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1,24 филиалы ЗПФ\"/>
    </mc:Choice>
  </mc:AlternateContent>
  <xr:revisionPtr revIDLastSave="0" documentId="13_ncr:1_{08C02F0E-4517-41EE-AA36-CA30A87427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" i="1" l="1"/>
  <c r="AB14" i="1"/>
  <c r="AB16" i="1"/>
  <c r="AB17" i="1"/>
  <c r="AB19" i="1"/>
  <c r="AB26" i="1"/>
  <c r="AB33" i="1"/>
  <c r="AB34" i="1"/>
  <c r="AB36" i="1"/>
  <c r="AB39" i="1"/>
  <c r="AB41" i="1"/>
  <c r="AB43" i="1"/>
  <c r="AB45" i="1"/>
  <c r="AB46" i="1"/>
  <c r="AB48" i="1"/>
  <c r="AB50" i="1"/>
  <c r="AB51" i="1"/>
  <c r="AB52" i="1"/>
  <c r="AB53" i="1"/>
  <c r="AB54" i="1"/>
  <c r="AB56" i="1"/>
  <c r="AB57" i="1"/>
  <c r="AB58" i="1"/>
  <c r="AB60" i="1"/>
  <c r="AB61" i="1"/>
  <c r="AB62" i="1"/>
  <c r="AB66" i="1"/>
  <c r="AB67" i="1"/>
  <c r="AB68" i="1"/>
  <c r="AB71" i="1"/>
  <c r="AB76" i="1"/>
  <c r="AB77" i="1"/>
  <c r="AC7" i="1" l="1"/>
  <c r="AC8" i="1"/>
  <c r="AC9" i="1"/>
  <c r="AC10" i="1"/>
  <c r="AC11" i="1"/>
  <c r="AC12" i="1"/>
  <c r="AC13" i="1"/>
  <c r="AC14" i="1"/>
  <c r="AC15" i="1"/>
  <c r="AC18" i="1"/>
  <c r="AC20" i="1"/>
  <c r="AC21" i="1"/>
  <c r="AC22" i="1"/>
  <c r="AC23" i="1"/>
  <c r="AC24" i="1"/>
  <c r="AC25" i="1"/>
  <c r="AC27" i="1"/>
  <c r="AC28" i="1"/>
  <c r="AC29" i="1"/>
  <c r="AC30" i="1"/>
  <c r="AC31" i="1"/>
  <c r="AC32" i="1"/>
  <c r="AC35" i="1"/>
  <c r="AC37" i="1"/>
  <c r="AC38" i="1"/>
  <c r="AC40" i="1"/>
  <c r="AC42" i="1"/>
  <c r="AC44" i="1"/>
  <c r="AC47" i="1"/>
  <c r="AC49" i="1"/>
  <c r="AC55" i="1"/>
  <c r="AC59" i="1"/>
  <c r="AC63" i="1"/>
  <c r="AC64" i="1"/>
  <c r="AC65" i="1"/>
  <c r="AC69" i="1"/>
  <c r="AC70" i="1"/>
  <c r="AC72" i="1"/>
  <c r="AC73" i="1"/>
  <c r="AC74" i="1"/>
  <c r="AC75" i="1"/>
  <c r="Z55" i="1" l="1"/>
  <c r="Q16" i="1"/>
  <c r="AC16" i="1" s="1"/>
  <c r="Q17" i="1"/>
  <c r="AC17" i="1" s="1"/>
  <c r="Q19" i="1"/>
  <c r="AC19" i="1" s="1"/>
  <c r="Q20" i="1"/>
  <c r="Q26" i="1"/>
  <c r="AC26" i="1" s="1"/>
  <c r="Q29" i="1"/>
  <c r="Q30" i="1"/>
  <c r="Q33" i="1"/>
  <c r="AC33" i="1" s="1"/>
  <c r="Q34" i="1"/>
  <c r="AC34" i="1" s="1"/>
  <c r="Q36" i="1"/>
  <c r="AC36" i="1" s="1"/>
  <c r="Q37" i="1"/>
  <c r="Q39" i="1"/>
  <c r="AC39" i="1" s="1"/>
  <c r="Q41" i="1"/>
  <c r="AC41" i="1" s="1"/>
  <c r="Q43" i="1"/>
  <c r="AC43" i="1" s="1"/>
  <c r="Q44" i="1"/>
  <c r="Q45" i="1"/>
  <c r="AC45" i="1" s="1"/>
  <c r="Q46" i="1"/>
  <c r="AC46" i="1" s="1"/>
  <c r="Q48" i="1"/>
  <c r="AC48" i="1" s="1"/>
  <c r="Q50" i="1"/>
  <c r="AC50" i="1" s="1"/>
  <c r="Q51" i="1"/>
  <c r="AC51" i="1" s="1"/>
  <c r="Q52" i="1"/>
  <c r="AC52" i="1" s="1"/>
  <c r="Q53" i="1"/>
  <c r="AC53" i="1" s="1"/>
  <c r="Q54" i="1"/>
  <c r="AC54" i="1" s="1"/>
  <c r="Q56" i="1"/>
  <c r="AC56" i="1" s="1"/>
  <c r="Q57" i="1"/>
  <c r="AC57" i="1" s="1"/>
  <c r="Q58" i="1"/>
  <c r="AC58" i="1" s="1"/>
  <c r="Q60" i="1"/>
  <c r="AC60" i="1" s="1"/>
  <c r="Q61" i="1"/>
  <c r="AC61" i="1" s="1"/>
  <c r="Q62" i="1"/>
  <c r="AC62" i="1" s="1"/>
  <c r="Q64" i="1"/>
  <c r="Q66" i="1"/>
  <c r="AC66" i="1" s="1"/>
  <c r="Q67" i="1"/>
  <c r="AC67" i="1" s="1"/>
  <c r="Q68" i="1"/>
  <c r="AC68" i="1" s="1"/>
  <c r="Q71" i="1"/>
  <c r="AC71" i="1" s="1"/>
  <c r="Q76" i="1"/>
  <c r="AC76" i="1" s="1"/>
  <c r="Q77" i="1"/>
  <c r="AC77" i="1" s="1"/>
  <c r="Q6" i="1"/>
  <c r="Z20" i="1" l="1"/>
  <c r="Z61" i="1"/>
  <c r="Z45" i="1"/>
  <c r="Z44" i="1"/>
  <c r="Z37" i="1"/>
  <c r="Z30" i="1"/>
  <c r="Z57" i="1"/>
  <c r="Z53" i="1"/>
  <c r="Z17" i="1"/>
  <c r="Z77" i="1"/>
  <c r="Z29" i="1"/>
  <c r="AB6" i="1"/>
  <c r="AC6" i="1" s="1"/>
  <c r="Z6" i="1"/>
  <c r="Z76" i="1"/>
  <c r="Z68" i="1"/>
  <c r="Z66" i="1"/>
  <c r="Z64" i="1"/>
  <c r="Z62" i="1"/>
  <c r="Z60" i="1"/>
  <c r="Z41" i="1"/>
  <c r="Z33" i="1"/>
  <c r="Z58" i="1"/>
  <c r="Z56" i="1"/>
  <c r="Z71" i="1"/>
  <c r="Z67" i="1"/>
  <c r="Z51" i="1"/>
  <c r="Z43" i="1"/>
  <c r="Z39" i="1"/>
  <c r="Z19" i="1"/>
  <c r="Z54" i="1"/>
  <c r="Z52" i="1"/>
  <c r="Z50" i="1"/>
  <c r="Z48" i="1"/>
  <c r="Z46" i="1"/>
  <c r="Z36" i="1"/>
  <c r="Z34" i="1"/>
  <c r="Z26" i="1"/>
  <c r="Z16" i="1"/>
  <c r="O7" i="1"/>
  <c r="O8" i="1"/>
  <c r="O9" i="1"/>
  <c r="Q9" i="1" s="1"/>
  <c r="O10" i="1"/>
  <c r="O11" i="1"/>
  <c r="P11" i="1" s="1"/>
  <c r="Q11" i="1" s="1"/>
  <c r="O12" i="1"/>
  <c r="P12" i="1" s="1"/>
  <c r="Q12" i="1" s="1"/>
  <c r="O13" i="1"/>
  <c r="O14" i="1"/>
  <c r="O15" i="1"/>
  <c r="O16" i="1"/>
  <c r="T16" i="1" s="1"/>
  <c r="O17" i="1"/>
  <c r="T17" i="1" s="1"/>
  <c r="O18" i="1"/>
  <c r="O19" i="1"/>
  <c r="T19" i="1" s="1"/>
  <c r="O20" i="1"/>
  <c r="T20" i="1" s="1"/>
  <c r="O22" i="1"/>
  <c r="O23" i="1"/>
  <c r="P23" i="1" s="1"/>
  <c r="Q23" i="1" s="1"/>
  <c r="O24" i="1"/>
  <c r="O25" i="1"/>
  <c r="U25" i="1" s="1"/>
  <c r="O26" i="1"/>
  <c r="O27" i="1"/>
  <c r="P27" i="1" s="1"/>
  <c r="O28" i="1"/>
  <c r="P28" i="1" s="1"/>
  <c r="O29" i="1"/>
  <c r="T29" i="1" s="1"/>
  <c r="O30" i="1"/>
  <c r="T30" i="1" s="1"/>
  <c r="O31" i="1"/>
  <c r="O32" i="1"/>
  <c r="P32" i="1" s="1"/>
  <c r="Q32" i="1" s="1"/>
  <c r="O33" i="1"/>
  <c r="U33" i="1" s="1"/>
  <c r="O34" i="1"/>
  <c r="U34" i="1" s="1"/>
  <c r="O35" i="1"/>
  <c r="U35" i="1" s="1"/>
  <c r="O36" i="1"/>
  <c r="T36" i="1" s="1"/>
  <c r="O37" i="1"/>
  <c r="T37" i="1" s="1"/>
  <c r="O38" i="1"/>
  <c r="O39" i="1"/>
  <c r="T39" i="1" s="1"/>
  <c r="O40" i="1"/>
  <c r="P40" i="1" s="1"/>
  <c r="O41" i="1"/>
  <c r="T41" i="1" s="1"/>
  <c r="O42" i="1"/>
  <c r="O44" i="1"/>
  <c r="T44" i="1" s="1"/>
  <c r="O45" i="1"/>
  <c r="T45" i="1" s="1"/>
  <c r="O46" i="1"/>
  <c r="T46" i="1" s="1"/>
  <c r="O47" i="1"/>
  <c r="P47" i="1" s="1"/>
  <c r="O48" i="1"/>
  <c r="T48" i="1" s="1"/>
  <c r="O49" i="1"/>
  <c r="P49" i="1" s="1"/>
  <c r="O50" i="1"/>
  <c r="T50" i="1" s="1"/>
  <c r="O51" i="1"/>
  <c r="U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O60" i="1"/>
  <c r="T60" i="1" s="1"/>
  <c r="O61" i="1"/>
  <c r="T61" i="1" s="1"/>
  <c r="O62" i="1"/>
  <c r="T62" i="1" s="1"/>
  <c r="O63" i="1"/>
  <c r="P63" i="1" s="1"/>
  <c r="O64" i="1"/>
  <c r="T64" i="1" s="1"/>
  <c r="O65" i="1"/>
  <c r="P65" i="1" s="1"/>
  <c r="Q65" i="1" s="1"/>
  <c r="O66" i="1"/>
  <c r="T66" i="1" s="1"/>
  <c r="O67" i="1"/>
  <c r="U67" i="1" s="1"/>
  <c r="O68" i="1"/>
  <c r="T68" i="1" s="1"/>
  <c r="O69" i="1"/>
  <c r="P69" i="1" s="1"/>
  <c r="O70" i="1"/>
  <c r="P70" i="1" s="1"/>
  <c r="Q70" i="1" s="1"/>
  <c r="O71" i="1"/>
  <c r="T71" i="1" s="1"/>
  <c r="O72" i="1"/>
  <c r="P72" i="1" s="1"/>
  <c r="Q72" i="1" s="1"/>
  <c r="O73" i="1"/>
  <c r="P73" i="1" s="1"/>
  <c r="Q73" i="1" s="1"/>
  <c r="O74" i="1"/>
  <c r="P74" i="1" s="1"/>
  <c r="Q74" i="1" s="1"/>
  <c r="O75" i="1"/>
  <c r="U75" i="1" s="1"/>
  <c r="O76" i="1"/>
  <c r="T76" i="1" s="1"/>
  <c r="O77" i="1"/>
  <c r="T77" i="1" s="1"/>
  <c r="O6" i="1"/>
  <c r="U6" i="1" s="1"/>
  <c r="E43" i="1"/>
  <c r="O43" i="1" s="1"/>
  <c r="T43" i="1" s="1"/>
  <c r="F26" i="1"/>
  <c r="F21" i="1"/>
  <c r="E21" i="1"/>
  <c r="O21" i="1" s="1"/>
  <c r="U59" i="1" l="1"/>
  <c r="P59" i="1"/>
  <c r="Q59" i="1" s="1"/>
  <c r="U42" i="1"/>
  <c r="P42" i="1"/>
  <c r="Q42" i="1" s="1"/>
  <c r="U38" i="1"/>
  <c r="P38" i="1"/>
  <c r="Q38" i="1" s="1"/>
  <c r="P24" i="1"/>
  <c r="Q24" i="1" s="1"/>
  <c r="P22" i="1"/>
  <c r="Q22" i="1" s="1"/>
  <c r="U15" i="1"/>
  <c r="P15" i="1"/>
  <c r="Q15" i="1" s="1"/>
  <c r="P13" i="1"/>
  <c r="Q13" i="1" s="1"/>
  <c r="U7" i="1"/>
  <c r="P7" i="1"/>
  <c r="P21" i="1"/>
  <c r="Q21" i="1" s="1"/>
  <c r="U31" i="1"/>
  <c r="P31" i="1"/>
  <c r="Q31" i="1" s="1"/>
  <c r="P18" i="1"/>
  <c r="Q18" i="1" s="1"/>
  <c r="P14" i="1"/>
  <c r="Q14" i="1" s="1"/>
  <c r="P10" i="1"/>
  <c r="Q10" i="1" s="1"/>
  <c r="P8" i="1"/>
  <c r="Q8" i="1" s="1"/>
  <c r="Z73" i="1"/>
  <c r="T73" i="1"/>
  <c r="Z65" i="1"/>
  <c r="T65" i="1"/>
  <c r="Z32" i="1"/>
  <c r="T32" i="1"/>
  <c r="Z11" i="1"/>
  <c r="T11" i="1"/>
  <c r="Z9" i="1"/>
  <c r="T9" i="1"/>
  <c r="T51" i="1"/>
  <c r="T26" i="1"/>
  <c r="Z74" i="1"/>
  <c r="T74" i="1"/>
  <c r="Z72" i="1"/>
  <c r="T72" i="1"/>
  <c r="Z70" i="1"/>
  <c r="T70" i="1"/>
  <c r="Z23" i="1"/>
  <c r="T23" i="1"/>
  <c r="Z12" i="1"/>
  <c r="T12" i="1"/>
  <c r="T34" i="1"/>
  <c r="T67" i="1"/>
  <c r="T33" i="1"/>
  <c r="T6" i="1"/>
  <c r="P75" i="1"/>
  <c r="Q75" i="1" s="1"/>
  <c r="P25" i="1"/>
  <c r="Q25" i="1" s="1"/>
  <c r="P35" i="1"/>
  <c r="Q35" i="1" s="1"/>
  <c r="U30" i="1"/>
  <c r="U77" i="1"/>
  <c r="U73" i="1"/>
  <c r="Q69" i="1"/>
  <c r="U69" i="1"/>
  <c r="U65" i="1"/>
  <c r="Q63" i="1"/>
  <c r="U61" i="1"/>
  <c r="U57" i="1"/>
  <c r="U53" i="1"/>
  <c r="U49" i="1"/>
  <c r="Q49" i="1"/>
  <c r="Q47" i="1"/>
  <c r="U45" i="1"/>
  <c r="Q40" i="1"/>
  <c r="Q28" i="1"/>
  <c r="U17" i="1"/>
  <c r="U13" i="1"/>
  <c r="U9" i="1"/>
  <c r="U71" i="1"/>
  <c r="U63" i="1"/>
  <c r="U55" i="1"/>
  <c r="U47" i="1"/>
  <c r="U40" i="1"/>
  <c r="U36" i="1"/>
  <c r="U32" i="1"/>
  <c r="U28" i="1"/>
  <c r="U19" i="1"/>
  <c r="U11" i="1"/>
  <c r="Q7" i="1"/>
  <c r="U21" i="1"/>
  <c r="U41" i="1"/>
  <c r="U39" i="1"/>
  <c r="U37" i="1"/>
  <c r="U29" i="1"/>
  <c r="U27" i="1"/>
  <c r="U23" i="1"/>
  <c r="Q27" i="1"/>
  <c r="U26" i="1"/>
  <c r="U20" i="1"/>
  <c r="U18" i="1"/>
  <c r="U16" i="1"/>
  <c r="U14" i="1"/>
  <c r="U12" i="1"/>
  <c r="U10" i="1"/>
  <c r="U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24" i="1"/>
  <c r="U22" i="1"/>
  <c r="U43" i="1"/>
  <c r="X5" i="1"/>
  <c r="W5" i="1"/>
  <c r="T10" i="1" l="1"/>
  <c r="Z10" i="1"/>
  <c r="T18" i="1"/>
  <c r="Z18" i="1"/>
  <c r="T8" i="1"/>
  <c r="Z8" i="1"/>
  <c r="T14" i="1"/>
  <c r="Z14" i="1"/>
  <c r="T13" i="1"/>
  <c r="Z13" i="1"/>
  <c r="T24" i="1"/>
  <c r="Z24" i="1"/>
  <c r="T22" i="1"/>
  <c r="Z22" i="1"/>
  <c r="T21" i="1"/>
  <c r="Z27" i="1"/>
  <c r="T27" i="1"/>
  <c r="Z7" i="1"/>
  <c r="T7" i="1"/>
  <c r="Q5" i="1"/>
  <c r="Z28" i="1"/>
  <c r="T28" i="1"/>
  <c r="Z40" i="1"/>
  <c r="T40" i="1"/>
  <c r="Z49" i="1"/>
  <c r="T49" i="1"/>
  <c r="Z59" i="1"/>
  <c r="T59" i="1"/>
  <c r="Z63" i="1"/>
  <c r="T63" i="1"/>
  <c r="Z31" i="1"/>
  <c r="T31" i="1"/>
  <c r="Z35" i="1"/>
  <c r="T35" i="1"/>
  <c r="Z75" i="1"/>
  <c r="T75" i="1"/>
  <c r="Z21" i="1"/>
  <c r="Z15" i="1"/>
  <c r="T15" i="1"/>
  <c r="Z38" i="1"/>
  <c r="T38" i="1"/>
  <c r="Z42" i="1"/>
  <c r="T42" i="1"/>
  <c r="Z47" i="1"/>
  <c r="T47" i="1"/>
  <c r="Z69" i="1"/>
  <c r="T69" i="1"/>
  <c r="Z25" i="1"/>
  <c r="T25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V5" i="1"/>
  <c r="R5" i="1"/>
  <c r="P5" i="1"/>
  <c r="O5" i="1"/>
  <c r="N5" i="1"/>
  <c r="M5" i="1"/>
  <c r="L5" i="1"/>
  <c r="J5" i="1"/>
  <c r="F5" i="1"/>
  <c r="E5" i="1"/>
  <c r="AB5" i="1" l="1"/>
  <c r="Z5" i="1"/>
  <c r="K5" i="1"/>
</calcChain>
</file>

<file path=xl/sharedStrings.xml><?xml version="1.0" encoding="utf-8"?>
<sst xmlns="http://schemas.openxmlformats.org/spreadsheetml/2006/main" count="242" uniqueCount="114">
  <si>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</si>
  <si>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</si>
  <si>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</si>
  <si>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</si>
  <si>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</si>
  <si>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</si>
  <si>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</si>
  <si>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</si>
  <si>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</si>
  <si>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</si>
  <si>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</si>
  <si>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</si>
  <si>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</si>
  <si>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</si>
  <si>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</si>
  <si>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</si>
  <si>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</si>
  <si>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</si>
  <si>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</si>
  <si>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</si>
  <si>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</si>
  <si>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</si>
  <si>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</si>
  <si>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</si>
  <si>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</si>
  <si>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</si>
  <si>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22,01,</t>
  </si>
  <si>
    <t>18,01,</t>
  </si>
  <si>
    <t>04,01,</t>
  </si>
  <si>
    <t>11,01,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</si>
  <si>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</si>
  <si>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</si>
  <si>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</si>
  <si>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</si>
  <si>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</si>
  <si>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</si>
  <si>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</si>
  <si>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</si>
  <si>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</si>
  <si>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</si>
  <si>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</si>
  <si>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</si>
  <si>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</si>
  <si>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</si>
  <si>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</si>
  <si>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</si>
  <si>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</si>
  <si>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</si>
  <si>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устар.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</si>
  <si>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</si>
  <si>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</si>
  <si>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</si>
  <si>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</si>
  <si>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</si>
  <si>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</si>
  <si>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</si>
  <si>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</si>
  <si>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</si>
  <si>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</si>
  <si>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</si>
  <si>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</si>
  <si>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</si>
  <si>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</si>
  <si>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</si>
  <si>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</si>
  <si>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</si>
  <si>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</si>
  <si>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</si>
  <si>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</si>
  <si>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</si>
  <si>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</si>
  <si>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</si>
  <si>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</si>
  <si>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</si>
  <si>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</si>
  <si>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</si>
  <si>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</si>
  <si>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</si>
  <si>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</si>
  <si>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</si>
  <si>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</si>
  <si>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</si>
  <si>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</si>
  <si>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</si>
  <si>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</si>
  <si>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</si>
  <si>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</si>
  <si>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</si>
  <si>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</si>
  <si>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</si>
  <si>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</si>
  <si>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</si>
  <si>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</si>
  <si>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</si>
  <si>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</si>
  <si>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</si>
  <si>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</si>
  <si>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</si>
  <si>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</si>
  <si>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</si>
  <si>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</si>
  <si>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</si>
  <si>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</si>
  <si>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</si>
  <si>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</si>
  <si>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</si>
  <si>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</si>
  <si>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ПРОМО фев. Вояж</t>
  </si>
  <si>
    <t>нужно увеличить продажи</t>
  </si>
  <si>
    <t>то же что - 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</si>
  <si>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</si>
  <si>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позиция вымывается, остаток 0</t>
  </si>
  <si>
    <t>заказ</t>
  </si>
  <si>
    <t>29,01,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</si>
</sst>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46D44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7" borderId="1" xfId="1" applyNumberFormat="1" applyFont="1" applyFill="1"/>
    <xf numFmtId="164" fontId="1" fillId="0" borderId="2" xfId="1" applyNumberFormat="1" applyBorder="1"/>
    <xf numFmtId="164" fontId="1" fillId="7" borderId="2" xfId="1" applyNumberFormat="1" applyFill="1" applyBorder="1"/>
    <xf numFmtId="164" fontId="1" fillId="0" borderId="3" xfId="1" applyNumberFormat="1" applyBorder="1"/>
    <xf numFmtId="164" fontId="1" fillId="7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6" activePane="bottomLeft" state="frozen"/>
      <selection pane="bottomLeft" activeCell="AE8" sqref="AE8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" style="9" customWidth="1"/>
    <col min="8" max="8" width="5.85546875" customWidth="1"/>
    <col min="9" max="9" width="17" customWidth="1"/>
    <col min="10" max="11" width="6.85546875" customWidth="1"/>
    <col min="12" max="13" width="1.140625" customWidth="1"/>
    <col min="14" max="15" width="6.85546875" customWidth="1"/>
    <col min="16" max="18" width="8" customWidth="1"/>
    <col min="19" max="19" width="20.7109375" customWidth="1"/>
    <col min="20" max="21" width="6" customWidth="1"/>
    <col min="22" max="24" width="8" customWidth="1"/>
    <col min="25" max="25" width="24.42578125" customWidth="1"/>
    <col min="26" max="26" width="8" customWidth="1"/>
    <col min="27" max="27" width="8" style="9" customWidth="1"/>
    <col min="28" max="28" width="8" style="13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7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7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3" t="s">
        <v>112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8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/>
      <c r="P4" s="1"/>
      <c r="Q4" s="24" t="s">
        <v>113</v>
      </c>
      <c r="R4" s="1"/>
      <c r="S4" s="1"/>
      <c r="T4" s="1"/>
      <c r="U4" s="1"/>
      <c r="V4" s="1" t="s">
        <v>27</v>
      </c>
      <c r="W4" s="1" t="s">
        <v>29</v>
      </c>
      <c r="X4" s="1" t="s">
        <v>28</v>
      </c>
      <c r="Y4" s="1"/>
      <c r="Z4" s="1"/>
      <c r="AA4" s="7"/>
      <c r="AB4" s="10" t="s">
        <v>113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9093.6999999999989</v>
      </c>
      <c r="F5" s="4">
        <f>SUM(F6:F500)</f>
        <v>13567.394</v>
      </c>
      <c r="G5" s="7"/>
      <c r="H5" s="1"/>
      <c r="I5" s="1"/>
      <c r="J5" s="4">
        <f t="shared" ref="J5:R5" si="0">SUM(J6:J500)</f>
        <v>9240.7999999999993</v>
      </c>
      <c r="K5" s="4">
        <f t="shared" si="0"/>
        <v>-147.09999999999994</v>
      </c>
      <c r="L5" s="4">
        <f t="shared" si="0"/>
        <v>0</v>
      </c>
      <c r="M5" s="4">
        <f t="shared" si="0"/>
        <v>0</v>
      </c>
      <c r="N5" s="4">
        <f t="shared" si="0"/>
        <v>6709</v>
      </c>
      <c r="O5" s="4">
        <f t="shared" si="0"/>
        <v>1818.7400000000005</v>
      </c>
      <c r="P5" s="4">
        <f t="shared" si="0"/>
        <v>9844.0860000000011</v>
      </c>
      <c r="Q5" s="25">
        <f t="shared" si="0"/>
        <v>10144.086000000001</v>
      </c>
      <c r="R5" s="4">
        <f t="shared" si="0"/>
        <v>300</v>
      </c>
      <c r="S5" s="1"/>
      <c r="T5" s="1"/>
      <c r="U5" s="1"/>
      <c r="V5" s="4">
        <f>SUM(V6:V500)</f>
        <v>959.06</v>
      </c>
      <c r="W5" s="4">
        <f>SUM(W6:W500)</f>
        <v>1669.6211999999998</v>
      </c>
      <c r="X5" s="4">
        <f>SUM(X6:X500)</f>
        <v>454.5333333333333</v>
      </c>
      <c r="Y5" s="1"/>
      <c r="Z5" s="4">
        <f>SUM(Z6:Z500)</f>
        <v>4809.7879999999996</v>
      </c>
      <c r="AA5" s="7"/>
      <c r="AB5" s="12">
        <f>SUM(AB6:AB500)</f>
        <v>1374</v>
      </c>
      <c r="AC5" s="4">
        <f>SUM(AC6:AC500)</f>
        <v>4783.54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180</v>
      </c>
      <c r="D6" s="1"/>
      <c r="E6" s="1">
        <v>43</v>
      </c>
      <c r="F6" s="1">
        <v>125</v>
      </c>
      <c r="G6" s="7">
        <v>0.3</v>
      </c>
      <c r="H6" s="1">
        <v>180</v>
      </c>
      <c r="I6" s="1" t="s">
        <v>32</v>
      </c>
      <c r="J6" s="1">
        <v>43</v>
      </c>
      <c r="K6" s="1">
        <f t="shared" ref="K6:K37" si="1">E6-J6</f>
        <v>0</v>
      </c>
      <c r="L6" s="1"/>
      <c r="M6" s="1"/>
      <c r="N6" s="1">
        <v>0</v>
      </c>
      <c r="O6" s="1">
        <f>E6/5</f>
        <v>8.6</v>
      </c>
      <c r="P6" s="19"/>
      <c r="Q6" s="26">
        <f>P6</f>
        <v>0</v>
      </c>
      <c r="R6" s="21"/>
      <c r="S6" s="1"/>
      <c r="T6" s="1">
        <f>(F6+N6+Q6)/O6</f>
        <v>14.534883720930234</v>
      </c>
      <c r="U6" s="1">
        <f>(F6+N6)/O6</f>
        <v>14.534883720930234</v>
      </c>
      <c r="V6" s="1">
        <v>2.4</v>
      </c>
      <c r="W6" s="1">
        <v>2.4</v>
      </c>
      <c r="X6" s="1">
        <v>0</v>
      </c>
      <c r="Y6" s="1"/>
      <c r="Z6" s="1">
        <f>Q6*G6</f>
        <v>0</v>
      </c>
      <c r="AA6" s="7">
        <v>12</v>
      </c>
      <c r="AB6" s="10">
        <f>Q6/AA6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597</v>
      </c>
      <c r="D7" s="1"/>
      <c r="E7" s="1">
        <v>251</v>
      </c>
      <c r="F7" s="1">
        <v>324</v>
      </c>
      <c r="G7" s="7">
        <v>0.3</v>
      </c>
      <c r="H7" s="1">
        <v>180</v>
      </c>
      <c r="I7" s="1" t="s">
        <v>32</v>
      </c>
      <c r="J7" s="1">
        <v>248</v>
      </c>
      <c r="K7" s="1">
        <f t="shared" si="1"/>
        <v>3</v>
      </c>
      <c r="L7" s="1"/>
      <c r="M7" s="1"/>
      <c r="N7" s="1">
        <v>0</v>
      </c>
      <c r="O7" s="1">
        <f t="shared" ref="O7:O70" si="2">E7/5</f>
        <v>50.2</v>
      </c>
      <c r="P7" s="19">
        <f>14*O7-N7-F7</f>
        <v>378.80000000000007</v>
      </c>
      <c r="Q7" s="26">
        <f t="shared" ref="Q7:Q70" si="3">P7</f>
        <v>378.80000000000007</v>
      </c>
      <c r="R7" s="21"/>
      <c r="S7" s="1"/>
      <c r="T7" s="1">
        <f t="shared" ref="T7:T70" si="4">(F7+N7+Q7)/O7</f>
        <v>14</v>
      </c>
      <c r="U7" s="1">
        <f t="shared" ref="U7:U70" si="5">(F7+N7)/O7</f>
        <v>6.4541832669322705</v>
      </c>
      <c r="V7" s="1">
        <v>8.6</v>
      </c>
      <c r="W7" s="1">
        <v>45.6</v>
      </c>
      <c r="X7" s="1">
        <v>10.33333333333333</v>
      </c>
      <c r="Y7" s="1"/>
      <c r="Z7" s="1">
        <f t="shared" ref="Z7:Z70" si="6">Q7*G7</f>
        <v>113.64000000000001</v>
      </c>
      <c r="AA7" s="7">
        <v>12</v>
      </c>
      <c r="AB7" s="10">
        <v>31</v>
      </c>
      <c r="AC7" s="1">
        <f t="shared" ref="AC7:AC70" si="7">AB7*AA7*G7</f>
        <v>111.6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747</v>
      </c>
      <c r="D8" s="1"/>
      <c r="E8" s="1">
        <v>286</v>
      </c>
      <c r="F8" s="1">
        <v>447</v>
      </c>
      <c r="G8" s="7">
        <v>0.3</v>
      </c>
      <c r="H8" s="1">
        <v>180</v>
      </c>
      <c r="I8" s="1" t="s">
        <v>32</v>
      </c>
      <c r="J8" s="1">
        <v>289</v>
      </c>
      <c r="K8" s="1">
        <f t="shared" si="1"/>
        <v>-3</v>
      </c>
      <c r="L8" s="1"/>
      <c r="M8" s="1"/>
      <c r="N8" s="1">
        <v>0</v>
      </c>
      <c r="O8" s="1">
        <f t="shared" si="2"/>
        <v>57.2</v>
      </c>
      <c r="P8" s="19">
        <f t="shared" ref="P8:P10" si="8">14*O8-N8-F8</f>
        <v>353.80000000000007</v>
      </c>
      <c r="Q8" s="26">
        <f t="shared" si="3"/>
        <v>353.80000000000007</v>
      </c>
      <c r="R8" s="21"/>
      <c r="S8" s="1"/>
      <c r="T8" s="1">
        <f t="shared" si="4"/>
        <v>14</v>
      </c>
      <c r="U8" s="1">
        <f t="shared" si="5"/>
        <v>7.8146853146853141</v>
      </c>
      <c r="V8" s="1">
        <v>3.2</v>
      </c>
      <c r="W8" s="1">
        <v>68.8</v>
      </c>
      <c r="X8" s="1">
        <v>11.33333333333333</v>
      </c>
      <c r="Y8" s="1"/>
      <c r="Z8" s="1">
        <f t="shared" si="6"/>
        <v>106.14000000000001</v>
      </c>
      <c r="AA8" s="7">
        <v>12</v>
      </c>
      <c r="AB8" s="10">
        <v>29</v>
      </c>
      <c r="AC8" s="1">
        <f t="shared" si="7"/>
        <v>104.39999999999999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31</v>
      </c>
      <c r="C9" s="1">
        <v>587</v>
      </c>
      <c r="D9" s="1"/>
      <c r="E9" s="1">
        <v>148</v>
      </c>
      <c r="F9" s="1">
        <v>427</v>
      </c>
      <c r="G9" s="7">
        <v>0.3</v>
      </c>
      <c r="H9" s="1">
        <v>180</v>
      </c>
      <c r="I9" s="1" t="s">
        <v>32</v>
      </c>
      <c r="J9" s="1">
        <v>151</v>
      </c>
      <c r="K9" s="1">
        <f t="shared" si="1"/>
        <v>-3</v>
      </c>
      <c r="L9" s="1"/>
      <c r="M9" s="1"/>
      <c r="N9" s="1">
        <v>0</v>
      </c>
      <c r="O9" s="1">
        <f t="shared" si="2"/>
        <v>29.6</v>
      </c>
      <c r="P9" s="19"/>
      <c r="Q9" s="26">
        <f t="shared" si="3"/>
        <v>0</v>
      </c>
      <c r="R9" s="21"/>
      <c r="S9" s="1"/>
      <c r="T9" s="1">
        <f t="shared" si="4"/>
        <v>14.425675675675675</v>
      </c>
      <c r="U9" s="1">
        <f t="shared" si="5"/>
        <v>14.425675675675675</v>
      </c>
      <c r="V9" s="1">
        <v>3.6</v>
      </c>
      <c r="W9" s="1">
        <v>48</v>
      </c>
      <c r="X9" s="1">
        <v>3.666666666666667</v>
      </c>
      <c r="Y9" s="1"/>
      <c r="Z9" s="1">
        <f t="shared" si="6"/>
        <v>0</v>
      </c>
      <c r="AA9" s="7">
        <v>12</v>
      </c>
      <c r="AB9" s="10">
        <f t="shared" ref="AB7:AB70" si="9">Q9/AA9</f>
        <v>0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31</v>
      </c>
      <c r="C10" s="1">
        <v>792</v>
      </c>
      <c r="D10" s="1"/>
      <c r="E10" s="1">
        <v>221</v>
      </c>
      <c r="F10" s="1">
        <v>559</v>
      </c>
      <c r="G10" s="7">
        <v>0.3</v>
      </c>
      <c r="H10" s="1">
        <v>180</v>
      </c>
      <c r="I10" s="1" t="s">
        <v>32</v>
      </c>
      <c r="J10" s="1">
        <v>253</v>
      </c>
      <c r="K10" s="1">
        <f t="shared" si="1"/>
        <v>-32</v>
      </c>
      <c r="L10" s="1"/>
      <c r="M10" s="1"/>
      <c r="N10" s="1">
        <v>0</v>
      </c>
      <c r="O10" s="1">
        <f t="shared" si="2"/>
        <v>44.2</v>
      </c>
      <c r="P10" s="19">
        <f t="shared" si="8"/>
        <v>59.800000000000068</v>
      </c>
      <c r="Q10" s="26">
        <f t="shared" si="3"/>
        <v>59.800000000000068</v>
      </c>
      <c r="R10" s="21"/>
      <c r="S10" s="1"/>
      <c r="T10" s="1">
        <f t="shared" si="4"/>
        <v>14</v>
      </c>
      <c r="U10" s="1">
        <f t="shared" si="5"/>
        <v>12.647058823529411</v>
      </c>
      <c r="V10" s="1">
        <v>19.399999999999999</v>
      </c>
      <c r="W10" s="1">
        <v>74.400000000000006</v>
      </c>
      <c r="X10" s="1">
        <v>5.666666666666667</v>
      </c>
      <c r="Y10" s="1"/>
      <c r="Z10" s="1">
        <f t="shared" si="6"/>
        <v>17.940000000000019</v>
      </c>
      <c r="AA10" s="7">
        <v>12</v>
      </c>
      <c r="AB10" s="10">
        <v>5</v>
      </c>
      <c r="AC10" s="1">
        <f t="shared" si="7"/>
        <v>18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31</v>
      </c>
      <c r="C11" s="1">
        <v>715</v>
      </c>
      <c r="D11" s="1"/>
      <c r="E11" s="1">
        <v>396</v>
      </c>
      <c r="F11" s="1">
        <v>295</v>
      </c>
      <c r="G11" s="7">
        <v>0.09</v>
      </c>
      <c r="H11" s="1">
        <v>180</v>
      </c>
      <c r="I11" s="1" t="s">
        <v>32</v>
      </c>
      <c r="J11" s="1">
        <v>364</v>
      </c>
      <c r="K11" s="1">
        <f t="shared" si="1"/>
        <v>32</v>
      </c>
      <c r="L11" s="1"/>
      <c r="M11" s="1"/>
      <c r="N11" s="1">
        <v>0</v>
      </c>
      <c r="O11" s="1">
        <f t="shared" si="2"/>
        <v>79.2</v>
      </c>
      <c r="P11" s="19">
        <f>14*O11-N11-F11</f>
        <v>813.8</v>
      </c>
      <c r="Q11" s="26">
        <f t="shared" si="3"/>
        <v>813.8</v>
      </c>
      <c r="R11" s="21"/>
      <c r="S11" s="1"/>
      <c r="T11" s="1">
        <f t="shared" si="4"/>
        <v>13.999999999999998</v>
      </c>
      <c r="U11" s="1">
        <f t="shared" si="5"/>
        <v>3.7247474747474745</v>
      </c>
      <c r="V11" s="1">
        <v>4.8</v>
      </c>
      <c r="W11" s="1">
        <v>62.2</v>
      </c>
      <c r="X11" s="1">
        <v>17.666666666666671</v>
      </c>
      <c r="Y11" s="1"/>
      <c r="Z11" s="1">
        <f t="shared" si="6"/>
        <v>73.24199999999999</v>
      </c>
      <c r="AA11" s="7">
        <v>24</v>
      </c>
      <c r="AB11" s="10">
        <v>34</v>
      </c>
      <c r="AC11" s="1">
        <f t="shared" si="7"/>
        <v>73.44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31</v>
      </c>
      <c r="C12" s="1">
        <v>120</v>
      </c>
      <c r="D12" s="1"/>
      <c r="E12" s="1">
        <v>81</v>
      </c>
      <c r="F12" s="1">
        <v>29</v>
      </c>
      <c r="G12" s="7">
        <v>0.36</v>
      </c>
      <c r="H12" s="1">
        <v>180</v>
      </c>
      <c r="I12" s="1" t="s">
        <v>32</v>
      </c>
      <c r="J12" s="1">
        <v>93</v>
      </c>
      <c r="K12" s="1">
        <f t="shared" si="1"/>
        <v>-12</v>
      </c>
      <c r="L12" s="1"/>
      <c r="M12" s="1"/>
      <c r="N12" s="1">
        <v>0</v>
      </c>
      <c r="O12" s="1">
        <f t="shared" si="2"/>
        <v>16.2</v>
      </c>
      <c r="P12" s="19">
        <f>12*O12-N12-F12</f>
        <v>165.39999999999998</v>
      </c>
      <c r="Q12" s="26">
        <f t="shared" si="3"/>
        <v>165.39999999999998</v>
      </c>
      <c r="R12" s="21"/>
      <c r="S12" s="1"/>
      <c r="T12" s="1">
        <f t="shared" si="4"/>
        <v>12</v>
      </c>
      <c r="U12" s="1">
        <f t="shared" si="5"/>
        <v>1.7901234567901236</v>
      </c>
      <c r="V12" s="1">
        <v>2</v>
      </c>
      <c r="W12" s="1">
        <v>2</v>
      </c>
      <c r="X12" s="1">
        <v>0</v>
      </c>
      <c r="Y12" s="1"/>
      <c r="Z12" s="1">
        <f t="shared" si="6"/>
        <v>59.54399999999999</v>
      </c>
      <c r="AA12" s="7">
        <v>10</v>
      </c>
      <c r="AB12" s="10">
        <v>16</v>
      </c>
      <c r="AC12" s="1">
        <f t="shared" si="7"/>
        <v>57.599999999999994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40</v>
      </c>
      <c r="C13" s="1">
        <v>102</v>
      </c>
      <c r="D13" s="1"/>
      <c r="E13" s="1">
        <v>96</v>
      </c>
      <c r="F13" s="1">
        <v>3</v>
      </c>
      <c r="G13" s="7">
        <v>1</v>
      </c>
      <c r="H13" s="1">
        <v>180</v>
      </c>
      <c r="I13" s="1" t="s">
        <v>32</v>
      </c>
      <c r="J13" s="1">
        <v>110.2</v>
      </c>
      <c r="K13" s="1">
        <f t="shared" si="1"/>
        <v>-14.200000000000003</v>
      </c>
      <c r="L13" s="1"/>
      <c r="M13" s="1"/>
      <c r="N13" s="1">
        <v>150</v>
      </c>
      <c r="O13" s="1">
        <f t="shared" si="2"/>
        <v>19.2</v>
      </c>
      <c r="P13" s="19">
        <f t="shared" ref="P13:P15" si="10">14*O13-N13-F13</f>
        <v>115.80000000000001</v>
      </c>
      <c r="Q13" s="26">
        <f t="shared" si="3"/>
        <v>115.80000000000001</v>
      </c>
      <c r="R13" s="21"/>
      <c r="S13" s="1"/>
      <c r="T13" s="1">
        <f t="shared" si="4"/>
        <v>14.000000000000002</v>
      </c>
      <c r="U13" s="1">
        <f t="shared" si="5"/>
        <v>7.96875</v>
      </c>
      <c r="V13" s="1">
        <v>5.4</v>
      </c>
      <c r="W13" s="1">
        <v>0.6</v>
      </c>
      <c r="X13" s="1">
        <v>0</v>
      </c>
      <c r="Y13" s="1"/>
      <c r="Z13" s="1">
        <f t="shared" si="6"/>
        <v>115.80000000000001</v>
      </c>
      <c r="AA13" s="7">
        <v>3</v>
      </c>
      <c r="AB13" s="10">
        <v>38</v>
      </c>
      <c r="AC13" s="1">
        <f t="shared" si="7"/>
        <v>114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40</v>
      </c>
      <c r="C14" s="1">
        <v>111</v>
      </c>
      <c r="D14" s="1"/>
      <c r="E14" s="1">
        <v>37</v>
      </c>
      <c r="F14" s="1">
        <v>66.599999999999994</v>
      </c>
      <c r="G14" s="7">
        <v>1</v>
      </c>
      <c r="H14" s="1">
        <v>180</v>
      </c>
      <c r="I14" s="1"/>
      <c r="J14" s="1">
        <v>37.700000000000003</v>
      </c>
      <c r="K14" s="1">
        <f t="shared" si="1"/>
        <v>-0.70000000000000284</v>
      </c>
      <c r="L14" s="1"/>
      <c r="M14" s="1"/>
      <c r="N14" s="1">
        <v>0</v>
      </c>
      <c r="O14" s="1">
        <f t="shared" si="2"/>
        <v>7.4</v>
      </c>
      <c r="P14" s="19">
        <f t="shared" si="10"/>
        <v>37.000000000000014</v>
      </c>
      <c r="Q14" s="26">
        <f t="shared" si="3"/>
        <v>37.000000000000014</v>
      </c>
      <c r="R14" s="21"/>
      <c r="S14" s="1"/>
      <c r="T14" s="1">
        <f t="shared" si="4"/>
        <v>14</v>
      </c>
      <c r="U14" s="1">
        <f t="shared" si="5"/>
        <v>8.9999999999999982</v>
      </c>
      <c r="V14" s="1">
        <v>7.4</v>
      </c>
      <c r="W14" s="1">
        <v>0</v>
      </c>
      <c r="X14" s="1">
        <v>0</v>
      </c>
      <c r="Y14" s="1"/>
      <c r="Z14" s="1">
        <f t="shared" si="6"/>
        <v>37.000000000000014</v>
      </c>
      <c r="AA14" s="7">
        <v>3.7</v>
      </c>
      <c r="AB14" s="10">
        <f t="shared" si="9"/>
        <v>10.000000000000004</v>
      </c>
      <c r="AC14" s="1">
        <f t="shared" si="7"/>
        <v>37.000000000000014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40</v>
      </c>
      <c r="C15" s="1">
        <v>839.39400000000001</v>
      </c>
      <c r="D15" s="1"/>
      <c r="E15" s="1">
        <v>761.2</v>
      </c>
      <c r="F15" s="1">
        <v>44.893999999999998</v>
      </c>
      <c r="G15" s="7">
        <v>1</v>
      </c>
      <c r="H15" s="1">
        <v>180</v>
      </c>
      <c r="I15" s="1"/>
      <c r="J15" s="1">
        <v>821.5</v>
      </c>
      <c r="K15" s="1">
        <f t="shared" si="1"/>
        <v>-60.299999999999955</v>
      </c>
      <c r="L15" s="1"/>
      <c r="M15" s="1"/>
      <c r="N15" s="1">
        <v>1147</v>
      </c>
      <c r="O15" s="1">
        <f t="shared" si="2"/>
        <v>152.24</v>
      </c>
      <c r="P15" s="19">
        <f t="shared" si="10"/>
        <v>939.46600000000012</v>
      </c>
      <c r="Q15" s="26">
        <f t="shared" si="3"/>
        <v>939.46600000000012</v>
      </c>
      <c r="R15" s="21"/>
      <c r="S15" s="1"/>
      <c r="T15" s="1">
        <f t="shared" si="4"/>
        <v>14</v>
      </c>
      <c r="U15" s="1">
        <f t="shared" si="5"/>
        <v>7.8290462427745657</v>
      </c>
      <c r="V15" s="1">
        <v>130.30000000000001</v>
      </c>
      <c r="W15" s="1">
        <v>111.02119999999999</v>
      </c>
      <c r="X15" s="1">
        <v>65.36666666666666</v>
      </c>
      <c r="Y15" s="1"/>
      <c r="Z15" s="1">
        <f t="shared" si="6"/>
        <v>939.46600000000012</v>
      </c>
      <c r="AA15" s="7">
        <v>3.7</v>
      </c>
      <c r="AB15" s="10">
        <v>253</v>
      </c>
      <c r="AC15" s="1">
        <f t="shared" si="7"/>
        <v>936.1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40</v>
      </c>
      <c r="C16" s="1">
        <v>136.9</v>
      </c>
      <c r="D16" s="1"/>
      <c r="E16" s="1">
        <v>33.299999999999997</v>
      </c>
      <c r="F16" s="1">
        <v>103.6</v>
      </c>
      <c r="G16" s="7">
        <v>1</v>
      </c>
      <c r="H16" s="1">
        <v>180</v>
      </c>
      <c r="I16" s="1"/>
      <c r="J16" s="1">
        <v>33.200000000000003</v>
      </c>
      <c r="K16" s="1">
        <f t="shared" si="1"/>
        <v>9.9999999999994316E-2</v>
      </c>
      <c r="L16" s="1"/>
      <c r="M16" s="1"/>
      <c r="N16" s="1">
        <v>0</v>
      </c>
      <c r="O16" s="1">
        <f t="shared" si="2"/>
        <v>6.6599999999999993</v>
      </c>
      <c r="P16" s="19"/>
      <c r="Q16" s="26">
        <f t="shared" si="3"/>
        <v>0</v>
      </c>
      <c r="R16" s="21"/>
      <c r="S16" s="1"/>
      <c r="T16" s="1">
        <f t="shared" si="4"/>
        <v>15.555555555555557</v>
      </c>
      <c r="U16" s="1">
        <f t="shared" si="5"/>
        <v>15.555555555555557</v>
      </c>
      <c r="V16" s="1">
        <v>2.96</v>
      </c>
      <c r="W16" s="1">
        <v>5.92</v>
      </c>
      <c r="X16" s="1">
        <v>2.4666666666666668</v>
      </c>
      <c r="Y16" s="1"/>
      <c r="Z16" s="1">
        <f t="shared" si="6"/>
        <v>0</v>
      </c>
      <c r="AA16" s="7">
        <v>3.7</v>
      </c>
      <c r="AB16" s="10">
        <f t="shared" si="9"/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40</v>
      </c>
      <c r="C17" s="1">
        <v>293.2</v>
      </c>
      <c r="D17" s="1"/>
      <c r="E17" s="1">
        <v>38.5</v>
      </c>
      <c r="F17" s="1">
        <v>254.7</v>
      </c>
      <c r="G17" s="7">
        <v>1</v>
      </c>
      <c r="H17" s="1">
        <v>180</v>
      </c>
      <c r="I17" s="1"/>
      <c r="J17" s="1">
        <v>40.299999999999997</v>
      </c>
      <c r="K17" s="1">
        <f t="shared" si="1"/>
        <v>-1.7999999999999972</v>
      </c>
      <c r="L17" s="1"/>
      <c r="M17" s="1"/>
      <c r="N17" s="1">
        <v>0</v>
      </c>
      <c r="O17" s="1">
        <f t="shared" si="2"/>
        <v>7.7</v>
      </c>
      <c r="P17" s="19"/>
      <c r="Q17" s="26">
        <f t="shared" si="3"/>
        <v>0</v>
      </c>
      <c r="R17" s="21"/>
      <c r="S17" s="1"/>
      <c r="T17" s="1">
        <f t="shared" si="4"/>
        <v>33.077922077922075</v>
      </c>
      <c r="U17" s="1">
        <f t="shared" si="5"/>
        <v>33.077922077922075</v>
      </c>
      <c r="V17" s="1">
        <v>4.2</v>
      </c>
      <c r="W17" s="1">
        <v>11.24</v>
      </c>
      <c r="X17" s="1">
        <v>0</v>
      </c>
      <c r="Y17" s="1"/>
      <c r="Z17" s="1">
        <f t="shared" si="6"/>
        <v>0</v>
      </c>
      <c r="AA17" s="7">
        <v>3.5</v>
      </c>
      <c r="AB17" s="10">
        <f t="shared" si="9"/>
        <v>0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31</v>
      </c>
      <c r="C18" s="1">
        <v>612</v>
      </c>
      <c r="D18" s="1"/>
      <c r="E18" s="1">
        <v>213</v>
      </c>
      <c r="F18" s="1">
        <v>387</v>
      </c>
      <c r="G18" s="7">
        <v>0.25</v>
      </c>
      <c r="H18" s="1">
        <v>180</v>
      </c>
      <c r="I18" s="1" t="s">
        <v>32</v>
      </c>
      <c r="J18" s="1">
        <v>228</v>
      </c>
      <c r="K18" s="1">
        <f t="shared" si="1"/>
        <v>-15</v>
      </c>
      <c r="L18" s="1"/>
      <c r="M18" s="1"/>
      <c r="N18" s="1">
        <v>0</v>
      </c>
      <c r="O18" s="1">
        <f t="shared" si="2"/>
        <v>42.6</v>
      </c>
      <c r="P18" s="19">
        <f>14*O18-N18-F18</f>
        <v>209.39999999999998</v>
      </c>
      <c r="Q18" s="26">
        <f t="shared" si="3"/>
        <v>209.39999999999998</v>
      </c>
      <c r="R18" s="21"/>
      <c r="S18" s="1"/>
      <c r="T18" s="1">
        <f t="shared" si="4"/>
        <v>13.999999999999998</v>
      </c>
      <c r="U18" s="1">
        <f t="shared" si="5"/>
        <v>9.0845070422535201</v>
      </c>
      <c r="V18" s="1">
        <v>20.6</v>
      </c>
      <c r="W18" s="1">
        <v>50.2</v>
      </c>
      <c r="X18" s="1">
        <v>4.666666666666667</v>
      </c>
      <c r="Y18" s="1"/>
      <c r="Z18" s="1">
        <f t="shared" si="6"/>
        <v>52.349999999999994</v>
      </c>
      <c r="AA18" s="7">
        <v>12</v>
      </c>
      <c r="AB18" s="10">
        <v>18</v>
      </c>
      <c r="AC18" s="1">
        <f t="shared" si="7"/>
        <v>54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31</v>
      </c>
      <c r="C19" s="1">
        <v>614</v>
      </c>
      <c r="D19" s="1"/>
      <c r="E19" s="1">
        <v>139</v>
      </c>
      <c r="F19" s="1">
        <v>463</v>
      </c>
      <c r="G19" s="7">
        <v>0.25</v>
      </c>
      <c r="H19" s="1">
        <v>180</v>
      </c>
      <c r="I19" s="1" t="s">
        <v>32</v>
      </c>
      <c r="J19" s="1">
        <v>141</v>
      </c>
      <c r="K19" s="1">
        <f t="shared" si="1"/>
        <v>-2</v>
      </c>
      <c r="L19" s="1"/>
      <c r="M19" s="1"/>
      <c r="N19" s="1">
        <v>0</v>
      </c>
      <c r="O19" s="1">
        <f t="shared" si="2"/>
        <v>27.8</v>
      </c>
      <c r="P19" s="19"/>
      <c r="Q19" s="26">
        <f t="shared" si="3"/>
        <v>0</v>
      </c>
      <c r="R19" s="21"/>
      <c r="S19" s="1"/>
      <c r="T19" s="1">
        <f t="shared" si="4"/>
        <v>16.654676258992804</v>
      </c>
      <c r="U19" s="1">
        <f t="shared" si="5"/>
        <v>16.654676258992804</v>
      </c>
      <c r="V19" s="1">
        <v>6</v>
      </c>
      <c r="W19" s="1">
        <v>53.2</v>
      </c>
      <c r="X19" s="1">
        <v>1.666666666666667</v>
      </c>
      <c r="Y19" s="1"/>
      <c r="Z19" s="1">
        <f t="shared" si="6"/>
        <v>0</v>
      </c>
      <c r="AA19" s="7">
        <v>12</v>
      </c>
      <c r="AB19" s="10">
        <f t="shared" si="9"/>
        <v>0</v>
      </c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47</v>
      </c>
      <c r="B20" s="15" t="s">
        <v>40</v>
      </c>
      <c r="C20" s="15"/>
      <c r="D20" s="15"/>
      <c r="E20" s="18">
        <v>11.1</v>
      </c>
      <c r="F20" s="18">
        <v>-22.2</v>
      </c>
      <c r="G20" s="7">
        <v>0</v>
      </c>
      <c r="H20" s="1">
        <v>180</v>
      </c>
      <c r="I20" s="1"/>
      <c r="J20" s="1">
        <v>10</v>
      </c>
      <c r="K20" s="1">
        <f t="shared" si="1"/>
        <v>1.0999999999999996</v>
      </c>
      <c r="L20" s="1"/>
      <c r="M20" s="1"/>
      <c r="N20" s="1">
        <v>0</v>
      </c>
      <c r="O20" s="1">
        <f t="shared" si="2"/>
        <v>2.2199999999999998</v>
      </c>
      <c r="P20" s="19"/>
      <c r="Q20" s="26">
        <f t="shared" si="3"/>
        <v>0</v>
      </c>
      <c r="R20" s="21"/>
      <c r="S20" s="1"/>
      <c r="T20" s="1">
        <f t="shared" si="4"/>
        <v>-10</v>
      </c>
      <c r="U20" s="1">
        <f t="shared" si="5"/>
        <v>-10</v>
      </c>
      <c r="V20" s="1">
        <v>2.2200000000000002</v>
      </c>
      <c r="W20" s="1">
        <v>0</v>
      </c>
      <c r="X20" s="1">
        <v>0</v>
      </c>
      <c r="Y20" s="15" t="s">
        <v>48</v>
      </c>
      <c r="Z20" s="1">
        <f t="shared" si="6"/>
        <v>0</v>
      </c>
      <c r="AA20" s="7">
        <v>0</v>
      </c>
      <c r="AB20" s="10">
        <v>0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40</v>
      </c>
      <c r="C21" s="1">
        <v>447.9</v>
      </c>
      <c r="D21" s="1"/>
      <c r="E21" s="18">
        <f>180.6+E20</f>
        <v>191.7</v>
      </c>
      <c r="F21" s="18">
        <f>263.6+F20</f>
        <v>241.40000000000003</v>
      </c>
      <c r="G21" s="7">
        <v>1</v>
      </c>
      <c r="H21" s="1">
        <v>180</v>
      </c>
      <c r="I21" s="1" t="s">
        <v>32</v>
      </c>
      <c r="J21" s="1">
        <v>185.7</v>
      </c>
      <c r="K21" s="1">
        <f t="shared" si="1"/>
        <v>6</v>
      </c>
      <c r="L21" s="1"/>
      <c r="M21" s="1"/>
      <c r="N21" s="1">
        <v>0</v>
      </c>
      <c r="O21" s="1">
        <f t="shared" si="2"/>
        <v>38.339999999999996</v>
      </c>
      <c r="P21" s="19">
        <f t="shared" ref="P21:P22" si="11">14*O21-N21-F21</f>
        <v>295.35999999999996</v>
      </c>
      <c r="Q21" s="26">
        <f t="shared" si="3"/>
        <v>295.35999999999996</v>
      </c>
      <c r="R21" s="21"/>
      <c r="S21" s="1"/>
      <c r="T21" s="1">
        <f t="shared" si="4"/>
        <v>14.000000000000002</v>
      </c>
      <c r="U21" s="1">
        <f t="shared" si="5"/>
        <v>6.2962962962962976</v>
      </c>
      <c r="V21" s="1">
        <v>23.64</v>
      </c>
      <c r="W21" s="1">
        <v>0</v>
      </c>
      <c r="X21" s="1">
        <v>0</v>
      </c>
      <c r="Y21" s="1"/>
      <c r="Z21" s="1">
        <f t="shared" si="6"/>
        <v>295.35999999999996</v>
      </c>
      <c r="AA21" s="7">
        <v>3.7</v>
      </c>
      <c r="AB21" s="10">
        <v>80</v>
      </c>
      <c r="AC21" s="1">
        <f t="shared" si="7"/>
        <v>296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40</v>
      </c>
      <c r="C22" s="1">
        <v>16.2</v>
      </c>
      <c r="D22" s="1"/>
      <c r="E22" s="1">
        <v>21.8</v>
      </c>
      <c r="F22" s="1">
        <v>-7.4</v>
      </c>
      <c r="G22" s="7">
        <v>1</v>
      </c>
      <c r="H22" s="1">
        <v>180</v>
      </c>
      <c r="I22" s="1"/>
      <c r="J22" s="1">
        <v>27</v>
      </c>
      <c r="K22" s="1">
        <f t="shared" si="1"/>
        <v>-5.1999999999999993</v>
      </c>
      <c r="L22" s="1"/>
      <c r="M22" s="1"/>
      <c r="N22" s="1">
        <v>45</v>
      </c>
      <c r="O22" s="1">
        <f t="shared" si="2"/>
        <v>4.3600000000000003</v>
      </c>
      <c r="P22" s="19">
        <f t="shared" si="11"/>
        <v>23.440000000000005</v>
      </c>
      <c r="Q22" s="26">
        <f t="shared" si="3"/>
        <v>23.440000000000005</v>
      </c>
      <c r="R22" s="21"/>
      <c r="S22" s="1"/>
      <c r="T22" s="1">
        <f t="shared" si="4"/>
        <v>14</v>
      </c>
      <c r="U22" s="1">
        <f t="shared" si="5"/>
        <v>8.6238532110091732</v>
      </c>
      <c r="V22" s="1">
        <v>4.32</v>
      </c>
      <c r="W22" s="1">
        <v>0</v>
      </c>
      <c r="X22" s="1">
        <v>0</v>
      </c>
      <c r="Y22" s="1"/>
      <c r="Z22" s="1">
        <f t="shared" si="6"/>
        <v>23.440000000000005</v>
      </c>
      <c r="AA22" s="7">
        <v>1.8</v>
      </c>
      <c r="AB22" s="10">
        <v>13</v>
      </c>
      <c r="AC22" s="1">
        <f t="shared" si="7"/>
        <v>23.400000000000002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31</v>
      </c>
      <c r="C23" s="1">
        <v>944</v>
      </c>
      <c r="D23" s="1"/>
      <c r="E23" s="1">
        <v>320</v>
      </c>
      <c r="F23" s="1">
        <v>566</v>
      </c>
      <c r="G23" s="7">
        <v>0.25</v>
      </c>
      <c r="H23" s="1">
        <v>180</v>
      </c>
      <c r="I23" s="6" t="s">
        <v>107</v>
      </c>
      <c r="J23" s="1">
        <v>311</v>
      </c>
      <c r="K23" s="1">
        <f t="shared" si="1"/>
        <v>9</v>
      </c>
      <c r="L23" s="1"/>
      <c r="M23" s="1"/>
      <c r="N23" s="1">
        <v>300</v>
      </c>
      <c r="O23" s="1">
        <f t="shared" si="2"/>
        <v>64</v>
      </c>
      <c r="P23" s="19">
        <f>17*O23-N23-F23</f>
        <v>222</v>
      </c>
      <c r="Q23" s="26">
        <f t="shared" si="3"/>
        <v>222</v>
      </c>
      <c r="R23" s="21"/>
      <c r="S23" s="1"/>
      <c r="T23" s="1">
        <f t="shared" si="4"/>
        <v>17</v>
      </c>
      <c r="U23" s="1">
        <f t="shared" si="5"/>
        <v>13.53125</v>
      </c>
      <c r="V23" s="1">
        <v>62.4</v>
      </c>
      <c r="W23" s="1">
        <v>67.400000000000006</v>
      </c>
      <c r="X23" s="1">
        <v>24.666666666666671</v>
      </c>
      <c r="Y23" s="1"/>
      <c r="Z23" s="1">
        <f t="shared" si="6"/>
        <v>55.5</v>
      </c>
      <c r="AA23" s="7">
        <v>6</v>
      </c>
      <c r="AB23" s="10">
        <v>37</v>
      </c>
      <c r="AC23" s="1">
        <f t="shared" si="7"/>
        <v>55.5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31</v>
      </c>
      <c r="C24" s="1">
        <v>514</v>
      </c>
      <c r="D24" s="1"/>
      <c r="E24" s="1">
        <v>173</v>
      </c>
      <c r="F24" s="1">
        <v>303</v>
      </c>
      <c r="G24" s="7">
        <v>0.25</v>
      </c>
      <c r="H24" s="1">
        <v>180</v>
      </c>
      <c r="I24" s="1" t="s">
        <v>32</v>
      </c>
      <c r="J24" s="1">
        <v>172</v>
      </c>
      <c r="K24" s="1">
        <f t="shared" si="1"/>
        <v>1</v>
      </c>
      <c r="L24" s="1"/>
      <c r="M24" s="1"/>
      <c r="N24" s="1">
        <v>0</v>
      </c>
      <c r="O24" s="1">
        <f t="shared" si="2"/>
        <v>34.6</v>
      </c>
      <c r="P24" s="19">
        <f>14*O24-N24-F24</f>
        <v>181.40000000000003</v>
      </c>
      <c r="Q24" s="26">
        <f t="shared" si="3"/>
        <v>181.40000000000003</v>
      </c>
      <c r="R24" s="21"/>
      <c r="S24" s="1"/>
      <c r="T24" s="1">
        <f t="shared" si="4"/>
        <v>14</v>
      </c>
      <c r="U24" s="1">
        <f t="shared" si="5"/>
        <v>8.7572254335260116</v>
      </c>
      <c r="V24" s="1">
        <v>25.6</v>
      </c>
      <c r="W24" s="1">
        <v>34</v>
      </c>
      <c r="X24" s="1">
        <v>0</v>
      </c>
      <c r="Y24" s="1"/>
      <c r="Z24" s="1">
        <f t="shared" si="6"/>
        <v>45.350000000000009</v>
      </c>
      <c r="AA24" s="7">
        <v>6</v>
      </c>
      <c r="AB24" s="10">
        <v>30</v>
      </c>
      <c r="AC24" s="1">
        <f t="shared" si="7"/>
        <v>45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31</v>
      </c>
      <c r="C25" s="1">
        <v>109</v>
      </c>
      <c r="D25" s="1"/>
      <c r="E25" s="1">
        <v>63</v>
      </c>
      <c r="F25" s="1">
        <v>34</v>
      </c>
      <c r="G25" s="7">
        <v>0.25</v>
      </c>
      <c r="H25" s="1">
        <v>180</v>
      </c>
      <c r="I25" s="1" t="s">
        <v>32</v>
      </c>
      <c r="J25" s="1">
        <v>77</v>
      </c>
      <c r="K25" s="1">
        <f t="shared" si="1"/>
        <v>-14</v>
      </c>
      <c r="L25" s="1"/>
      <c r="M25" s="1"/>
      <c r="N25" s="1">
        <v>0</v>
      </c>
      <c r="O25" s="1">
        <f t="shared" si="2"/>
        <v>12.6</v>
      </c>
      <c r="P25" s="19">
        <f>13*O25-N25-F25</f>
        <v>129.79999999999998</v>
      </c>
      <c r="Q25" s="26">
        <f t="shared" si="3"/>
        <v>129.79999999999998</v>
      </c>
      <c r="R25" s="21"/>
      <c r="S25" s="1"/>
      <c r="T25" s="1">
        <f t="shared" si="4"/>
        <v>12.999999999999998</v>
      </c>
      <c r="U25" s="1">
        <f t="shared" si="5"/>
        <v>2.6984126984126986</v>
      </c>
      <c r="V25" s="1">
        <v>2.4</v>
      </c>
      <c r="W25" s="1">
        <v>1</v>
      </c>
      <c r="X25" s="1">
        <v>0</v>
      </c>
      <c r="Y25" s="1"/>
      <c r="Z25" s="1">
        <f t="shared" si="6"/>
        <v>32.449999999999996</v>
      </c>
      <c r="AA25" s="7">
        <v>6</v>
      </c>
      <c r="AB25" s="10">
        <v>21</v>
      </c>
      <c r="AC25" s="1">
        <f t="shared" si="7"/>
        <v>31.5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40</v>
      </c>
      <c r="C26" s="1">
        <v>167.6</v>
      </c>
      <c r="D26" s="1"/>
      <c r="E26" s="1">
        <v>107</v>
      </c>
      <c r="F26" s="18">
        <f>36.6+F30</f>
        <v>24.6</v>
      </c>
      <c r="G26" s="7">
        <v>1</v>
      </c>
      <c r="H26" s="1">
        <v>180</v>
      </c>
      <c r="I26" s="1"/>
      <c r="J26" s="1">
        <v>130.69999999999999</v>
      </c>
      <c r="K26" s="1">
        <f t="shared" si="1"/>
        <v>-23.699999999999989</v>
      </c>
      <c r="L26" s="1"/>
      <c r="M26" s="1"/>
      <c r="N26" s="1">
        <v>294</v>
      </c>
      <c r="O26" s="1">
        <f t="shared" si="2"/>
        <v>21.4</v>
      </c>
      <c r="P26" s="19"/>
      <c r="Q26" s="26">
        <f t="shared" si="3"/>
        <v>0</v>
      </c>
      <c r="R26" s="21"/>
      <c r="S26" s="1"/>
      <c r="T26" s="1">
        <f t="shared" si="4"/>
        <v>14.887850467289722</v>
      </c>
      <c r="U26" s="1">
        <f t="shared" si="5"/>
        <v>14.887850467289722</v>
      </c>
      <c r="V26" s="1">
        <v>28.4</v>
      </c>
      <c r="W26" s="1">
        <v>7</v>
      </c>
      <c r="X26" s="1">
        <v>8</v>
      </c>
      <c r="Y26" s="1"/>
      <c r="Z26" s="1">
        <f t="shared" si="6"/>
        <v>0</v>
      </c>
      <c r="AA26" s="7">
        <v>6</v>
      </c>
      <c r="AB26" s="10">
        <f t="shared" si="9"/>
        <v>0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31</v>
      </c>
      <c r="C27" s="1">
        <v>1018</v>
      </c>
      <c r="D27" s="1"/>
      <c r="E27" s="1">
        <v>370</v>
      </c>
      <c r="F27" s="1">
        <v>636</v>
      </c>
      <c r="G27" s="7">
        <v>0.25</v>
      </c>
      <c r="H27" s="1">
        <v>180</v>
      </c>
      <c r="I27" s="1" t="s">
        <v>32</v>
      </c>
      <c r="J27" s="1">
        <v>361</v>
      </c>
      <c r="K27" s="1">
        <f t="shared" si="1"/>
        <v>9</v>
      </c>
      <c r="L27" s="1"/>
      <c r="M27" s="1"/>
      <c r="N27" s="1">
        <v>0</v>
      </c>
      <c r="O27" s="1">
        <f t="shared" si="2"/>
        <v>74</v>
      </c>
      <c r="P27" s="19">
        <f t="shared" ref="P27:P28" si="12">14*O27-N27-F27</f>
        <v>400</v>
      </c>
      <c r="Q27" s="26">
        <f t="shared" si="3"/>
        <v>400</v>
      </c>
      <c r="R27" s="21"/>
      <c r="S27" s="1"/>
      <c r="T27" s="1">
        <f t="shared" si="4"/>
        <v>14</v>
      </c>
      <c r="U27" s="1">
        <f t="shared" si="5"/>
        <v>8.5945945945945947</v>
      </c>
      <c r="V27" s="1">
        <v>3</v>
      </c>
      <c r="W27" s="1">
        <v>102.8</v>
      </c>
      <c r="X27" s="1">
        <v>23</v>
      </c>
      <c r="Y27" s="1"/>
      <c r="Z27" s="1">
        <f t="shared" si="6"/>
        <v>100</v>
      </c>
      <c r="AA27" s="7">
        <v>12</v>
      </c>
      <c r="AB27" s="10">
        <v>33</v>
      </c>
      <c r="AC27" s="1">
        <f t="shared" si="7"/>
        <v>99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31</v>
      </c>
      <c r="C28" s="1">
        <v>831</v>
      </c>
      <c r="D28" s="1"/>
      <c r="E28" s="1">
        <v>316</v>
      </c>
      <c r="F28" s="1">
        <v>500</v>
      </c>
      <c r="G28" s="7">
        <v>0.25</v>
      </c>
      <c r="H28" s="1">
        <v>180</v>
      </c>
      <c r="I28" s="1" t="s">
        <v>32</v>
      </c>
      <c r="J28" s="1">
        <v>315</v>
      </c>
      <c r="K28" s="1">
        <f t="shared" si="1"/>
        <v>1</v>
      </c>
      <c r="L28" s="1"/>
      <c r="M28" s="1"/>
      <c r="N28" s="1">
        <v>0</v>
      </c>
      <c r="O28" s="1">
        <f t="shared" si="2"/>
        <v>63.2</v>
      </c>
      <c r="P28" s="19">
        <f t="shared" si="12"/>
        <v>384.80000000000007</v>
      </c>
      <c r="Q28" s="26">
        <f t="shared" si="3"/>
        <v>384.80000000000007</v>
      </c>
      <c r="R28" s="21"/>
      <c r="S28" s="1"/>
      <c r="T28" s="1">
        <f t="shared" si="4"/>
        <v>14</v>
      </c>
      <c r="U28" s="1">
        <f t="shared" si="5"/>
        <v>7.9113924050632907</v>
      </c>
      <c r="V28" s="1">
        <v>10.199999999999999</v>
      </c>
      <c r="W28" s="1">
        <v>74</v>
      </c>
      <c r="X28" s="1">
        <v>21.333333333333329</v>
      </c>
      <c r="Y28" s="1"/>
      <c r="Z28" s="1">
        <f t="shared" si="6"/>
        <v>96.200000000000017</v>
      </c>
      <c r="AA28" s="7">
        <v>12</v>
      </c>
      <c r="AB28" s="10">
        <v>32</v>
      </c>
      <c r="AC28" s="1">
        <f t="shared" si="7"/>
        <v>96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31</v>
      </c>
      <c r="C29" s="1">
        <v>1</v>
      </c>
      <c r="D29" s="1">
        <v>1</v>
      </c>
      <c r="E29" s="1">
        <v>2</v>
      </c>
      <c r="F29" s="1"/>
      <c r="G29" s="7">
        <v>0.25</v>
      </c>
      <c r="H29" s="1">
        <v>180</v>
      </c>
      <c r="I29" s="1"/>
      <c r="J29" s="1">
        <v>5</v>
      </c>
      <c r="K29" s="1">
        <f t="shared" si="1"/>
        <v>-3</v>
      </c>
      <c r="L29" s="1"/>
      <c r="M29" s="1"/>
      <c r="N29" s="1">
        <v>24</v>
      </c>
      <c r="O29" s="1">
        <f t="shared" si="2"/>
        <v>0.4</v>
      </c>
      <c r="P29" s="20">
        <v>12</v>
      </c>
      <c r="Q29" s="26">
        <f t="shared" si="3"/>
        <v>12</v>
      </c>
      <c r="R29" s="21"/>
      <c r="S29" s="1"/>
      <c r="T29" s="1">
        <f t="shared" si="4"/>
        <v>90</v>
      </c>
      <c r="U29" s="1">
        <f t="shared" si="5"/>
        <v>60</v>
      </c>
      <c r="V29" s="1">
        <v>1.6</v>
      </c>
      <c r="W29" s="1">
        <v>0.6</v>
      </c>
      <c r="X29" s="1">
        <v>0</v>
      </c>
      <c r="Y29" s="1" t="s">
        <v>58</v>
      </c>
      <c r="Z29" s="1">
        <f t="shared" si="6"/>
        <v>3</v>
      </c>
      <c r="AA29" s="7">
        <v>12</v>
      </c>
      <c r="AB29" s="10">
        <v>1</v>
      </c>
      <c r="AC29" s="1">
        <f t="shared" si="7"/>
        <v>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59</v>
      </c>
      <c r="B30" s="15" t="s">
        <v>40</v>
      </c>
      <c r="C30" s="15">
        <v>-12</v>
      </c>
      <c r="D30" s="15"/>
      <c r="E30" s="15"/>
      <c r="F30" s="18">
        <v>-12</v>
      </c>
      <c r="G30" s="7">
        <v>0</v>
      </c>
      <c r="H30" s="1">
        <v>180</v>
      </c>
      <c r="I30" s="1"/>
      <c r="J30" s="1"/>
      <c r="K30" s="1">
        <f t="shared" si="1"/>
        <v>0</v>
      </c>
      <c r="L30" s="1"/>
      <c r="M30" s="1"/>
      <c r="N30" s="1">
        <v>0</v>
      </c>
      <c r="O30" s="1">
        <f t="shared" si="2"/>
        <v>0</v>
      </c>
      <c r="P30" s="19"/>
      <c r="Q30" s="26">
        <f t="shared" si="3"/>
        <v>0</v>
      </c>
      <c r="R30" s="21"/>
      <c r="S30" s="1"/>
      <c r="T30" s="1" t="e">
        <f t="shared" si="4"/>
        <v>#DIV/0!</v>
      </c>
      <c r="U30" s="1" t="e">
        <f t="shared" si="5"/>
        <v>#DIV/0!</v>
      </c>
      <c r="V30" s="1">
        <v>1.2</v>
      </c>
      <c r="W30" s="1">
        <v>1.2</v>
      </c>
      <c r="X30" s="1">
        <v>0</v>
      </c>
      <c r="Y30" s="15" t="s">
        <v>48</v>
      </c>
      <c r="Z30" s="1">
        <f t="shared" si="6"/>
        <v>0</v>
      </c>
      <c r="AA30" s="7">
        <v>0</v>
      </c>
      <c r="AB30" s="10">
        <v>0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31</v>
      </c>
      <c r="C31" s="1">
        <v>108</v>
      </c>
      <c r="D31" s="1"/>
      <c r="E31" s="1">
        <v>72</v>
      </c>
      <c r="F31" s="1">
        <v>24</v>
      </c>
      <c r="G31" s="7">
        <v>0.25</v>
      </c>
      <c r="H31" s="1">
        <v>180</v>
      </c>
      <c r="I31" s="1" t="s">
        <v>32</v>
      </c>
      <c r="J31" s="1">
        <v>72</v>
      </c>
      <c r="K31" s="1">
        <f t="shared" si="1"/>
        <v>0</v>
      </c>
      <c r="L31" s="1"/>
      <c r="M31" s="1"/>
      <c r="N31" s="1">
        <v>60</v>
      </c>
      <c r="O31" s="1">
        <f t="shared" si="2"/>
        <v>14.4</v>
      </c>
      <c r="P31" s="19">
        <f>14*O31-N31-F31</f>
        <v>117.6</v>
      </c>
      <c r="Q31" s="26">
        <f t="shared" si="3"/>
        <v>117.6</v>
      </c>
      <c r="R31" s="21"/>
      <c r="S31" s="1"/>
      <c r="T31" s="1">
        <f t="shared" si="4"/>
        <v>14</v>
      </c>
      <c r="U31" s="1">
        <f t="shared" si="5"/>
        <v>5.833333333333333</v>
      </c>
      <c r="V31" s="1">
        <v>2.4</v>
      </c>
      <c r="W31" s="1">
        <v>0</v>
      </c>
      <c r="X31" s="1">
        <v>0</v>
      </c>
      <c r="Y31" s="1"/>
      <c r="Z31" s="1">
        <f t="shared" si="6"/>
        <v>29.4</v>
      </c>
      <c r="AA31" s="7">
        <v>6</v>
      </c>
      <c r="AB31" s="10">
        <v>20</v>
      </c>
      <c r="AC31" s="1">
        <f t="shared" si="7"/>
        <v>30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31</v>
      </c>
      <c r="C32" s="1">
        <v>216</v>
      </c>
      <c r="D32" s="1"/>
      <c r="E32" s="1">
        <v>147</v>
      </c>
      <c r="F32" s="1">
        <v>54</v>
      </c>
      <c r="G32" s="7">
        <v>0.25</v>
      </c>
      <c r="H32" s="1">
        <v>180</v>
      </c>
      <c r="I32" s="1" t="s">
        <v>32</v>
      </c>
      <c r="J32" s="1">
        <v>148</v>
      </c>
      <c r="K32" s="1">
        <f t="shared" si="1"/>
        <v>-1</v>
      </c>
      <c r="L32" s="1"/>
      <c r="M32" s="1"/>
      <c r="N32" s="1">
        <v>0</v>
      </c>
      <c r="O32" s="1">
        <f t="shared" si="2"/>
        <v>29.4</v>
      </c>
      <c r="P32" s="19">
        <f>12*O32-N32-F32</f>
        <v>298.79999999999995</v>
      </c>
      <c r="Q32" s="26">
        <f t="shared" si="3"/>
        <v>298.79999999999995</v>
      </c>
      <c r="R32" s="21"/>
      <c r="S32" s="1"/>
      <c r="T32" s="1">
        <f t="shared" si="4"/>
        <v>11.999999999999998</v>
      </c>
      <c r="U32" s="1">
        <f t="shared" si="5"/>
        <v>1.8367346938775511</v>
      </c>
      <c r="V32" s="1">
        <v>2.4</v>
      </c>
      <c r="W32" s="1">
        <v>8.6</v>
      </c>
      <c r="X32" s="1">
        <v>0</v>
      </c>
      <c r="Y32" s="1"/>
      <c r="Z32" s="1">
        <f t="shared" si="6"/>
        <v>74.699999999999989</v>
      </c>
      <c r="AA32" s="7">
        <v>12</v>
      </c>
      <c r="AB32" s="10">
        <v>25</v>
      </c>
      <c r="AC32" s="1">
        <f t="shared" si="7"/>
        <v>75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31</v>
      </c>
      <c r="C33" s="1">
        <v>251</v>
      </c>
      <c r="D33" s="1"/>
      <c r="E33" s="1">
        <v>40</v>
      </c>
      <c r="F33" s="1">
        <v>198</v>
      </c>
      <c r="G33" s="7">
        <v>0.75</v>
      </c>
      <c r="H33" s="1">
        <v>180</v>
      </c>
      <c r="I33" s="1" t="s">
        <v>32</v>
      </c>
      <c r="J33" s="1">
        <v>40</v>
      </c>
      <c r="K33" s="1">
        <f t="shared" si="1"/>
        <v>0</v>
      </c>
      <c r="L33" s="1"/>
      <c r="M33" s="1"/>
      <c r="N33" s="1">
        <v>0</v>
      </c>
      <c r="O33" s="1">
        <f t="shared" si="2"/>
        <v>8</v>
      </c>
      <c r="P33" s="19"/>
      <c r="Q33" s="26">
        <f t="shared" si="3"/>
        <v>0</v>
      </c>
      <c r="R33" s="21"/>
      <c r="S33" s="1"/>
      <c r="T33" s="1">
        <f t="shared" si="4"/>
        <v>24.75</v>
      </c>
      <c r="U33" s="1">
        <f t="shared" si="5"/>
        <v>24.75</v>
      </c>
      <c r="V33" s="1">
        <v>7.4</v>
      </c>
      <c r="W33" s="1">
        <v>20.6</v>
      </c>
      <c r="X33" s="1">
        <v>2</v>
      </c>
      <c r="Y33" s="1"/>
      <c r="Z33" s="1">
        <f t="shared" si="6"/>
        <v>0</v>
      </c>
      <c r="AA33" s="7">
        <v>8</v>
      </c>
      <c r="AB33" s="10">
        <f t="shared" si="9"/>
        <v>0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31</v>
      </c>
      <c r="C34" s="1">
        <v>394</v>
      </c>
      <c r="D34" s="1"/>
      <c r="E34" s="1">
        <v>85</v>
      </c>
      <c r="F34" s="1">
        <v>301</v>
      </c>
      <c r="G34" s="7">
        <v>0.75</v>
      </c>
      <c r="H34" s="1">
        <v>180</v>
      </c>
      <c r="I34" s="1" t="s">
        <v>32</v>
      </c>
      <c r="J34" s="1">
        <v>93</v>
      </c>
      <c r="K34" s="1">
        <f t="shared" si="1"/>
        <v>-8</v>
      </c>
      <c r="L34" s="1"/>
      <c r="M34" s="1"/>
      <c r="N34" s="1">
        <v>0</v>
      </c>
      <c r="O34" s="1">
        <f t="shared" si="2"/>
        <v>17</v>
      </c>
      <c r="P34" s="19"/>
      <c r="Q34" s="26">
        <f t="shared" si="3"/>
        <v>0</v>
      </c>
      <c r="R34" s="21"/>
      <c r="S34" s="1"/>
      <c r="T34" s="1">
        <f t="shared" si="4"/>
        <v>17.705882352941178</v>
      </c>
      <c r="U34" s="1">
        <f t="shared" si="5"/>
        <v>17.705882352941178</v>
      </c>
      <c r="V34" s="1">
        <v>5.6</v>
      </c>
      <c r="W34" s="1">
        <v>23.4</v>
      </c>
      <c r="X34" s="1">
        <v>2.666666666666667</v>
      </c>
      <c r="Y34" s="1"/>
      <c r="Z34" s="1">
        <f t="shared" si="6"/>
        <v>0</v>
      </c>
      <c r="AA34" s="7">
        <v>8</v>
      </c>
      <c r="AB34" s="10">
        <f t="shared" si="9"/>
        <v>0</v>
      </c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31</v>
      </c>
      <c r="C35" s="1">
        <v>96</v>
      </c>
      <c r="D35" s="1"/>
      <c r="E35" s="1">
        <v>81</v>
      </c>
      <c r="F35" s="1">
        <v>7</v>
      </c>
      <c r="G35" s="7">
        <v>0.75</v>
      </c>
      <c r="H35" s="1">
        <v>180</v>
      </c>
      <c r="I35" s="1" t="s">
        <v>32</v>
      </c>
      <c r="J35" s="1">
        <v>80</v>
      </c>
      <c r="K35" s="1">
        <f t="shared" si="1"/>
        <v>1</v>
      </c>
      <c r="L35" s="1"/>
      <c r="M35" s="1"/>
      <c r="N35" s="1">
        <v>24</v>
      </c>
      <c r="O35" s="1">
        <f t="shared" si="2"/>
        <v>16.2</v>
      </c>
      <c r="P35" s="19">
        <f>12*O35-N35-F35</f>
        <v>163.39999999999998</v>
      </c>
      <c r="Q35" s="26">
        <f t="shared" si="3"/>
        <v>163.39999999999998</v>
      </c>
      <c r="R35" s="21"/>
      <c r="S35" s="1"/>
      <c r="T35" s="1">
        <f t="shared" si="4"/>
        <v>12</v>
      </c>
      <c r="U35" s="1">
        <f t="shared" si="5"/>
        <v>1.9135802469135803</v>
      </c>
      <c r="V35" s="1">
        <v>1.6</v>
      </c>
      <c r="W35" s="1">
        <v>1.6</v>
      </c>
      <c r="X35" s="1">
        <v>0</v>
      </c>
      <c r="Y35" s="1"/>
      <c r="Z35" s="1">
        <f t="shared" si="6"/>
        <v>122.54999999999998</v>
      </c>
      <c r="AA35" s="7">
        <v>8</v>
      </c>
      <c r="AB35" s="10">
        <v>20</v>
      </c>
      <c r="AC35" s="1">
        <f t="shared" si="7"/>
        <v>120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31</v>
      </c>
      <c r="C36" s="1">
        <v>360</v>
      </c>
      <c r="D36" s="1"/>
      <c r="E36" s="1">
        <v>55</v>
      </c>
      <c r="F36" s="1">
        <v>297</v>
      </c>
      <c r="G36" s="7">
        <v>0.75</v>
      </c>
      <c r="H36" s="1">
        <v>180</v>
      </c>
      <c r="I36" s="1" t="s">
        <v>32</v>
      </c>
      <c r="J36" s="1">
        <v>67</v>
      </c>
      <c r="K36" s="1">
        <f t="shared" si="1"/>
        <v>-12</v>
      </c>
      <c r="L36" s="1"/>
      <c r="M36" s="1"/>
      <c r="N36" s="1">
        <v>0</v>
      </c>
      <c r="O36" s="1">
        <f t="shared" si="2"/>
        <v>11</v>
      </c>
      <c r="P36" s="19"/>
      <c r="Q36" s="26">
        <f t="shared" si="3"/>
        <v>0</v>
      </c>
      <c r="R36" s="21"/>
      <c r="S36" s="1"/>
      <c r="T36" s="1">
        <f t="shared" si="4"/>
        <v>27</v>
      </c>
      <c r="U36" s="1">
        <f t="shared" si="5"/>
        <v>27</v>
      </c>
      <c r="V36" s="1">
        <v>3.2</v>
      </c>
      <c r="W36" s="1">
        <v>27.8</v>
      </c>
      <c r="X36" s="1">
        <v>1.666666666666667</v>
      </c>
      <c r="Y36" s="1"/>
      <c r="Z36" s="1">
        <f t="shared" si="6"/>
        <v>0</v>
      </c>
      <c r="AA36" s="7">
        <v>8</v>
      </c>
      <c r="AB36" s="10">
        <f t="shared" si="9"/>
        <v>0</v>
      </c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66</v>
      </c>
      <c r="B37" s="1" t="s">
        <v>31</v>
      </c>
      <c r="C37" s="1"/>
      <c r="D37" s="1">
        <v>16</v>
      </c>
      <c r="E37" s="1">
        <v>16</v>
      </c>
      <c r="F37" s="1"/>
      <c r="G37" s="7">
        <v>0</v>
      </c>
      <c r="H37" s="1" t="e">
        <v>#N/A</v>
      </c>
      <c r="I37" s="1"/>
      <c r="J37" s="1">
        <v>8</v>
      </c>
      <c r="K37" s="1">
        <f t="shared" si="1"/>
        <v>8</v>
      </c>
      <c r="L37" s="1"/>
      <c r="M37" s="1"/>
      <c r="N37" s="1"/>
      <c r="O37" s="1">
        <f t="shared" si="2"/>
        <v>3.2</v>
      </c>
      <c r="P37" s="19"/>
      <c r="Q37" s="26">
        <f t="shared" si="3"/>
        <v>0</v>
      </c>
      <c r="R37" s="21"/>
      <c r="S37" s="1"/>
      <c r="T37" s="1">
        <f t="shared" si="4"/>
        <v>0</v>
      </c>
      <c r="U37" s="1">
        <f t="shared" si="5"/>
        <v>0</v>
      </c>
      <c r="V37" s="1">
        <v>0</v>
      </c>
      <c r="W37" s="1">
        <v>0</v>
      </c>
      <c r="X37" s="1">
        <v>0</v>
      </c>
      <c r="Y37" s="17" t="s">
        <v>109</v>
      </c>
      <c r="Z37" s="1">
        <f t="shared" si="6"/>
        <v>0</v>
      </c>
      <c r="AA37" s="7">
        <v>0</v>
      </c>
      <c r="AB37" s="10">
        <v>0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>
        <v>464</v>
      </c>
      <c r="D38" s="1"/>
      <c r="E38" s="1">
        <v>137</v>
      </c>
      <c r="F38" s="1">
        <v>319</v>
      </c>
      <c r="G38" s="7">
        <v>0.9</v>
      </c>
      <c r="H38" s="1">
        <v>180</v>
      </c>
      <c r="I38" s="1" t="s">
        <v>32</v>
      </c>
      <c r="J38" s="1">
        <v>131</v>
      </c>
      <c r="K38" s="1">
        <f t="shared" ref="K38:K69" si="13">E38-J38</f>
        <v>6</v>
      </c>
      <c r="L38" s="1"/>
      <c r="M38" s="1"/>
      <c r="N38" s="1">
        <v>0</v>
      </c>
      <c r="O38" s="1">
        <f t="shared" si="2"/>
        <v>27.4</v>
      </c>
      <c r="P38" s="19">
        <f>14*O38-N38-F38</f>
        <v>64.599999999999966</v>
      </c>
      <c r="Q38" s="26">
        <f t="shared" si="3"/>
        <v>64.599999999999966</v>
      </c>
      <c r="R38" s="21"/>
      <c r="S38" s="1"/>
      <c r="T38" s="1">
        <f t="shared" si="4"/>
        <v>14</v>
      </c>
      <c r="U38" s="1">
        <f t="shared" si="5"/>
        <v>11.642335766423358</v>
      </c>
      <c r="V38" s="1">
        <v>3.8</v>
      </c>
      <c r="W38" s="1">
        <v>33.4</v>
      </c>
      <c r="X38" s="1">
        <v>0</v>
      </c>
      <c r="Y38" s="1"/>
      <c r="Z38" s="1">
        <f t="shared" si="6"/>
        <v>58.139999999999972</v>
      </c>
      <c r="AA38" s="7">
        <v>8</v>
      </c>
      <c r="AB38" s="10">
        <v>8</v>
      </c>
      <c r="AC38" s="1">
        <f t="shared" si="7"/>
        <v>57.6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31</v>
      </c>
      <c r="C39" s="1">
        <v>140</v>
      </c>
      <c r="D39" s="1"/>
      <c r="E39" s="1">
        <v>50</v>
      </c>
      <c r="F39" s="1">
        <v>84</v>
      </c>
      <c r="G39" s="7">
        <v>0.43</v>
      </c>
      <c r="H39" s="1">
        <v>180</v>
      </c>
      <c r="I39" s="1" t="s">
        <v>32</v>
      </c>
      <c r="J39" s="1">
        <v>37</v>
      </c>
      <c r="K39" s="1">
        <f t="shared" si="13"/>
        <v>13</v>
      </c>
      <c r="L39" s="1"/>
      <c r="M39" s="1"/>
      <c r="N39" s="1">
        <v>80</v>
      </c>
      <c r="O39" s="1">
        <f t="shared" si="2"/>
        <v>10</v>
      </c>
      <c r="P39" s="19"/>
      <c r="Q39" s="26">
        <f t="shared" si="3"/>
        <v>0</v>
      </c>
      <c r="R39" s="21"/>
      <c r="S39" s="1"/>
      <c r="T39" s="1">
        <f t="shared" si="4"/>
        <v>16.399999999999999</v>
      </c>
      <c r="U39" s="1">
        <f t="shared" si="5"/>
        <v>16.399999999999999</v>
      </c>
      <c r="V39" s="1">
        <v>6.6</v>
      </c>
      <c r="W39" s="1">
        <v>5</v>
      </c>
      <c r="X39" s="1">
        <v>0</v>
      </c>
      <c r="Y39" s="1"/>
      <c r="Z39" s="1">
        <f t="shared" si="6"/>
        <v>0</v>
      </c>
      <c r="AA39" s="7">
        <v>16</v>
      </c>
      <c r="AB39" s="10">
        <f t="shared" si="9"/>
        <v>0</v>
      </c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>
        <v>341</v>
      </c>
      <c r="D40" s="1"/>
      <c r="E40" s="1">
        <v>125</v>
      </c>
      <c r="F40" s="1">
        <v>215</v>
      </c>
      <c r="G40" s="7">
        <v>0.9</v>
      </c>
      <c r="H40" s="1">
        <v>180</v>
      </c>
      <c r="I40" s="1" t="s">
        <v>32</v>
      </c>
      <c r="J40" s="1">
        <v>129</v>
      </c>
      <c r="K40" s="1">
        <f t="shared" si="13"/>
        <v>-4</v>
      </c>
      <c r="L40" s="1"/>
      <c r="M40" s="1"/>
      <c r="N40" s="1">
        <v>0</v>
      </c>
      <c r="O40" s="1">
        <f t="shared" si="2"/>
        <v>25</v>
      </c>
      <c r="P40" s="19">
        <f>14*O40-N40-F40</f>
        <v>135</v>
      </c>
      <c r="Q40" s="26">
        <f t="shared" si="3"/>
        <v>135</v>
      </c>
      <c r="R40" s="21"/>
      <c r="S40" s="1"/>
      <c r="T40" s="1">
        <f t="shared" si="4"/>
        <v>14</v>
      </c>
      <c r="U40" s="1">
        <f t="shared" si="5"/>
        <v>8.6</v>
      </c>
      <c r="V40" s="1">
        <v>9</v>
      </c>
      <c r="W40" s="1">
        <v>35.200000000000003</v>
      </c>
      <c r="X40" s="1">
        <v>5.333333333333333</v>
      </c>
      <c r="Y40" s="1"/>
      <c r="Z40" s="1">
        <f t="shared" si="6"/>
        <v>121.5</v>
      </c>
      <c r="AA40" s="7">
        <v>8</v>
      </c>
      <c r="AB40" s="10">
        <v>17</v>
      </c>
      <c r="AC40" s="1">
        <f t="shared" si="7"/>
        <v>122.4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7" t="s">
        <v>70</v>
      </c>
      <c r="B41" s="1" t="s">
        <v>31</v>
      </c>
      <c r="C41" s="1">
        <v>16</v>
      </c>
      <c r="D41" s="1"/>
      <c r="E41" s="1">
        <v>2</v>
      </c>
      <c r="F41" s="1">
        <v>1</v>
      </c>
      <c r="G41" s="7">
        <v>0.43</v>
      </c>
      <c r="H41" s="1">
        <v>180</v>
      </c>
      <c r="I41" s="1"/>
      <c r="J41" s="1">
        <v>10</v>
      </c>
      <c r="K41" s="1">
        <f t="shared" si="13"/>
        <v>-8</v>
      </c>
      <c r="L41" s="1"/>
      <c r="M41" s="1"/>
      <c r="N41" s="1">
        <v>32</v>
      </c>
      <c r="O41" s="1">
        <f t="shared" si="2"/>
        <v>0.4</v>
      </c>
      <c r="P41" s="19"/>
      <c r="Q41" s="26">
        <f t="shared" si="3"/>
        <v>0</v>
      </c>
      <c r="R41" s="21"/>
      <c r="S41" s="1"/>
      <c r="T41" s="1">
        <f t="shared" si="4"/>
        <v>82.5</v>
      </c>
      <c r="U41" s="1">
        <f t="shared" si="5"/>
        <v>82.5</v>
      </c>
      <c r="V41" s="1">
        <v>2.8</v>
      </c>
      <c r="W41" s="1">
        <v>1.4</v>
      </c>
      <c r="X41" s="1">
        <v>0</v>
      </c>
      <c r="Y41" s="17" t="s">
        <v>110</v>
      </c>
      <c r="Z41" s="1">
        <f t="shared" si="6"/>
        <v>0</v>
      </c>
      <c r="AA41" s="7">
        <v>16</v>
      </c>
      <c r="AB41" s="10">
        <f t="shared" si="9"/>
        <v>0</v>
      </c>
      <c r="AC41" s="1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489</v>
      </c>
      <c r="D42" s="1"/>
      <c r="E42" s="1">
        <v>204</v>
      </c>
      <c r="F42" s="1">
        <v>277</v>
      </c>
      <c r="G42" s="7">
        <v>0.9</v>
      </c>
      <c r="H42" s="1">
        <v>180</v>
      </c>
      <c r="I42" s="1" t="s">
        <v>32</v>
      </c>
      <c r="J42" s="1">
        <v>217</v>
      </c>
      <c r="K42" s="1">
        <f t="shared" si="13"/>
        <v>-13</v>
      </c>
      <c r="L42" s="1"/>
      <c r="M42" s="1"/>
      <c r="N42" s="1">
        <v>0</v>
      </c>
      <c r="O42" s="1">
        <f t="shared" si="2"/>
        <v>40.799999999999997</v>
      </c>
      <c r="P42" s="19">
        <f>14*O42-N42-F42</f>
        <v>294.19999999999993</v>
      </c>
      <c r="Q42" s="26">
        <f t="shared" si="3"/>
        <v>294.19999999999993</v>
      </c>
      <c r="R42" s="21"/>
      <c r="S42" s="1"/>
      <c r="T42" s="1">
        <f t="shared" si="4"/>
        <v>14</v>
      </c>
      <c r="U42" s="1">
        <f t="shared" si="5"/>
        <v>6.7892156862745106</v>
      </c>
      <c r="V42" s="1">
        <v>3.2</v>
      </c>
      <c r="W42" s="1">
        <v>43.4</v>
      </c>
      <c r="X42" s="1">
        <v>12</v>
      </c>
      <c r="Y42" s="1"/>
      <c r="Z42" s="1">
        <f t="shared" si="6"/>
        <v>264.77999999999997</v>
      </c>
      <c r="AA42" s="7">
        <v>8</v>
      </c>
      <c r="AB42" s="10">
        <v>36</v>
      </c>
      <c r="AC42" s="1">
        <f t="shared" si="7"/>
        <v>259.2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31</v>
      </c>
      <c r="C43" s="1">
        <v>226</v>
      </c>
      <c r="D43" s="1"/>
      <c r="E43" s="18">
        <f>15+E44</f>
        <v>47</v>
      </c>
      <c r="F43" s="1">
        <v>157</v>
      </c>
      <c r="G43" s="7">
        <v>0.43</v>
      </c>
      <c r="H43" s="1">
        <v>180</v>
      </c>
      <c r="I43" s="1"/>
      <c r="J43" s="1">
        <v>16</v>
      </c>
      <c r="K43" s="1">
        <f t="shared" si="13"/>
        <v>31</v>
      </c>
      <c r="L43" s="1"/>
      <c r="M43" s="1"/>
      <c r="N43" s="1">
        <v>0</v>
      </c>
      <c r="O43" s="1">
        <f t="shared" si="2"/>
        <v>9.4</v>
      </c>
      <c r="P43" s="19"/>
      <c r="Q43" s="26">
        <f t="shared" si="3"/>
        <v>0</v>
      </c>
      <c r="R43" s="21"/>
      <c r="S43" s="1"/>
      <c r="T43" s="1">
        <f t="shared" si="4"/>
        <v>16.702127659574469</v>
      </c>
      <c r="U43" s="1">
        <f t="shared" si="5"/>
        <v>16.702127659574469</v>
      </c>
      <c r="V43" s="1">
        <v>6.2</v>
      </c>
      <c r="W43" s="1">
        <v>3.6</v>
      </c>
      <c r="X43" s="1">
        <v>2</v>
      </c>
      <c r="Y43" s="1"/>
      <c r="Z43" s="1">
        <f t="shared" si="6"/>
        <v>0</v>
      </c>
      <c r="AA43" s="7">
        <v>16</v>
      </c>
      <c r="AB43" s="10">
        <f t="shared" si="9"/>
        <v>0</v>
      </c>
      <c r="AC43" s="1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73</v>
      </c>
      <c r="B44" s="15" t="s">
        <v>31</v>
      </c>
      <c r="C44" s="15">
        <v>-16</v>
      </c>
      <c r="D44" s="15">
        <v>48</v>
      </c>
      <c r="E44" s="18">
        <v>32</v>
      </c>
      <c r="F44" s="15"/>
      <c r="G44" s="7">
        <v>0</v>
      </c>
      <c r="H44" s="1">
        <v>180</v>
      </c>
      <c r="I44" s="1" t="s">
        <v>32</v>
      </c>
      <c r="J44" s="1">
        <v>16</v>
      </c>
      <c r="K44" s="1">
        <f t="shared" si="13"/>
        <v>16</v>
      </c>
      <c r="L44" s="1"/>
      <c r="M44" s="1"/>
      <c r="N44" s="1">
        <v>0</v>
      </c>
      <c r="O44" s="1">
        <f t="shared" si="2"/>
        <v>6.4</v>
      </c>
      <c r="P44" s="19"/>
      <c r="Q44" s="26">
        <f t="shared" si="3"/>
        <v>0</v>
      </c>
      <c r="R44" s="21"/>
      <c r="S44" s="1"/>
      <c r="T44" s="1">
        <f t="shared" si="4"/>
        <v>0</v>
      </c>
      <c r="U44" s="1">
        <f t="shared" si="5"/>
        <v>0</v>
      </c>
      <c r="V44" s="1">
        <v>0</v>
      </c>
      <c r="W44" s="1">
        <v>3.2</v>
      </c>
      <c r="X44" s="1">
        <v>0</v>
      </c>
      <c r="Y44" s="15" t="s">
        <v>48</v>
      </c>
      <c r="Z44" s="1">
        <f t="shared" si="6"/>
        <v>0</v>
      </c>
      <c r="AA44" s="7">
        <v>0</v>
      </c>
      <c r="AB44" s="10">
        <v>0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31</v>
      </c>
      <c r="C45" s="1">
        <v>551</v>
      </c>
      <c r="D45" s="1"/>
      <c r="E45" s="1">
        <v>139</v>
      </c>
      <c r="F45" s="1">
        <v>370</v>
      </c>
      <c r="G45" s="7">
        <v>0.9</v>
      </c>
      <c r="H45" s="1">
        <v>180</v>
      </c>
      <c r="I45" s="1" t="s">
        <v>32</v>
      </c>
      <c r="J45" s="1">
        <v>134</v>
      </c>
      <c r="K45" s="1">
        <f t="shared" si="13"/>
        <v>5</v>
      </c>
      <c r="L45" s="1"/>
      <c r="M45" s="1"/>
      <c r="N45" s="1">
        <v>600</v>
      </c>
      <c r="O45" s="1">
        <f t="shared" si="2"/>
        <v>27.8</v>
      </c>
      <c r="P45" s="19"/>
      <c r="Q45" s="26">
        <f t="shared" si="3"/>
        <v>0</v>
      </c>
      <c r="R45" s="21"/>
      <c r="S45" s="1"/>
      <c r="T45" s="1">
        <f t="shared" si="4"/>
        <v>34.89208633093525</v>
      </c>
      <c r="U45" s="1">
        <f t="shared" si="5"/>
        <v>34.89208633093525</v>
      </c>
      <c r="V45" s="1">
        <v>44.4</v>
      </c>
      <c r="W45" s="1">
        <v>47</v>
      </c>
      <c r="X45" s="1">
        <v>7.333333333333333</v>
      </c>
      <c r="Y45" s="1"/>
      <c r="Z45" s="1">
        <f t="shared" si="6"/>
        <v>0</v>
      </c>
      <c r="AA45" s="7">
        <v>8</v>
      </c>
      <c r="AB45" s="10">
        <f t="shared" si="9"/>
        <v>0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31</v>
      </c>
      <c r="C46" s="1">
        <v>173</v>
      </c>
      <c r="D46" s="1"/>
      <c r="E46" s="1">
        <v>60</v>
      </c>
      <c r="F46" s="1">
        <v>108</v>
      </c>
      <c r="G46" s="7">
        <v>0.43</v>
      </c>
      <c r="H46" s="1">
        <v>180</v>
      </c>
      <c r="I46" s="1" t="s">
        <v>32</v>
      </c>
      <c r="J46" s="1">
        <v>36</v>
      </c>
      <c r="K46" s="1">
        <f t="shared" si="13"/>
        <v>24</v>
      </c>
      <c r="L46" s="1"/>
      <c r="M46" s="1"/>
      <c r="N46" s="1">
        <v>128</v>
      </c>
      <c r="O46" s="1">
        <f t="shared" si="2"/>
        <v>12</v>
      </c>
      <c r="P46" s="19"/>
      <c r="Q46" s="26">
        <f t="shared" si="3"/>
        <v>0</v>
      </c>
      <c r="R46" s="21"/>
      <c r="S46" s="1"/>
      <c r="T46" s="1">
        <f t="shared" si="4"/>
        <v>19.666666666666668</v>
      </c>
      <c r="U46" s="1">
        <f t="shared" si="5"/>
        <v>19.666666666666668</v>
      </c>
      <c r="V46" s="1">
        <v>12</v>
      </c>
      <c r="W46" s="1">
        <v>4</v>
      </c>
      <c r="X46" s="1">
        <v>1.666666666666667</v>
      </c>
      <c r="Y46" s="1"/>
      <c r="Z46" s="1">
        <f t="shared" si="6"/>
        <v>0</v>
      </c>
      <c r="AA46" s="7">
        <v>16</v>
      </c>
      <c r="AB46" s="10">
        <f t="shared" si="9"/>
        <v>0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40</v>
      </c>
      <c r="C47" s="1">
        <v>687.2</v>
      </c>
      <c r="D47" s="1"/>
      <c r="E47" s="1">
        <v>500</v>
      </c>
      <c r="F47" s="1">
        <v>187.2</v>
      </c>
      <c r="G47" s="7">
        <v>1</v>
      </c>
      <c r="H47" s="1">
        <v>180</v>
      </c>
      <c r="I47" s="1" t="s">
        <v>32</v>
      </c>
      <c r="J47" s="1">
        <v>495</v>
      </c>
      <c r="K47" s="1">
        <f t="shared" si="13"/>
        <v>5</v>
      </c>
      <c r="L47" s="1"/>
      <c r="M47" s="1"/>
      <c r="N47" s="1">
        <v>465</v>
      </c>
      <c r="O47" s="1">
        <f t="shared" si="2"/>
        <v>100</v>
      </c>
      <c r="P47" s="19">
        <f>14*O47-N47-F47</f>
        <v>747.8</v>
      </c>
      <c r="Q47" s="26">
        <f t="shared" si="3"/>
        <v>747.8</v>
      </c>
      <c r="R47" s="21"/>
      <c r="S47" s="1"/>
      <c r="T47" s="1">
        <f t="shared" si="4"/>
        <v>14</v>
      </c>
      <c r="U47" s="1">
        <f t="shared" si="5"/>
        <v>6.5220000000000002</v>
      </c>
      <c r="V47" s="1">
        <v>46.12</v>
      </c>
      <c r="W47" s="1">
        <v>71</v>
      </c>
      <c r="X47" s="1">
        <v>36.666666666666657</v>
      </c>
      <c r="Y47" s="1"/>
      <c r="Z47" s="1">
        <f t="shared" si="6"/>
        <v>747.8</v>
      </c>
      <c r="AA47" s="7">
        <v>5</v>
      </c>
      <c r="AB47" s="10">
        <v>149</v>
      </c>
      <c r="AC47" s="1">
        <f t="shared" si="7"/>
        <v>745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31</v>
      </c>
      <c r="C48" s="1">
        <v>604</v>
      </c>
      <c r="D48" s="1"/>
      <c r="E48" s="1">
        <v>186</v>
      </c>
      <c r="F48" s="1">
        <v>385</v>
      </c>
      <c r="G48" s="7">
        <v>0.9</v>
      </c>
      <c r="H48" s="1">
        <v>180</v>
      </c>
      <c r="I48" s="1" t="s">
        <v>32</v>
      </c>
      <c r="J48" s="1">
        <v>203</v>
      </c>
      <c r="K48" s="1">
        <f t="shared" si="13"/>
        <v>-17</v>
      </c>
      <c r="L48" s="1"/>
      <c r="M48" s="1"/>
      <c r="N48" s="1">
        <v>624</v>
      </c>
      <c r="O48" s="1">
        <f t="shared" si="2"/>
        <v>37.200000000000003</v>
      </c>
      <c r="P48" s="19"/>
      <c r="Q48" s="26">
        <f t="shared" si="3"/>
        <v>0</v>
      </c>
      <c r="R48" s="21"/>
      <c r="S48" s="1"/>
      <c r="T48" s="1">
        <f t="shared" si="4"/>
        <v>27.123655913978492</v>
      </c>
      <c r="U48" s="1">
        <f t="shared" si="5"/>
        <v>27.123655913978492</v>
      </c>
      <c r="V48" s="1">
        <v>48</v>
      </c>
      <c r="W48" s="1">
        <v>51</v>
      </c>
      <c r="X48" s="1">
        <v>8.3333333333333339</v>
      </c>
      <c r="Y48" s="1"/>
      <c r="Z48" s="1">
        <f t="shared" si="6"/>
        <v>0</v>
      </c>
      <c r="AA48" s="7">
        <v>8</v>
      </c>
      <c r="AB48" s="10">
        <f t="shared" si="9"/>
        <v>0</v>
      </c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31</v>
      </c>
      <c r="C49" s="1">
        <v>203</v>
      </c>
      <c r="D49" s="1"/>
      <c r="E49" s="1">
        <v>61</v>
      </c>
      <c r="F49" s="1">
        <v>137</v>
      </c>
      <c r="G49" s="7">
        <v>0.43</v>
      </c>
      <c r="H49" s="1">
        <v>180</v>
      </c>
      <c r="I49" s="1" t="s">
        <v>32</v>
      </c>
      <c r="J49" s="1">
        <v>37</v>
      </c>
      <c r="K49" s="1">
        <f t="shared" si="13"/>
        <v>24</v>
      </c>
      <c r="L49" s="1"/>
      <c r="M49" s="1"/>
      <c r="N49" s="1">
        <v>0</v>
      </c>
      <c r="O49" s="1">
        <f t="shared" si="2"/>
        <v>12.2</v>
      </c>
      <c r="P49" s="19">
        <f>14*O49-N49-F49</f>
        <v>33.799999999999983</v>
      </c>
      <c r="Q49" s="26">
        <f t="shared" si="3"/>
        <v>33.799999999999983</v>
      </c>
      <c r="R49" s="21"/>
      <c r="S49" s="1"/>
      <c r="T49" s="1">
        <f t="shared" si="4"/>
        <v>14</v>
      </c>
      <c r="U49" s="1">
        <f t="shared" si="5"/>
        <v>11.229508196721312</v>
      </c>
      <c r="V49" s="1">
        <v>7.4</v>
      </c>
      <c r="W49" s="1">
        <v>11.2</v>
      </c>
      <c r="X49" s="1">
        <v>2.666666666666667</v>
      </c>
      <c r="Y49" s="1"/>
      <c r="Z49" s="1">
        <f t="shared" si="6"/>
        <v>14.533999999999992</v>
      </c>
      <c r="AA49" s="7">
        <v>16</v>
      </c>
      <c r="AB49" s="10">
        <v>2</v>
      </c>
      <c r="AC49" s="1">
        <f t="shared" si="7"/>
        <v>13.76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31</v>
      </c>
      <c r="C50" s="1">
        <v>96</v>
      </c>
      <c r="D50" s="1"/>
      <c r="E50" s="1"/>
      <c r="F50" s="1">
        <v>96</v>
      </c>
      <c r="G50" s="7">
        <v>0.8</v>
      </c>
      <c r="H50" s="1">
        <v>90</v>
      </c>
      <c r="I50" s="1"/>
      <c r="J50" s="1"/>
      <c r="K50" s="1">
        <f t="shared" si="13"/>
        <v>0</v>
      </c>
      <c r="L50" s="1"/>
      <c r="M50" s="1"/>
      <c r="N50" s="1">
        <v>0</v>
      </c>
      <c r="O50" s="1">
        <f t="shared" si="2"/>
        <v>0</v>
      </c>
      <c r="P50" s="19"/>
      <c r="Q50" s="26">
        <f t="shared" si="3"/>
        <v>0</v>
      </c>
      <c r="R50" s="21"/>
      <c r="S50" s="1"/>
      <c r="T50" s="1" t="e">
        <f t="shared" si="4"/>
        <v>#DIV/0!</v>
      </c>
      <c r="U50" s="1" t="e">
        <f t="shared" si="5"/>
        <v>#DIV/0!</v>
      </c>
      <c r="V50" s="1">
        <v>0</v>
      </c>
      <c r="W50" s="1">
        <v>1.6</v>
      </c>
      <c r="X50" s="1">
        <v>0</v>
      </c>
      <c r="Y50" s="16" t="s">
        <v>108</v>
      </c>
      <c r="Z50" s="1">
        <f t="shared" si="6"/>
        <v>0</v>
      </c>
      <c r="AA50" s="7">
        <v>8</v>
      </c>
      <c r="AB50" s="10">
        <f t="shared" si="9"/>
        <v>0</v>
      </c>
      <c r="AC50" s="1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31</v>
      </c>
      <c r="C51" s="1">
        <v>440</v>
      </c>
      <c r="D51" s="1"/>
      <c r="E51" s="1">
        <v>50</v>
      </c>
      <c r="F51" s="1">
        <v>390</v>
      </c>
      <c r="G51" s="7">
        <v>0.7</v>
      </c>
      <c r="H51" s="1">
        <v>180</v>
      </c>
      <c r="I51" s="1"/>
      <c r="J51" s="1">
        <v>53</v>
      </c>
      <c r="K51" s="1">
        <f t="shared" si="13"/>
        <v>-3</v>
      </c>
      <c r="L51" s="1"/>
      <c r="M51" s="1"/>
      <c r="N51" s="1">
        <v>0</v>
      </c>
      <c r="O51" s="1">
        <f t="shared" si="2"/>
        <v>10</v>
      </c>
      <c r="P51" s="19"/>
      <c r="Q51" s="26">
        <f t="shared" si="3"/>
        <v>0</v>
      </c>
      <c r="R51" s="21"/>
      <c r="S51" s="1"/>
      <c r="T51" s="1">
        <f t="shared" si="4"/>
        <v>39</v>
      </c>
      <c r="U51" s="1">
        <f t="shared" si="5"/>
        <v>39</v>
      </c>
      <c r="V51" s="1">
        <v>0</v>
      </c>
      <c r="W51" s="1">
        <v>35</v>
      </c>
      <c r="X51" s="1">
        <v>7</v>
      </c>
      <c r="Y51" s="16" t="s">
        <v>108</v>
      </c>
      <c r="Z51" s="1">
        <f t="shared" si="6"/>
        <v>0</v>
      </c>
      <c r="AA51" s="7">
        <v>8</v>
      </c>
      <c r="AB51" s="10">
        <f t="shared" si="9"/>
        <v>0</v>
      </c>
      <c r="AC51" s="1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31</v>
      </c>
      <c r="C52" s="1">
        <v>10</v>
      </c>
      <c r="D52" s="1"/>
      <c r="E52" s="1">
        <v>8</v>
      </c>
      <c r="F52" s="1"/>
      <c r="G52" s="7">
        <v>0.7</v>
      </c>
      <c r="H52" s="1">
        <v>180</v>
      </c>
      <c r="I52" s="1"/>
      <c r="J52" s="1">
        <v>8</v>
      </c>
      <c r="K52" s="1">
        <f t="shared" si="13"/>
        <v>0</v>
      </c>
      <c r="L52" s="1"/>
      <c r="M52" s="1"/>
      <c r="N52" s="1">
        <v>40</v>
      </c>
      <c r="O52" s="1">
        <f t="shared" si="2"/>
        <v>1.6</v>
      </c>
      <c r="P52" s="19"/>
      <c r="Q52" s="26">
        <f t="shared" si="3"/>
        <v>0</v>
      </c>
      <c r="R52" s="21"/>
      <c r="S52" s="1"/>
      <c r="T52" s="1">
        <f t="shared" si="4"/>
        <v>25</v>
      </c>
      <c r="U52" s="1">
        <f t="shared" si="5"/>
        <v>25</v>
      </c>
      <c r="V52" s="1">
        <v>3.2</v>
      </c>
      <c r="W52" s="1">
        <v>0</v>
      </c>
      <c r="X52" s="1">
        <v>0</v>
      </c>
      <c r="Y52" s="1"/>
      <c r="Z52" s="1">
        <f t="shared" si="6"/>
        <v>0</v>
      </c>
      <c r="AA52" s="7">
        <v>8</v>
      </c>
      <c r="AB52" s="10">
        <f t="shared" si="9"/>
        <v>0</v>
      </c>
      <c r="AC52" s="1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31</v>
      </c>
      <c r="C53" s="1">
        <v>318</v>
      </c>
      <c r="D53" s="1"/>
      <c r="E53" s="1">
        <v>70</v>
      </c>
      <c r="F53" s="1">
        <v>231</v>
      </c>
      <c r="G53" s="7">
        <v>0.9</v>
      </c>
      <c r="H53" s="1">
        <v>180</v>
      </c>
      <c r="I53" s="1"/>
      <c r="J53" s="1">
        <v>68</v>
      </c>
      <c r="K53" s="1">
        <f t="shared" si="13"/>
        <v>2</v>
      </c>
      <c r="L53" s="1"/>
      <c r="M53" s="1"/>
      <c r="N53" s="1">
        <v>0</v>
      </c>
      <c r="O53" s="1">
        <f t="shared" si="2"/>
        <v>14</v>
      </c>
      <c r="P53" s="19"/>
      <c r="Q53" s="26">
        <f t="shared" si="3"/>
        <v>0</v>
      </c>
      <c r="R53" s="21"/>
      <c r="S53" s="1"/>
      <c r="T53" s="1">
        <f t="shared" si="4"/>
        <v>16.5</v>
      </c>
      <c r="U53" s="1">
        <f t="shared" si="5"/>
        <v>16.5</v>
      </c>
      <c r="V53" s="1">
        <v>20.2</v>
      </c>
      <c r="W53" s="1">
        <v>15.8</v>
      </c>
      <c r="X53" s="1">
        <v>2.666666666666667</v>
      </c>
      <c r="Y53" s="1"/>
      <c r="Z53" s="1">
        <f t="shared" si="6"/>
        <v>0</v>
      </c>
      <c r="AA53" s="7">
        <v>8</v>
      </c>
      <c r="AB53" s="10">
        <f t="shared" si="9"/>
        <v>0</v>
      </c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31</v>
      </c>
      <c r="C54" s="1">
        <v>312</v>
      </c>
      <c r="D54" s="1"/>
      <c r="E54" s="1">
        <v>49</v>
      </c>
      <c r="F54" s="1">
        <v>254</v>
      </c>
      <c r="G54" s="7">
        <v>0.9</v>
      </c>
      <c r="H54" s="1">
        <v>180</v>
      </c>
      <c r="I54" s="1"/>
      <c r="J54" s="1">
        <v>49</v>
      </c>
      <c r="K54" s="1">
        <f t="shared" si="13"/>
        <v>0</v>
      </c>
      <c r="L54" s="1"/>
      <c r="M54" s="1"/>
      <c r="N54" s="1">
        <v>0</v>
      </c>
      <c r="O54" s="1">
        <f t="shared" si="2"/>
        <v>9.8000000000000007</v>
      </c>
      <c r="P54" s="19"/>
      <c r="Q54" s="26">
        <f t="shared" si="3"/>
        <v>0</v>
      </c>
      <c r="R54" s="21"/>
      <c r="S54" s="1"/>
      <c r="T54" s="1">
        <f t="shared" si="4"/>
        <v>25.918367346938773</v>
      </c>
      <c r="U54" s="1">
        <f t="shared" si="5"/>
        <v>25.918367346938773</v>
      </c>
      <c r="V54" s="1">
        <v>15.8</v>
      </c>
      <c r="W54" s="1">
        <v>10.4</v>
      </c>
      <c r="X54" s="1">
        <v>4.333333333333333</v>
      </c>
      <c r="Y54" s="1"/>
      <c r="Z54" s="1">
        <f t="shared" si="6"/>
        <v>0</v>
      </c>
      <c r="AA54" s="7">
        <v>8</v>
      </c>
      <c r="AB54" s="10">
        <f t="shared" si="9"/>
        <v>0</v>
      </c>
      <c r="AC54" s="1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40</v>
      </c>
      <c r="C55" s="1">
        <v>115</v>
      </c>
      <c r="D55" s="1"/>
      <c r="E55" s="1">
        <v>75</v>
      </c>
      <c r="F55" s="1">
        <v>-10</v>
      </c>
      <c r="G55" s="7">
        <v>1</v>
      </c>
      <c r="H55" s="1">
        <v>180</v>
      </c>
      <c r="I55" s="1"/>
      <c r="J55" s="1">
        <v>95</v>
      </c>
      <c r="K55" s="1">
        <f t="shared" si="13"/>
        <v>-20</v>
      </c>
      <c r="L55" s="1"/>
      <c r="M55" s="1"/>
      <c r="N55" s="1">
        <v>565</v>
      </c>
      <c r="O55" s="1">
        <f t="shared" si="2"/>
        <v>15</v>
      </c>
      <c r="P55" s="19"/>
      <c r="Q55" s="26">
        <v>300</v>
      </c>
      <c r="R55" s="22">
        <v>300</v>
      </c>
      <c r="S55" s="1" t="s">
        <v>111</v>
      </c>
      <c r="T55" s="1">
        <f t="shared" si="4"/>
        <v>57</v>
      </c>
      <c r="U55" s="1">
        <f t="shared" si="5"/>
        <v>37</v>
      </c>
      <c r="V55" s="1">
        <v>45</v>
      </c>
      <c r="W55" s="1">
        <v>21</v>
      </c>
      <c r="X55" s="1">
        <v>8.3333333333333339</v>
      </c>
      <c r="Y55" s="1"/>
      <c r="Z55" s="1">
        <f t="shared" si="6"/>
        <v>300</v>
      </c>
      <c r="AA55" s="7">
        <v>5</v>
      </c>
      <c r="AB55" s="10">
        <v>60</v>
      </c>
      <c r="AC55" s="1">
        <f t="shared" si="7"/>
        <v>300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31</v>
      </c>
      <c r="C56" s="1">
        <v>76</v>
      </c>
      <c r="D56" s="1"/>
      <c r="E56" s="1">
        <v>7</v>
      </c>
      <c r="F56" s="1">
        <v>69</v>
      </c>
      <c r="G56" s="7">
        <v>1</v>
      </c>
      <c r="H56" s="1">
        <v>180</v>
      </c>
      <c r="I56" s="1" t="s">
        <v>32</v>
      </c>
      <c r="J56" s="1">
        <v>16</v>
      </c>
      <c r="K56" s="1">
        <f t="shared" si="13"/>
        <v>-9</v>
      </c>
      <c r="L56" s="1"/>
      <c r="M56" s="1"/>
      <c r="N56" s="1">
        <v>0</v>
      </c>
      <c r="O56" s="1">
        <f t="shared" si="2"/>
        <v>1.4</v>
      </c>
      <c r="P56" s="19"/>
      <c r="Q56" s="26">
        <f t="shared" si="3"/>
        <v>0</v>
      </c>
      <c r="R56" s="21"/>
      <c r="S56" s="1"/>
      <c r="T56" s="1">
        <f t="shared" si="4"/>
        <v>49.285714285714292</v>
      </c>
      <c r="U56" s="1">
        <f t="shared" si="5"/>
        <v>49.285714285714292</v>
      </c>
      <c r="V56" s="1">
        <v>0.6</v>
      </c>
      <c r="W56" s="1">
        <v>0.2</v>
      </c>
      <c r="X56" s="1">
        <v>0</v>
      </c>
      <c r="Y56" s="16" t="s">
        <v>108</v>
      </c>
      <c r="Z56" s="1">
        <f t="shared" si="6"/>
        <v>0</v>
      </c>
      <c r="AA56" s="7">
        <v>5</v>
      </c>
      <c r="AB56" s="10">
        <f t="shared" si="9"/>
        <v>0</v>
      </c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31</v>
      </c>
      <c r="C57" s="1">
        <v>653</v>
      </c>
      <c r="D57" s="1"/>
      <c r="E57" s="1">
        <v>10</v>
      </c>
      <c r="F57" s="1">
        <v>643</v>
      </c>
      <c r="G57" s="7">
        <v>0.43</v>
      </c>
      <c r="H57" s="1">
        <v>180</v>
      </c>
      <c r="I57" s="1"/>
      <c r="J57" s="1">
        <v>10</v>
      </c>
      <c r="K57" s="1">
        <f t="shared" si="13"/>
        <v>0</v>
      </c>
      <c r="L57" s="1"/>
      <c r="M57" s="1"/>
      <c r="N57" s="1">
        <v>0</v>
      </c>
      <c r="O57" s="1">
        <f t="shared" si="2"/>
        <v>2</v>
      </c>
      <c r="P57" s="19"/>
      <c r="Q57" s="26">
        <f t="shared" si="3"/>
        <v>0</v>
      </c>
      <c r="R57" s="21"/>
      <c r="S57" s="1"/>
      <c r="T57" s="1">
        <f t="shared" si="4"/>
        <v>321.5</v>
      </c>
      <c r="U57" s="1">
        <f t="shared" si="5"/>
        <v>321.5</v>
      </c>
      <c r="V57" s="1">
        <v>2.8</v>
      </c>
      <c r="W57" s="1">
        <v>1.4</v>
      </c>
      <c r="X57" s="1">
        <v>2.666666666666667</v>
      </c>
      <c r="Y57" s="16" t="s">
        <v>108</v>
      </c>
      <c r="Z57" s="1">
        <f t="shared" si="6"/>
        <v>0</v>
      </c>
      <c r="AA57" s="7">
        <v>16</v>
      </c>
      <c r="AB57" s="10">
        <f t="shared" si="9"/>
        <v>0</v>
      </c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31</v>
      </c>
      <c r="C58" s="1">
        <v>277</v>
      </c>
      <c r="D58" s="1"/>
      <c r="E58" s="1">
        <v>21</v>
      </c>
      <c r="F58" s="1">
        <v>256</v>
      </c>
      <c r="G58" s="7">
        <v>0.9</v>
      </c>
      <c r="H58" s="1">
        <v>180</v>
      </c>
      <c r="I58" s="1" t="s">
        <v>32</v>
      </c>
      <c r="J58" s="1">
        <v>25</v>
      </c>
      <c r="K58" s="1">
        <f t="shared" si="13"/>
        <v>-4</v>
      </c>
      <c r="L58" s="1"/>
      <c r="M58" s="1"/>
      <c r="N58" s="1">
        <v>0</v>
      </c>
      <c r="O58" s="1">
        <f t="shared" si="2"/>
        <v>4.2</v>
      </c>
      <c r="P58" s="19"/>
      <c r="Q58" s="26">
        <f t="shared" si="3"/>
        <v>0</v>
      </c>
      <c r="R58" s="21"/>
      <c r="S58" s="1"/>
      <c r="T58" s="1">
        <f t="shared" si="4"/>
        <v>60.952380952380949</v>
      </c>
      <c r="U58" s="1">
        <f t="shared" si="5"/>
        <v>60.952380952380949</v>
      </c>
      <c r="V58" s="1">
        <v>0.4</v>
      </c>
      <c r="W58" s="1">
        <v>16.8</v>
      </c>
      <c r="X58" s="1">
        <v>6</v>
      </c>
      <c r="Y58" s="16" t="s">
        <v>108</v>
      </c>
      <c r="Z58" s="1">
        <f t="shared" si="6"/>
        <v>0</v>
      </c>
      <c r="AA58" s="7">
        <v>8</v>
      </c>
      <c r="AB58" s="10">
        <f t="shared" si="9"/>
        <v>0</v>
      </c>
      <c r="AC58" s="1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31</v>
      </c>
      <c r="C59" s="1">
        <v>96</v>
      </c>
      <c r="D59" s="1"/>
      <c r="E59" s="1">
        <v>43</v>
      </c>
      <c r="F59" s="1">
        <v>41</v>
      </c>
      <c r="G59" s="7">
        <v>0.2</v>
      </c>
      <c r="H59" s="1">
        <v>180</v>
      </c>
      <c r="I59" s="1" t="s">
        <v>32</v>
      </c>
      <c r="J59" s="1">
        <v>38</v>
      </c>
      <c r="K59" s="1">
        <f t="shared" si="13"/>
        <v>5</v>
      </c>
      <c r="L59" s="1"/>
      <c r="M59" s="1"/>
      <c r="N59" s="1">
        <v>24</v>
      </c>
      <c r="O59" s="1">
        <f t="shared" si="2"/>
        <v>8.6</v>
      </c>
      <c r="P59" s="19">
        <f>14*O59-N59-F59</f>
        <v>55.399999999999991</v>
      </c>
      <c r="Q59" s="26">
        <f t="shared" si="3"/>
        <v>55.399999999999991</v>
      </c>
      <c r="R59" s="21"/>
      <c r="S59" s="1"/>
      <c r="T59" s="1">
        <f t="shared" si="4"/>
        <v>14</v>
      </c>
      <c r="U59" s="1">
        <f t="shared" si="5"/>
        <v>7.558139534883721</v>
      </c>
      <c r="V59" s="1">
        <v>2.4</v>
      </c>
      <c r="W59" s="1">
        <v>2.4</v>
      </c>
      <c r="X59" s="1">
        <v>0</v>
      </c>
      <c r="Y59" s="1"/>
      <c r="Z59" s="1">
        <f t="shared" si="6"/>
        <v>11.079999999999998</v>
      </c>
      <c r="AA59" s="7">
        <v>12</v>
      </c>
      <c r="AB59" s="10">
        <v>5</v>
      </c>
      <c r="AC59" s="1">
        <f t="shared" si="7"/>
        <v>12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" t="s">
        <v>31</v>
      </c>
      <c r="C60" s="1">
        <v>96</v>
      </c>
      <c r="D60" s="1"/>
      <c r="E60" s="1"/>
      <c r="F60" s="1">
        <v>88</v>
      </c>
      <c r="G60" s="7">
        <v>0.2</v>
      </c>
      <c r="H60" s="1">
        <v>180</v>
      </c>
      <c r="I60" s="1" t="s">
        <v>32</v>
      </c>
      <c r="J60" s="1">
        <v>15</v>
      </c>
      <c r="K60" s="1">
        <f t="shared" si="13"/>
        <v>-15</v>
      </c>
      <c r="L60" s="1"/>
      <c r="M60" s="1"/>
      <c r="N60" s="1">
        <v>0</v>
      </c>
      <c r="O60" s="1">
        <f t="shared" si="2"/>
        <v>0</v>
      </c>
      <c r="P60" s="19"/>
      <c r="Q60" s="26">
        <f t="shared" si="3"/>
        <v>0</v>
      </c>
      <c r="R60" s="21"/>
      <c r="S60" s="1"/>
      <c r="T60" s="1" t="e">
        <f t="shared" si="4"/>
        <v>#DIV/0!</v>
      </c>
      <c r="U60" s="1" t="e">
        <f t="shared" si="5"/>
        <v>#DIV/0!</v>
      </c>
      <c r="V60" s="1">
        <v>1.6</v>
      </c>
      <c r="W60" s="1">
        <v>1.6</v>
      </c>
      <c r="X60" s="1">
        <v>0</v>
      </c>
      <c r="Y60" s="16" t="s">
        <v>108</v>
      </c>
      <c r="Z60" s="1">
        <f t="shared" si="6"/>
        <v>0</v>
      </c>
      <c r="AA60" s="7">
        <v>8</v>
      </c>
      <c r="AB60" s="10">
        <f t="shared" si="9"/>
        <v>0</v>
      </c>
      <c r="AC60" s="1">
        <f t="shared" si="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31</v>
      </c>
      <c r="C61" s="1">
        <v>197</v>
      </c>
      <c r="D61" s="1"/>
      <c r="E61" s="1">
        <v>6</v>
      </c>
      <c r="F61" s="1">
        <v>191</v>
      </c>
      <c r="G61" s="7">
        <v>0.43</v>
      </c>
      <c r="H61" s="1">
        <v>180</v>
      </c>
      <c r="I61" s="1"/>
      <c r="J61" s="1">
        <v>6</v>
      </c>
      <c r="K61" s="1">
        <f t="shared" si="13"/>
        <v>0</v>
      </c>
      <c r="L61" s="1"/>
      <c r="M61" s="1"/>
      <c r="N61" s="1">
        <v>0</v>
      </c>
      <c r="O61" s="1">
        <f t="shared" si="2"/>
        <v>1.2</v>
      </c>
      <c r="P61" s="19"/>
      <c r="Q61" s="26">
        <f t="shared" si="3"/>
        <v>0</v>
      </c>
      <c r="R61" s="21"/>
      <c r="S61" s="1"/>
      <c r="T61" s="1">
        <f t="shared" si="4"/>
        <v>159.16666666666669</v>
      </c>
      <c r="U61" s="1">
        <f t="shared" si="5"/>
        <v>159.16666666666669</v>
      </c>
      <c r="V61" s="1">
        <v>2.4</v>
      </c>
      <c r="W61" s="1">
        <v>2.6</v>
      </c>
      <c r="X61" s="1">
        <v>1</v>
      </c>
      <c r="Y61" s="16" t="s">
        <v>108</v>
      </c>
      <c r="Z61" s="1">
        <f t="shared" si="6"/>
        <v>0</v>
      </c>
      <c r="AA61" s="7">
        <v>16</v>
      </c>
      <c r="AB61" s="10">
        <f t="shared" si="9"/>
        <v>0</v>
      </c>
      <c r="AC61" s="1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31</v>
      </c>
      <c r="C62" s="1">
        <v>191</v>
      </c>
      <c r="D62" s="1"/>
      <c r="E62" s="1">
        <v>7</v>
      </c>
      <c r="F62" s="1">
        <v>184</v>
      </c>
      <c r="G62" s="7">
        <v>0.43</v>
      </c>
      <c r="H62" s="1">
        <v>180</v>
      </c>
      <c r="I62" s="1"/>
      <c r="J62" s="1">
        <v>7</v>
      </c>
      <c r="K62" s="1">
        <f t="shared" si="13"/>
        <v>0</v>
      </c>
      <c r="L62" s="1"/>
      <c r="M62" s="1"/>
      <c r="N62" s="1">
        <v>0</v>
      </c>
      <c r="O62" s="1">
        <f t="shared" si="2"/>
        <v>1.4</v>
      </c>
      <c r="P62" s="19"/>
      <c r="Q62" s="26">
        <f t="shared" si="3"/>
        <v>0</v>
      </c>
      <c r="R62" s="21"/>
      <c r="S62" s="1"/>
      <c r="T62" s="1">
        <f t="shared" si="4"/>
        <v>131.42857142857144</v>
      </c>
      <c r="U62" s="1">
        <f t="shared" si="5"/>
        <v>131.42857142857144</v>
      </c>
      <c r="V62" s="1">
        <v>0.8</v>
      </c>
      <c r="W62" s="1">
        <v>3</v>
      </c>
      <c r="X62" s="1">
        <v>0</v>
      </c>
      <c r="Y62" s="16" t="s">
        <v>108</v>
      </c>
      <c r="Z62" s="1">
        <f t="shared" si="6"/>
        <v>0</v>
      </c>
      <c r="AA62" s="7">
        <v>16</v>
      </c>
      <c r="AB62" s="10">
        <f t="shared" si="9"/>
        <v>0</v>
      </c>
      <c r="AC62" s="1">
        <f t="shared" si="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31</v>
      </c>
      <c r="C63" s="1">
        <v>88</v>
      </c>
      <c r="D63" s="1"/>
      <c r="E63" s="1">
        <v>34</v>
      </c>
      <c r="F63" s="1">
        <v>46</v>
      </c>
      <c r="G63" s="7">
        <v>0.2</v>
      </c>
      <c r="H63" s="1">
        <v>180</v>
      </c>
      <c r="I63" s="1" t="s">
        <v>32</v>
      </c>
      <c r="J63" s="1">
        <v>46</v>
      </c>
      <c r="K63" s="1">
        <f t="shared" si="13"/>
        <v>-12</v>
      </c>
      <c r="L63" s="1"/>
      <c r="M63" s="1"/>
      <c r="N63" s="1">
        <v>0</v>
      </c>
      <c r="O63" s="1">
        <f t="shared" si="2"/>
        <v>6.8</v>
      </c>
      <c r="P63" s="19">
        <f>14*O63-N63-F63</f>
        <v>49.2</v>
      </c>
      <c r="Q63" s="26">
        <f t="shared" si="3"/>
        <v>49.2</v>
      </c>
      <c r="R63" s="21"/>
      <c r="S63" s="1"/>
      <c r="T63" s="1">
        <f t="shared" si="4"/>
        <v>14</v>
      </c>
      <c r="U63" s="1">
        <f t="shared" si="5"/>
        <v>6.7647058823529411</v>
      </c>
      <c r="V63" s="1">
        <v>1.6</v>
      </c>
      <c r="W63" s="1">
        <v>0</v>
      </c>
      <c r="X63" s="1">
        <v>0</v>
      </c>
      <c r="Y63" s="1"/>
      <c r="Z63" s="1">
        <f t="shared" si="6"/>
        <v>9.8400000000000016</v>
      </c>
      <c r="AA63" s="7">
        <v>8</v>
      </c>
      <c r="AB63" s="10">
        <v>6</v>
      </c>
      <c r="AC63" s="1">
        <f t="shared" si="7"/>
        <v>9.6000000000000014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5" t="s">
        <v>93</v>
      </c>
      <c r="B64" s="1" t="s">
        <v>40</v>
      </c>
      <c r="C64" s="1"/>
      <c r="D64" s="1"/>
      <c r="E64" s="1">
        <v>10.5</v>
      </c>
      <c r="F64" s="1">
        <v>-10.5</v>
      </c>
      <c r="G64" s="7">
        <v>0</v>
      </c>
      <c r="H64" s="1" t="e">
        <v>#N/A</v>
      </c>
      <c r="I64" s="1"/>
      <c r="J64" s="1">
        <v>10</v>
      </c>
      <c r="K64" s="1">
        <f t="shared" si="13"/>
        <v>0.5</v>
      </c>
      <c r="L64" s="1"/>
      <c r="M64" s="1"/>
      <c r="N64" s="1"/>
      <c r="O64" s="1">
        <f t="shared" si="2"/>
        <v>2.1</v>
      </c>
      <c r="P64" s="19"/>
      <c r="Q64" s="26">
        <f t="shared" si="3"/>
        <v>0</v>
      </c>
      <c r="R64" s="21"/>
      <c r="S64" s="1"/>
      <c r="T64" s="1">
        <f t="shared" si="4"/>
        <v>-5</v>
      </c>
      <c r="U64" s="1">
        <f t="shared" si="5"/>
        <v>-5</v>
      </c>
      <c r="V64" s="1">
        <v>0</v>
      </c>
      <c r="W64" s="1">
        <v>0</v>
      </c>
      <c r="X64" s="1">
        <v>0</v>
      </c>
      <c r="Y64" s="1"/>
      <c r="Z64" s="1">
        <f t="shared" si="6"/>
        <v>0</v>
      </c>
      <c r="AA64" s="7">
        <v>0</v>
      </c>
      <c r="AB64" s="10">
        <v>0</v>
      </c>
      <c r="AC64" s="1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" t="s">
        <v>31</v>
      </c>
      <c r="C65" s="1">
        <v>539</v>
      </c>
      <c r="D65" s="1"/>
      <c r="E65" s="1">
        <v>388</v>
      </c>
      <c r="F65" s="1">
        <v>139</v>
      </c>
      <c r="G65" s="7">
        <v>0.25</v>
      </c>
      <c r="H65" s="1">
        <v>180</v>
      </c>
      <c r="I65" s="1" t="s">
        <v>32</v>
      </c>
      <c r="J65" s="1">
        <v>393</v>
      </c>
      <c r="K65" s="1">
        <f t="shared" si="13"/>
        <v>-5</v>
      </c>
      <c r="L65" s="1"/>
      <c r="M65" s="1"/>
      <c r="N65" s="1">
        <v>120</v>
      </c>
      <c r="O65" s="1">
        <f t="shared" si="2"/>
        <v>77.599999999999994</v>
      </c>
      <c r="P65" s="19">
        <f>13*O65-N65-F65</f>
        <v>749.8</v>
      </c>
      <c r="Q65" s="26">
        <f t="shared" si="3"/>
        <v>749.8</v>
      </c>
      <c r="R65" s="21"/>
      <c r="S65" s="1"/>
      <c r="T65" s="1">
        <f t="shared" si="4"/>
        <v>13</v>
      </c>
      <c r="U65" s="1">
        <f t="shared" si="5"/>
        <v>3.3376288659793816</v>
      </c>
      <c r="V65" s="1">
        <v>26</v>
      </c>
      <c r="W65" s="1">
        <v>44.2</v>
      </c>
      <c r="X65" s="1">
        <v>9.3333333333333339</v>
      </c>
      <c r="Y65" s="1"/>
      <c r="Z65" s="1">
        <f t="shared" si="6"/>
        <v>187.45</v>
      </c>
      <c r="AA65" s="7">
        <v>12</v>
      </c>
      <c r="AB65" s="10">
        <v>62</v>
      </c>
      <c r="AC65" s="1">
        <f t="shared" si="7"/>
        <v>186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95</v>
      </c>
      <c r="B66" s="1" t="s">
        <v>31</v>
      </c>
      <c r="C66" s="1">
        <v>715</v>
      </c>
      <c r="D66" s="1"/>
      <c r="E66" s="1">
        <v>132</v>
      </c>
      <c r="F66" s="1">
        <v>567</v>
      </c>
      <c r="G66" s="7">
        <v>0.3</v>
      </c>
      <c r="H66" s="1">
        <v>180</v>
      </c>
      <c r="I66" s="1" t="s">
        <v>32</v>
      </c>
      <c r="J66" s="1">
        <v>133</v>
      </c>
      <c r="K66" s="1">
        <f t="shared" si="13"/>
        <v>-1</v>
      </c>
      <c r="L66" s="1"/>
      <c r="M66" s="1"/>
      <c r="N66" s="1">
        <v>0</v>
      </c>
      <c r="O66" s="1">
        <f t="shared" si="2"/>
        <v>26.4</v>
      </c>
      <c r="P66" s="19"/>
      <c r="Q66" s="26">
        <f t="shared" si="3"/>
        <v>0</v>
      </c>
      <c r="R66" s="21"/>
      <c r="S66" s="1"/>
      <c r="T66" s="1">
        <f t="shared" si="4"/>
        <v>21.47727272727273</v>
      </c>
      <c r="U66" s="1">
        <f t="shared" si="5"/>
        <v>21.47727272727273</v>
      </c>
      <c r="V66" s="1">
        <v>17.600000000000001</v>
      </c>
      <c r="W66" s="1">
        <v>28.2</v>
      </c>
      <c r="X66" s="1">
        <v>3.666666666666667</v>
      </c>
      <c r="Y66" s="1"/>
      <c r="Z66" s="1">
        <f t="shared" si="6"/>
        <v>0</v>
      </c>
      <c r="AA66" s="7">
        <v>12</v>
      </c>
      <c r="AB66" s="10">
        <f t="shared" si="9"/>
        <v>0</v>
      </c>
      <c r="AC66" s="1">
        <f t="shared" si="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96</v>
      </c>
      <c r="B67" s="1" t="s">
        <v>40</v>
      </c>
      <c r="C67" s="1">
        <v>136.80000000000001</v>
      </c>
      <c r="D67" s="1"/>
      <c r="E67" s="1">
        <v>16.2</v>
      </c>
      <c r="F67" s="1">
        <v>106.2</v>
      </c>
      <c r="G67" s="7">
        <v>1</v>
      </c>
      <c r="H67" s="1">
        <v>180</v>
      </c>
      <c r="I67" s="1"/>
      <c r="J67" s="1">
        <v>29.8</v>
      </c>
      <c r="K67" s="1">
        <f t="shared" si="13"/>
        <v>-13.600000000000001</v>
      </c>
      <c r="L67" s="1"/>
      <c r="M67" s="1"/>
      <c r="N67" s="1">
        <v>0</v>
      </c>
      <c r="O67" s="1">
        <f t="shared" si="2"/>
        <v>3.2399999999999998</v>
      </c>
      <c r="P67" s="19"/>
      <c r="Q67" s="26">
        <f t="shared" si="3"/>
        <v>0</v>
      </c>
      <c r="R67" s="21"/>
      <c r="S67" s="1"/>
      <c r="T67" s="1">
        <f t="shared" si="4"/>
        <v>32.777777777777779</v>
      </c>
      <c r="U67" s="1">
        <f t="shared" si="5"/>
        <v>32.777777777777779</v>
      </c>
      <c r="V67" s="1">
        <v>4.32</v>
      </c>
      <c r="W67" s="1">
        <v>1.08</v>
      </c>
      <c r="X67" s="1">
        <v>11.4</v>
      </c>
      <c r="Y67" s="16" t="s">
        <v>108</v>
      </c>
      <c r="Z67" s="1">
        <f t="shared" si="6"/>
        <v>0</v>
      </c>
      <c r="AA67" s="7">
        <v>1.8</v>
      </c>
      <c r="AB67" s="10">
        <f t="shared" si="9"/>
        <v>0</v>
      </c>
      <c r="AC67" s="1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97</v>
      </c>
      <c r="B68" s="1" t="s">
        <v>31</v>
      </c>
      <c r="C68" s="1">
        <v>716</v>
      </c>
      <c r="D68" s="1"/>
      <c r="E68" s="1">
        <v>127</v>
      </c>
      <c r="F68" s="1">
        <v>574</v>
      </c>
      <c r="G68" s="7">
        <v>0.3</v>
      </c>
      <c r="H68" s="1">
        <v>180</v>
      </c>
      <c r="I68" s="1" t="s">
        <v>32</v>
      </c>
      <c r="J68" s="1">
        <v>127</v>
      </c>
      <c r="K68" s="1">
        <f t="shared" si="13"/>
        <v>0</v>
      </c>
      <c r="L68" s="1"/>
      <c r="M68" s="1"/>
      <c r="N68" s="1">
        <v>0</v>
      </c>
      <c r="O68" s="1">
        <f t="shared" si="2"/>
        <v>25.4</v>
      </c>
      <c r="P68" s="19"/>
      <c r="Q68" s="26">
        <f t="shared" si="3"/>
        <v>0</v>
      </c>
      <c r="R68" s="21"/>
      <c r="S68" s="1"/>
      <c r="T68" s="1">
        <f t="shared" si="4"/>
        <v>22.598425196850396</v>
      </c>
      <c r="U68" s="1">
        <f t="shared" si="5"/>
        <v>22.598425196850396</v>
      </c>
      <c r="V68" s="1">
        <v>14</v>
      </c>
      <c r="W68" s="1">
        <v>24.6</v>
      </c>
      <c r="X68" s="1">
        <v>3.333333333333333</v>
      </c>
      <c r="Y68" s="1"/>
      <c r="Z68" s="1">
        <f t="shared" si="6"/>
        <v>0</v>
      </c>
      <c r="AA68" s="7">
        <v>12</v>
      </c>
      <c r="AB68" s="10">
        <f t="shared" si="9"/>
        <v>0</v>
      </c>
      <c r="AC68" s="1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98</v>
      </c>
      <c r="B69" s="1" t="s">
        <v>31</v>
      </c>
      <c r="C69" s="1">
        <v>237</v>
      </c>
      <c r="D69" s="1"/>
      <c r="E69" s="1">
        <v>129</v>
      </c>
      <c r="F69" s="1">
        <v>89</v>
      </c>
      <c r="G69" s="7">
        <v>0.2</v>
      </c>
      <c r="H69" s="1">
        <v>365</v>
      </c>
      <c r="I69" s="1" t="s">
        <v>32</v>
      </c>
      <c r="J69" s="1">
        <v>123</v>
      </c>
      <c r="K69" s="1">
        <f t="shared" si="13"/>
        <v>6</v>
      </c>
      <c r="L69" s="1"/>
      <c r="M69" s="1"/>
      <c r="N69" s="1">
        <v>102</v>
      </c>
      <c r="O69" s="1">
        <f t="shared" si="2"/>
        <v>25.8</v>
      </c>
      <c r="P69" s="19">
        <f>14*O69-N69-F69</f>
        <v>170.2</v>
      </c>
      <c r="Q69" s="26">
        <f t="shared" si="3"/>
        <v>170.2</v>
      </c>
      <c r="R69" s="21"/>
      <c r="S69" s="1"/>
      <c r="T69" s="1">
        <f t="shared" si="4"/>
        <v>14</v>
      </c>
      <c r="U69" s="1">
        <f t="shared" si="5"/>
        <v>7.4031007751937983</v>
      </c>
      <c r="V69" s="1">
        <v>13</v>
      </c>
      <c r="W69" s="1">
        <v>9.6</v>
      </c>
      <c r="X69" s="1">
        <v>2.666666666666667</v>
      </c>
      <c r="Y69" s="1"/>
      <c r="Z69" s="1">
        <f t="shared" si="6"/>
        <v>34.04</v>
      </c>
      <c r="AA69" s="7">
        <v>6</v>
      </c>
      <c r="AB69" s="10">
        <v>28</v>
      </c>
      <c r="AC69" s="1">
        <f t="shared" si="7"/>
        <v>33.6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99</v>
      </c>
      <c r="B70" s="1" t="s">
        <v>31</v>
      </c>
      <c r="C70" s="1">
        <v>279</v>
      </c>
      <c r="D70" s="1"/>
      <c r="E70" s="1">
        <v>181</v>
      </c>
      <c r="F70" s="1">
        <v>79</v>
      </c>
      <c r="G70" s="7">
        <v>0.2</v>
      </c>
      <c r="H70" s="1">
        <v>365</v>
      </c>
      <c r="I70" s="1" t="s">
        <v>32</v>
      </c>
      <c r="J70" s="1">
        <v>175</v>
      </c>
      <c r="K70" s="1">
        <f t="shared" ref="K70:K77" si="14">E70-J70</f>
        <v>6</v>
      </c>
      <c r="L70" s="1"/>
      <c r="M70" s="1"/>
      <c r="N70" s="1">
        <v>0</v>
      </c>
      <c r="O70" s="1">
        <f t="shared" si="2"/>
        <v>36.200000000000003</v>
      </c>
      <c r="P70" s="19">
        <f>12*O70-N70-F70</f>
        <v>355.40000000000003</v>
      </c>
      <c r="Q70" s="26">
        <f t="shared" si="3"/>
        <v>355.40000000000003</v>
      </c>
      <c r="R70" s="21"/>
      <c r="S70" s="1"/>
      <c r="T70" s="1">
        <f t="shared" si="4"/>
        <v>12</v>
      </c>
      <c r="U70" s="1">
        <f t="shared" si="5"/>
        <v>2.1823204419889501</v>
      </c>
      <c r="V70" s="1">
        <v>9</v>
      </c>
      <c r="W70" s="1">
        <v>9.8000000000000007</v>
      </c>
      <c r="X70" s="1">
        <v>2.666666666666667</v>
      </c>
      <c r="Y70" s="1"/>
      <c r="Z70" s="1">
        <f t="shared" si="6"/>
        <v>71.080000000000013</v>
      </c>
      <c r="AA70" s="7">
        <v>6</v>
      </c>
      <c r="AB70" s="10">
        <v>59</v>
      </c>
      <c r="AC70" s="1">
        <f t="shared" si="7"/>
        <v>70.8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100</v>
      </c>
      <c r="B71" s="1" t="s">
        <v>31</v>
      </c>
      <c r="C71" s="1">
        <v>168</v>
      </c>
      <c r="D71" s="1"/>
      <c r="E71" s="1">
        <v>14</v>
      </c>
      <c r="F71" s="1">
        <v>142</v>
      </c>
      <c r="G71" s="7">
        <v>0.3</v>
      </c>
      <c r="H71" s="1">
        <v>180</v>
      </c>
      <c r="I71" s="1" t="s">
        <v>32</v>
      </c>
      <c r="J71" s="1">
        <v>12</v>
      </c>
      <c r="K71" s="1">
        <f t="shared" si="14"/>
        <v>2</v>
      </c>
      <c r="L71" s="1"/>
      <c r="M71" s="1"/>
      <c r="N71" s="1">
        <v>0</v>
      </c>
      <c r="O71" s="1">
        <f t="shared" ref="O71:O77" si="15">E71/5</f>
        <v>2.8</v>
      </c>
      <c r="P71" s="19"/>
      <c r="Q71" s="26">
        <f t="shared" ref="Q71:Q77" si="16">P71</f>
        <v>0</v>
      </c>
      <c r="R71" s="21"/>
      <c r="S71" s="1"/>
      <c r="T71" s="1">
        <f t="shared" ref="T71:T77" si="17">(F71+N71+Q71)/O71</f>
        <v>50.714285714285715</v>
      </c>
      <c r="U71" s="1">
        <f t="shared" ref="U71:U77" si="18">(F71+N71)/O71</f>
        <v>50.714285714285715</v>
      </c>
      <c r="V71" s="1">
        <v>2.4</v>
      </c>
      <c r="W71" s="1">
        <v>2.8</v>
      </c>
      <c r="X71" s="1">
        <v>0</v>
      </c>
      <c r="Y71" s="16" t="s">
        <v>108</v>
      </c>
      <c r="Z71" s="1">
        <f t="shared" ref="Z71:Z77" si="19">Q71*G71</f>
        <v>0</v>
      </c>
      <c r="AA71" s="7">
        <v>14</v>
      </c>
      <c r="AB71" s="10">
        <f t="shared" ref="AB71:AB77" si="20">Q71/AA71</f>
        <v>0</v>
      </c>
      <c r="AC71" s="1">
        <f t="shared" ref="AC71:AC77" si="21">AB71*AA71*G71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101</v>
      </c>
      <c r="B72" s="1" t="s">
        <v>31</v>
      </c>
      <c r="C72" s="1">
        <v>160</v>
      </c>
      <c r="D72" s="1"/>
      <c r="E72" s="1">
        <v>83</v>
      </c>
      <c r="F72" s="1">
        <v>65</v>
      </c>
      <c r="G72" s="7">
        <v>0.48</v>
      </c>
      <c r="H72" s="1">
        <v>180</v>
      </c>
      <c r="I72" s="1" t="s">
        <v>32</v>
      </c>
      <c r="J72" s="1">
        <v>68</v>
      </c>
      <c r="K72" s="1">
        <f t="shared" si="14"/>
        <v>15</v>
      </c>
      <c r="L72" s="1"/>
      <c r="M72" s="1"/>
      <c r="N72" s="1">
        <v>0</v>
      </c>
      <c r="O72" s="1">
        <f t="shared" si="15"/>
        <v>16.600000000000001</v>
      </c>
      <c r="P72" s="19">
        <f>14*O72-N72-F72</f>
        <v>167.40000000000003</v>
      </c>
      <c r="Q72" s="26">
        <f t="shared" si="16"/>
        <v>167.40000000000003</v>
      </c>
      <c r="R72" s="21"/>
      <c r="S72" s="1"/>
      <c r="T72" s="1">
        <f t="shared" si="17"/>
        <v>14</v>
      </c>
      <c r="U72" s="1">
        <f t="shared" si="18"/>
        <v>3.9156626506024095</v>
      </c>
      <c r="V72" s="1">
        <v>2.4</v>
      </c>
      <c r="W72" s="1">
        <v>1.6</v>
      </c>
      <c r="X72" s="1">
        <v>0</v>
      </c>
      <c r="Y72" s="1"/>
      <c r="Z72" s="1">
        <f t="shared" si="19"/>
        <v>80.352000000000018</v>
      </c>
      <c r="AA72" s="7">
        <v>8</v>
      </c>
      <c r="AB72" s="10">
        <v>21</v>
      </c>
      <c r="AC72" s="1">
        <f t="shared" si="21"/>
        <v>80.64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102</v>
      </c>
      <c r="B73" s="1" t="s">
        <v>31</v>
      </c>
      <c r="C73" s="1">
        <v>586</v>
      </c>
      <c r="D73" s="1"/>
      <c r="E73" s="1">
        <v>402</v>
      </c>
      <c r="F73" s="1">
        <v>172</v>
      </c>
      <c r="G73" s="7">
        <v>0.25</v>
      </c>
      <c r="H73" s="1">
        <v>180</v>
      </c>
      <c r="I73" s="1" t="s">
        <v>32</v>
      </c>
      <c r="J73" s="1">
        <v>404</v>
      </c>
      <c r="K73" s="1">
        <f t="shared" si="14"/>
        <v>-2</v>
      </c>
      <c r="L73" s="1"/>
      <c r="M73" s="1"/>
      <c r="N73" s="1">
        <v>0</v>
      </c>
      <c r="O73" s="1">
        <f t="shared" si="15"/>
        <v>80.400000000000006</v>
      </c>
      <c r="P73" s="19">
        <f>12*O73-N73-F73</f>
        <v>792.80000000000007</v>
      </c>
      <c r="Q73" s="26">
        <f t="shared" si="16"/>
        <v>792.80000000000007</v>
      </c>
      <c r="R73" s="21"/>
      <c r="S73" s="1"/>
      <c r="T73" s="1">
        <f t="shared" si="17"/>
        <v>12</v>
      </c>
      <c r="U73" s="1">
        <f t="shared" si="18"/>
        <v>2.1393034825870645</v>
      </c>
      <c r="V73" s="1">
        <v>3</v>
      </c>
      <c r="W73" s="1">
        <v>63.4</v>
      </c>
      <c r="X73" s="1">
        <v>17.666666666666671</v>
      </c>
      <c r="Y73" s="1"/>
      <c r="Z73" s="1">
        <f t="shared" si="19"/>
        <v>198.20000000000002</v>
      </c>
      <c r="AA73" s="7">
        <v>12</v>
      </c>
      <c r="AB73" s="10">
        <v>66</v>
      </c>
      <c r="AC73" s="1">
        <f t="shared" si="21"/>
        <v>198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103</v>
      </c>
      <c r="B74" s="1" t="s">
        <v>31</v>
      </c>
      <c r="C74" s="1">
        <v>608</v>
      </c>
      <c r="D74" s="1"/>
      <c r="E74" s="1">
        <v>391</v>
      </c>
      <c r="F74" s="1">
        <v>205</v>
      </c>
      <c r="G74" s="7">
        <v>0.25</v>
      </c>
      <c r="H74" s="1">
        <v>180</v>
      </c>
      <c r="I74" s="1" t="s">
        <v>32</v>
      </c>
      <c r="J74" s="1">
        <v>401</v>
      </c>
      <c r="K74" s="1">
        <f t="shared" si="14"/>
        <v>-10</v>
      </c>
      <c r="L74" s="1"/>
      <c r="M74" s="1"/>
      <c r="N74" s="1">
        <v>0</v>
      </c>
      <c r="O74" s="1">
        <f t="shared" si="15"/>
        <v>78.2</v>
      </c>
      <c r="P74" s="19">
        <f>13*O74-N74-F74</f>
        <v>811.6</v>
      </c>
      <c r="Q74" s="26">
        <f t="shared" si="16"/>
        <v>811.6</v>
      </c>
      <c r="R74" s="21"/>
      <c r="S74" s="1"/>
      <c r="T74" s="1">
        <f t="shared" si="17"/>
        <v>13</v>
      </c>
      <c r="U74" s="1">
        <f t="shared" si="18"/>
        <v>2.621483375959079</v>
      </c>
      <c r="V74" s="1">
        <v>3.2</v>
      </c>
      <c r="W74" s="1">
        <v>59</v>
      </c>
      <c r="X74" s="1">
        <v>17.333333333333329</v>
      </c>
      <c r="Y74" s="1"/>
      <c r="Z74" s="1">
        <f t="shared" si="19"/>
        <v>202.9</v>
      </c>
      <c r="AA74" s="7">
        <v>12</v>
      </c>
      <c r="AB74" s="10">
        <v>67</v>
      </c>
      <c r="AC74" s="1">
        <f t="shared" si="21"/>
        <v>201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104</v>
      </c>
      <c r="B75" s="1" t="s">
        <v>40</v>
      </c>
      <c r="C75" s="1">
        <v>110.7</v>
      </c>
      <c r="D75" s="1"/>
      <c r="E75" s="1">
        <v>59.4</v>
      </c>
      <c r="F75" s="1">
        <v>51.3</v>
      </c>
      <c r="G75" s="7">
        <v>1</v>
      </c>
      <c r="H75" s="1">
        <v>180</v>
      </c>
      <c r="I75" s="1"/>
      <c r="J75" s="1">
        <v>59</v>
      </c>
      <c r="K75" s="1">
        <f t="shared" si="14"/>
        <v>0.39999999999999858</v>
      </c>
      <c r="L75" s="1"/>
      <c r="M75" s="1"/>
      <c r="N75" s="1">
        <v>0</v>
      </c>
      <c r="O75" s="1">
        <f t="shared" si="15"/>
        <v>11.879999999999999</v>
      </c>
      <c r="P75" s="19">
        <f>14*O75-N75-F75</f>
        <v>115.02</v>
      </c>
      <c r="Q75" s="26">
        <f t="shared" si="16"/>
        <v>115.02</v>
      </c>
      <c r="R75" s="21"/>
      <c r="S75" s="1"/>
      <c r="T75" s="1">
        <f t="shared" si="17"/>
        <v>14</v>
      </c>
      <c r="U75" s="1">
        <f t="shared" si="18"/>
        <v>4.3181818181818183</v>
      </c>
      <c r="V75" s="1">
        <v>3.78</v>
      </c>
      <c r="W75" s="1">
        <v>12.96</v>
      </c>
      <c r="X75" s="1">
        <v>6.3</v>
      </c>
      <c r="Y75" s="1"/>
      <c r="Z75" s="1">
        <f t="shared" si="19"/>
        <v>115.02</v>
      </c>
      <c r="AA75" s="7">
        <v>2.7</v>
      </c>
      <c r="AB75" s="10">
        <v>42</v>
      </c>
      <c r="AC75" s="1">
        <f t="shared" si="21"/>
        <v>113.4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105</v>
      </c>
      <c r="B76" s="1" t="s">
        <v>40</v>
      </c>
      <c r="C76" s="1">
        <v>127</v>
      </c>
      <c r="D76" s="1"/>
      <c r="E76" s="1">
        <v>110</v>
      </c>
      <c r="F76" s="1">
        <v>2</v>
      </c>
      <c r="G76" s="7">
        <v>1</v>
      </c>
      <c r="H76" s="1">
        <v>180</v>
      </c>
      <c r="I76" s="1"/>
      <c r="J76" s="1">
        <v>139.69999999999999</v>
      </c>
      <c r="K76" s="1">
        <f t="shared" si="14"/>
        <v>-29.699999999999989</v>
      </c>
      <c r="L76" s="1"/>
      <c r="M76" s="1"/>
      <c r="N76" s="1">
        <v>565</v>
      </c>
      <c r="O76" s="1">
        <f t="shared" si="15"/>
        <v>22</v>
      </c>
      <c r="P76" s="19"/>
      <c r="Q76" s="26">
        <f t="shared" si="16"/>
        <v>0</v>
      </c>
      <c r="R76" s="21"/>
      <c r="S76" s="1"/>
      <c r="T76" s="1">
        <f t="shared" si="17"/>
        <v>25.772727272727273</v>
      </c>
      <c r="U76" s="1">
        <f t="shared" si="18"/>
        <v>25.772727272727273</v>
      </c>
      <c r="V76" s="1">
        <v>48.4</v>
      </c>
      <c r="W76" s="1">
        <v>16</v>
      </c>
      <c r="X76" s="1">
        <v>0</v>
      </c>
      <c r="Y76" s="1"/>
      <c r="Z76" s="1">
        <f t="shared" si="19"/>
        <v>0</v>
      </c>
      <c r="AA76" s="7">
        <v>5</v>
      </c>
      <c r="AB76" s="10">
        <f t="shared" si="20"/>
        <v>0</v>
      </c>
      <c r="AC76" s="1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ht="15.75" thickBot="1" x14ac:dyDescent="0.3">
      <c r="A77" s="1" t="s">
        <v>106</v>
      </c>
      <c r="B77" s="1" t="s">
        <v>31</v>
      </c>
      <c r="C77" s="1">
        <v>539</v>
      </c>
      <c r="D77" s="1"/>
      <c r="E77" s="1">
        <v>312</v>
      </c>
      <c r="F77" s="1">
        <v>-6</v>
      </c>
      <c r="G77" s="7">
        <v>0.14000000000000001</v>
      </c>
      <c r="H77" s="1">
        <v>180</v>
      </c>
      <c r="I77" s="1"/>
      <c r="J77" s="1">
        <v>314</v>
      </c>
      <c r="K77" s="1">
        <f t="shared" si="14"/>
        <v>-2</v>
      </c>
      <c r="L77" s="1"/>
      <c r="M77" s="1"/>
      <c r="N77" s="1">
        <v>1320</v>
      </c>
      <c r="O77" s="1">
        <f t="shared" si="15"/>
        <v>62.4</v>
      </c>
      <c r="P77" s="19"/>
      <c r="Q77" s="27">
        <f t="shared" si="16"/>
        <v>0</v>
      </c>
      <c r="R77" s="21"/>
      <c r="S77" s="1"/>
      <c r="T77" s="1">
        <f t="shared" si="17"/>
        <v>21.057692307692307</v>
      </c>
      <c r="U77" s="1">
        <f t="shared" si="18"/>
        <v>21.057692307692307</v>
      </c>
      <c r="V77" s="1">
        <v>117.2</v>
      </c>
      <c r="W77" s="1">
        <v>69.599999999999994</v>
      </c>
      <c r="X77" s="1">
        <v>66</v>
      </c>
      <c r="Y77" s="1"/>
      <c r="Z77" s="1">
        <f t="shared" si="19"/>
        <v>0</v>
      </c>
      <c r="AA77" s="7">
        <v>22</v>
      </c>
      <c r="AB77" s="10">
        <f t="shared" si="20"/>
        <v>0</v>
      </c>
      <c r="AC77" s="1">
        <f t="shared" si="21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7"/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7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7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7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7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7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7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7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7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7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7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7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7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7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7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7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7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7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7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7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7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7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7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7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7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7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7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7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7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7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7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7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7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7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7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7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7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7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7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7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7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7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7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7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7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7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7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7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7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7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7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7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7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7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7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7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7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7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7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7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7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7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7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7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7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7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7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7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7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7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7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7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7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7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7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7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7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7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7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7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7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7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7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7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7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7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7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7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7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7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7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7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7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7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7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7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7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7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7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7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7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7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7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7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7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7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7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7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7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7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7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7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7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7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7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7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7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7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7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7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7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7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7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7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7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7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7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7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7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7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7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7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7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7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7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7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7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7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7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7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7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7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7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7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7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7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7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7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7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7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7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7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7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7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7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7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7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7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7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7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7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7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7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7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7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7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7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7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7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7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7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7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7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7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7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7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7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7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7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7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7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7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7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7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7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7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7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7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7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7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7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7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7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7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7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7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7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7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7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7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7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7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7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7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7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7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7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7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7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7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7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7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7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7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7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7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7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7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7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7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7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7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7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7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7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7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7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7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7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7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7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7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7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7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7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7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7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7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7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7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7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7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7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7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7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7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7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7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7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7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7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7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7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7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7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7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7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7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7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7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7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7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7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7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7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7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7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7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7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7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7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7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7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7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7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7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7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7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7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7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7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7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7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7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7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7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7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7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7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7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7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7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7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7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7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7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7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7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7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7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7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7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7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7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7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7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7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7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7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7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7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7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7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7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7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7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7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7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7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7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7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7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7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7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7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7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7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7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7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7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7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7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7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7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7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7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7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7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7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7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7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7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7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7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7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7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7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7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7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7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7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7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7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7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7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7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7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7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7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7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7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7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7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7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7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7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7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7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7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7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7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7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7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7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7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7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7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7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7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7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7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7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7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7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7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7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7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7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7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7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7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7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7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7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7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7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7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7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7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7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7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7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7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7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7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7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7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7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7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7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7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7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7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7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7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7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7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7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7"/>
      <c r="AB496" s="10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7"/>
      <c r="AB497" s="10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7"/>
      <c r="AB498" s="10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7"/>
      <c r="AB499" s="10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7"/>
      <c r="AB500" s="10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2024-01-25T10:24:23Z</dcterms:created>
  <dcterms:modified xsi:type="dcterms:W3CDTF">2024-01-26T09:00:32Z</dcterms:modified>
</cp:coreProperties>
</file>