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4 филиалы КИ внеплана\"/>
    </mc:Choice>
  </mc:AlternateContent>
  <xr:revisionPtr revIDLastSave="0" documentId="13_ncr:1_{FB23BA8C-FD90-47EE-AD33-E54712E011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1" i="1" l="1"/>
  <c r="E91" i="1"/>
  <c r="P91" i="1" s="1"/>
  <c r="F42" i="1"/>
  <c r="E42" i="1"/>
  <c r="P42" i="1" s="1"/>
  <c r="E12" i="1"/>
  <c r="E11" i="1"/>
  <c r="F16" i="1"/>
  <c r="P7" i="1"/>
  <c r="P8" i="1"/>
  <c r="Q8" i="1" s="1"/>
  <c r="P9" i="1"/>
  <c r="Q9" i="1" s="1"/>
  <c r="P10" i="1"/>
  <c r="P11" i="1"/>
  <c r="P12" i="1"/>
  <c r="P13" i="1"/>
  <c r="P14" i="1"/>
  <c r="Q14" i="1" s="1"/>
  <c r="P15" i="1"/>
  <c r="P16" i="1"/>
  <c r="P17" i="1"/>
  <c r="P18" i="1"/>
  <c r="Q18" i="1" s="1"/>
  <c r="P19" i="1"/>
  <c r="P20" i="1"/>
  <c r="Q20" i="1" s="1"/>
  <c r="P21" i="1"/>
  <c r="P22" i="1"/>
  <c r="P23" i="1"/>
  <c r="P24" i="1"/>
  <c r="P25" i="1"/>
  <c r="P26" i="1"/>
  <c r="P27" i="1"/>
  <c r="P28" i="1"/>
  <c r="Q28" i="1" s="1"/>
  <c r="P29" i="1"/>
  <c r="P30" i="1"/>
  <c r="Q30" i="1" s="1"/>
  <c r="P31" i="1"/>
  <c r="P32" i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P40" i="1"/>
  <c r="Q40" i="1" s="1"/>
  <c r="P41" i="1"/>
  <c r="Q41" i="1" s="1"/>
  <c r="P43" i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P52" i="1"/>
  <c r="Q52" i="1" s="1"/>
  <c r="P53" i="1"/>
  <c r="P54" i="1"/>
  <c r="P55" i="1"/>
  <c r="Q55" i="1" s="1"/>
  <c r="P56" i="1"/>
  <c r="Q56" i="1" s="1"/>
  <c r="P57" i="1"/>
  <c r="P58" i="1"/>
  <c r="P59" i="1"/>
  <c r="Q59" i="1" s="1"/>
  <c r="P60" i="1"/>
  <c r="P61" i="1"/>
  <c r="Q61" i="1" s="1"/>
  <c r="P62" i="1"/>
  <c r="P63" i="1"/>
  <c r="Q63" i="1" s="1"/>
  <c r="P64" i="1"/>
  <c r="P65" i="1"/>
  <c r="P66" i="1"/>
  <c r="Q66" i="1" s="1"/>
  <c r="P67" i="1"/>
  <c r="Q67" i="1" s="1"/>
  <c r="P68" i="1"/>
  <c r="P69" i="1"/>
  <c r="Q69" i="1" s="1"/>
  <c r="P70" i="1"/>
  <c r="Q70" i="1" s="1"/>
  <c r="P71" i="1"/>
  <c r="P72" i="1"/>
  <c r="P73" i="1"/>
  <c r="Q73" i="1" s="1"/>
  <c r="P74" i="1"/>
  <c r="Q74" i="1" s="1"/>
  <c r="P75" i="1"/>
  <c r="P76" i="1"/>
  <c r="P77" i="1"/>
  <c r="Q77" i="1" s="1"/>
  <c r="P78" i="1"/>
  <c r="Q78" i="1" s="1"/>
  <c r="P79" i="1"/>
  <c r="P80" i="1"/>
  <c r="P81" i="1"/>
  <c r="P82" i="1"/>
  <c r="Q82" i="1" s="1"/>
  <c r="P83" i="1"/>
  <c r="P84" i="1"/>
  <c r="P85" i="1"/>
  <c r="P86" i="1"/>
  <c r="P87" i="1"/>
  <c r="Q87" i="1" s="1"/>
  <c r="P88" i="1"/>
  <c r="Q88" i="1" s="1"/>
  <c r="P89" i="1"/>
  <c r="P90" i="1"/>
  <c r="P92" i="1"/>
  <c r="Q92" i="1" s="1"/>
  <c r="P93" i="1"/>
  <c r="P94" i="1"/>
  <c r="P95" i="1"/>
  <c r="P96" i="1"/>
  <c r="P97" i="1"/>
  <c r="Q97" i="1" s="1"/>
  <c r="P98" i="1"/>
  <c r="P99" i="1"/>
  <c r="P100" i="1"/>
  <c r="Q100" i="1" s="1"/>
  <c r="P101" i="1"/>
  <c r="Q101" i="1" s="1"/>
  <c r="P102" i="1"/>
  <c r="P103" i="1"/>
  <c r="P6" i="1"/>
  <c r="Q42" i="1" l="1"/>
  <c r="Q91" i="1"/>
  <c r="T91" i="1" s="1"/>
  <c r="U103" i="1"/>
  <c r="T103" i="1"/>
  <c r="U101" i="1"/>
  <c r="T101" i="1"/>
  <c r="U99" i="1"/>
  <c r="T99" i="1"/>
  <c r="U97" i="1"/>
  <c r="T97" i="1"/>
  <c r="U95" i="1"/>
  <c r="T95" i="1"/>
  <c r="U93" i="1"/>
  <c r="T93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T6" i="1"/>
  <c r="U6" i="1"/>
  <c r="U102" i="1"/>
  <c r="T102" i="1"/>
  <c r="U100" i="1"/>
  <c r="T100" i="1"/>
  <c r="U98" i="1"/>
  <c r="T98" i="1"/>
  <c r="U96" i="1"/>
  <c r="T96" i="1"/>
  <c r="U94" i="1"/>
  <c r="T94" i="1"/>
  <c r="U92" i="1"/>
  <c r="T92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4" i="1"/>
  <c r="U14" i="1"/>
  <c r="T12" i="1"/>
  <c r="U12" i="1"/>
  <c r="T10" i="1"/>
  <c r="U10" i="1"/>
  <c r="T8" i="1"/>
  <c r="U8" i="1"/>
  <c r="T16" i="1"/>
  <c r="U16" i="1"/>
  <c r="T42" i="1"/>
  <c r="U42" i="1"/>
  <c r="U91" i="1"/>
  <c r="X5" i="1"/>
  <c r="W5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6" i="1"/>
  <c r="AA91" i="1" l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V5" i="1"/>
  <c r="R5" i="1"/>
  <c r="P5" i="1"/>
  <c r="O5" i="1"/>
  <c r="N5" i="1"/>
  <c r="J5" i="1"/>
  <c r="F5" i="1"/>
  <c r="E5" i="1"/>
  <c r="K5" i="1" l="1"/>
  <c r="AA40" i="1"/>
  <c r="AA5" i="1" s="1"/>
  <c r="T40" i="1"/>
  <c r="Q5" i="1"/>
</calcChain>
</file>

<file path=xl/sharedStrings.xml><?xml version="1.0" encoding="utf-8"?>
<sst xmlns="http://schemas.openxmlformats.org/spreadsheetml/2006/main" count="258" uniqueCount="152">
  <si>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</si>
  <si>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</si>
  <si>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</si>
  <si>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</si>
  <si>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</si>
  <si>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</si>
  <si>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</si>
  <si>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</si>
  <si>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</si>
  <si>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</si>
  <si>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</si>
  <si>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</si>
  <si>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</si>
  <si>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</si>
  <si>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</si>
  <si>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</si>
  <si>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</si>
  <si>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</si>
  <si>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</si>
  <si>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</si>
  <si>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</si>
  <si>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</si>
  <si>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19,01,</t>
  </si>
  <si>
    <t>20,01,</t>
  </si>
  <si>
    <t>17,01,</t>
  </si>
  <si>
    <t>03,01,</t>
  </si>
  <si>
    <t>10,01,</t>
  </si>
  <si>
    <t>16,01,</t>
  </si>
  <si>
    <t>005  Колбаса Докторская ГОСТ, Вязанка вектор,ВЕС. ПОКОМ</t>
  </si>
  <si>
    <t>кг</t>
  </si>
  <si>
    <t>013  Сардельки Вязанка Стародворские NDX, ВЕС.  ПОКОМ</t>
  </si>
  <si>
    <t>Family Pack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</si>
  <si>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</si>
  <si>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</si>
  <si>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</si>
  <si>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</si>
  <si>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</si>
  <si>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</si>
  <si>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</si>
  <si>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</si>
  <si>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</si>
  <si>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</si>
  <si>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</si>
  <si>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необходимо увеличить продажи</t>
  </si>
  <si>
    <t>042  Ветчина Нежная Особая ТМ Стародворье, п/а, 0,4кг  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</si>
  <si>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</si>
  <si>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</si>
  <si>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</si>
  <si>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</si>
  <si>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Заблокировать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</si>
  <si>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</si>
  <si>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</si>
  <si>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</si>
  <si>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Заблокировать/ необходимо увеличить продажи</t>
  </si>
  <si>
    <t>079  Колбаса Сервелат Кремлевский,  0.35 кг, ПОКОМ</t>
  </si>
  <si>
    <t>083  Колбаса Швейцарская 0,17 кг., ШТ., сырокопченая   ПОКОМ</t>
  </si>
  <si>
    <t>113  Чипсы сыровяленые из натурального филе, 0,025кг ТМ Ядрена Копоть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</si>
  <si>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</si>
  <si>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</si>
  <si>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</si>
  <si>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</si>
  <si>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</si>
  <si>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</si>
  <si>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</si>
  <si>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</si>
  <si>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</si>
  <si>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</si>
  <si>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</si>
  <si>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</si>
  <si>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</si>
  <si>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</si>
  <si>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</si>
  <si>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</si>
  <si>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</si>
  <si>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</si>
  <si>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</si>
  <si>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</si>
  <si>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</si>
  <si>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</si>
  <si>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</si>
  <si>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</si>
  <si>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</si>
  <si>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</si>
  <si>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</si>
  <si>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</si>
  <si>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</si>
  <si>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</si>
  <si>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</si>
  <si>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</si>
  <si>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</si>
  <si>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</si>
  <si>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</si>
  <si>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</si>
  <si>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</si>
  <si>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</si>
  <si>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343 Колбаса Докторская оригинальная ТМ Особый рецепт в оболочке полиамид 0,4 кг.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</si>
  <si>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</si>
  <si>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</si>
  <si>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</si>
  <si>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</si>
  <si>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</si>
  <si>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</si>
  <si>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</si>
  <si>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</si>
  <si>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</si>
  <si>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</si>
  <si>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</si>
  <si>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</si>
  <si>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</si>
  <si>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</si>
  <si>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</si>
  <si>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</si>
  <si>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</si>
  <si>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</si>
  <si>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</si>
  <si>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</si>
  <si>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</si>
  <si>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</si>
  <si>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</si>
  <si>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</si>
  <si>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</si>
  <si>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нет в бланке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</si>
  <si>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</si>
  <si>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</si>
  <si>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</si>
  <si>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то же что и 017 (задвоенное СКЮ)</t>
  </si>
  <si>
    <t>425 Сосиски «Сочные без свинины» Весовые ТМ «Особый рецепт» 1,3 кг  Поком</t>
  </si>
  <si>
    <t>440 Колбаса Стародворье 450г Сочинка с сочным окороком вар  Поком</t>
  </si>
  <si>
    <t>то же что и 456</t>
  </si>
  <si>
    <t>441 Колбаса Стародворье Докторская стародворская Бордо вар п/а вес  Поком</t>
  </si>
  <si>
    <t>442 Сосиски Вязанка 450г Молокуши Молочные газ/ср  Поком</t>
  </si>
  <si>
    <t>то же что и 030 (задвоенное СКЮ)</t>
  </si>
  <si>
    <t>443 Сосиски Вязанка 450г Сливушки Сливочные газ/ср  Поком</t>
  </si>
  <si>
    <t>то же что и 032 (задвоенное СКЮ)</t>
  </si>
  <si>
    <t>444 Сосиски Вязанка Молокуши вес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</si>
  <si>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</si>
  <si>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</si>
  <si>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</si>
  <si>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то же что и 440 (задвоенное СКЮ)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</si>
  <si>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</si>
  <si>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</si>
  <si>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</t>
  </si>
  <si>
    <t>470 Колбаса Любительская ТМ Вязанка в оболочке полиамид.Мясной продукт категории А.  Поком</t>
  </si>
  <si>
    <t>новинка</t>
  </si>
  <si>
    <t>475 Паштет Любительский ТМ Стародворье ламистер 0,1 кг. Консервы мясные паштетные стерил.  Поком</t>
  </si>
  <si>
    <t>476 Паштет печеночный со сливочным маслом ТМ Стародворье ламистер 0,1 кг. Консервы мясные  Поком</t>
  </si>
  <si>
    <t>то же что и 042</t>
  </si>
  <si>
    <t>то же что и 043 (задвоеное СКЮ)</t>
  </si>
  <si>
    <t>21,01,</t>
  </si>
  <si>
    <t>23,01,</t>
  </si>
  <si>
    <t>заказ</t>
  </si>
  <si>
    <t>26,01,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</si>
</sst>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  <xf numFmtId="164" fontId="6" fillId="0" borderId="1" xfId="1" applyNumberFormat="1" applyFont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ySplit="5" topLeftCell="A15" activePane="bottomLeft" state="frozen"/>
      <selection pane="bottomLeft" activeCell="Q5" sqref="Q5"/>
    </sheetView>
  </sheetViews>
  <sheetFormatPr defaultRowHeight="15" x14ac:dyDescent="0.25"/>
  <cols>
    <col min="1" max="1" width="60" customWidth="1"/>
    <col min="2" max="2" width="4.28515625" customWidth="1"/>
    <col min="3" max="6" width="8" customWidth="1"/>
    <col min="7" max="7" width="5.28515625" style="8" customWidth="1"/>
    <col min="8" max="8" width="5.28515625" customWidth="1"/>
    <col min="9" max="11" width="8" customWidth="1"/>
    <col min="12" max="13" width="1.140625" customWidth="1"/>
    <col min="14" max="18" width="8" customWidth="1"/>
    <col min="19" max="19" width="22.85546875" customWidth="1"/>
    <col min="20" max="21" width="6" customWidth="1"/>
    <col min="22" max="25" width="8" customWidth="1"/>
    <col min="26" max="26" width="29.285156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4" t="s">
        <v>148</v>
      </c>
      <c r="O2" s="14" t="s">
        <v>148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150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149</v>
      </c>
      <c r="Q4" s="1" t="s">
        <v>151</v>
      </c>
      <c r="R4" s="1"/>
      <c r="S4" s="1"/>
      <c r="T4" s="1"/>
      <c r="U4" s="1"/>
      <c r="V4" s="1" t="s">
        <v>24</v>
      </c>
      <c r="W4" s="1" t="s">
        <v>27</v>
      </c>
      <c r="X4" s="1" t="s">
        <v>26</v>
      </c>
      <c r="Y4" s="1" t="s">
        <v>25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17606.421000000006</v>
      </c>
      <c r="F5" s="4">
        <f>SUM(F6:F496)</f>
        <v>7867.1229999999987</v>
      </c>
      <c r="G5" s="6"/>
      <c r="H5" s="1"/>
      <c r="I5" s="1"/>
      <c r="J5" s="4">
        <f>SUM(J6:J496)</f>
        <v>17647.956999999999</v>
      </c>
      <c r="K5" s="4">
        <f>SUM(K6:K496)</f>
        <v>-41.5360000000003</v>
      </c>
      <c r="L5" s="1"/>
      <c r="M5" s="1"/>
      <c r="N5" s="4">
        <f>SUM(N6:N496)</f>
        <v>8202.1470000000008</v>
      </c>
      <c r="O5" s="4">
        <f>SUM(O6:O496)</f>
        <v>16160.660400000001</v>
      </c>
      <c r="P5" s="4">
        <f>SUM(P6:P496)</f>
        <v>3521.2841999999991</v>
      </c>
      <c r="Q5" s="4">
        <f>SUM(Q6:Q496)</f>
        <v>11057.160600000001</v>
      </c>
      <c r="R5" s="4">
        <f>SUM(R6:R496)</f>
        <v>0</v>
      </c>
      <c r="S5" s="1"/>
      <c r="T5" s="1"/>
      <c r="U5" s="1"/>
      <c r="V5" s="4">
        <f>SUM(V6:V496)</f>
        <v>3499.7609999999995</v>
      </c>
      <c r="W5" s="4">
        <f>SUM(W6:W496)</f>
        <v>3503.7838000000006</v>
      </c>
      <c r="X5" s="4">
        <f>SUM(X6:X496)</f>
        <v>3040.1237999999989</v>
      </c>
      <c r="Y5" s="4">
        <f>SUM(Y6:Y496)</f>
        <v>3920.9563333333331</v>
      </c>
      <c r="Z5" s="1"/>
      <c r="AA5" s="4">
        <f>SUM(AA6:AA496)</f>
        <v>9147.7206000000006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>
        <v>67.793999999999997</v>
      </c>
      <c r="D6" s="1">
        <v>218.797</v>
      </c>
      <c r="E6" s="1">
        <v>125.089</v>
      </c>
      <c r="F6" s="1">
        <v>125.499</v>
      </c>
      <c r="G6" s="6">
        <v>1</v>
      </c>
      <c r="H6" s="1">
        <v>50</v>
      </c>
      <c r="I6" s="1"/>
      <c r="J6" s="1">
        <v>124.53700000000001</v>
      </c>
      <c r="K6" s="1">
        <f t="shared" ref="K6:K36" si="0">E6-J6</f>
        <v>0.5519999999999925</v>
      </c>
      <c r="L6" s="1"/>
      <c r="M6" s="1"/>
      <c r="N6" s="1">
        <v>34.528399999999998</v>
      </c>
      <c r="O6" s="1">
        <v>137.595</v>
      </c>
      <c r="P6" s="1">
        <f>E6/5</f>
        <v>25.017800000000001</v>
      </c>
      <c r="Q6" s="5"/>
      <c r="R6" s="5"/>
      <c r="S6" s="1"/>
      <c r="T6" s="1">
        <f>(F6+N6+O6+Q6)/P6</f>
        <v>11.896425744869651</v>
      </c>
      <c r="U6" s="1">
        <f>(F6+N6+O6)/P6</f>
        <v>11.896425744869651</v>
      </c>
      <c r="V6" s="1">
        <v>28.437799999999999</v>
      </c>
      <c r="W6" s="1">
        <v>30.246600000000001</v>
      </c>
      <c r="X6" s="1">
        <v>30.887</v>
      </c>
      <c r="Y6" s="1">
        <v>30.73266666666666</v>
      </c>
      <c r="Z6" s="1"/>
      <c r="AA6" s="1">
        <f t="shared" ref="AA6:AA37" si="1">Q6*G6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2" t="s">
        <v>30</v>
      </c>
      <c r="B7" s="1" t="s">
        <v>29</v>
      </c>
      <c r="C7" s="1"/>
      <c r="D7" s="1"/>
      <c r="E7" s="1"/>
      <c r="F7" s="12"/>
      <c r="G7" s="6">
        <v>1</v>
      </c>
      <c r="H7" s="1">
        <v>30</v>
      </c>
      <c r="I7" s="1"/>
      <c r="J7" s="1"/>
      <c r="K7" s="1">
        <f t="shared" si="0"/>
        <v>0</v>
      </c>
      <c r="L7" s="1"/>
      <c r="M7" s="1"/>
      <c r="N7" s="1"/>
      <c r="O7" s="1"/>
      <c r="P7" s="1">
        <f t="shared" ref="P7:P70" si="2">E7/5</f>
        <v>0</v>
      </c>
      <c r="Q7" s="15">
        <v>10</v>
      </c>
      <c r="R7" s="5"/>
      <c r="S7" s="1"/>
      <c r="T7" s="1" t="e">
        <f t="shared" ref="T7:T70" si="3">(F7+N7+O7+Q7)/P7</f>
        <v>#DIV/0!</v>
      </c>
      <c r="U7" s="1" t="e">
        <f t="shared" ref="U7:U70" si="4">(F7+N7+O7)/P7</f>
        <v>#DIV/0!</v>
      </c>
      <c r="V7" s="1">
        <v>0</v>
      </c>
      <c r="W7" s="1">
        <v>0.67199999999999993</v>
      </c>
      <c r="X7" s="1">
        <v>1.9834000000000001</v>
      </c>
      <c r="Y7" s="1">
        <v>0.27300000000000002</v>
      </c>
      <c r="Z7" s="1" t="s">
        <v>31</v>
      </c>
      <c r="AA7" s="1">
        <f t="shared" si="1"/>
        <v>10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2" t="s">
        <v>32</v>
      </c>
      <c r="B8" s="1" t="s">
        <v>29</v>
      </c>
      <c r="C8" s="1">
        <v>35.741</v>
      </c>
      <c r="D8" s="1">
        <v>168.821</v>
      </c>
      <c r="E8" s="1">
        <v>98.951999999999998</v>
      </c>
      <c r="F8" s="1">
        <v>57.585999999999999</v>
      </c>
      <c r="G8" s="6">
        <v>1</v>
      </c>
      <c r="H8" s="1">
        <v>45</v>
      </c>
      <c r="I8" s="1"/>
      <c r="J8" s="1">
        <v>112.401</v>
      </c>
      <c r="K8" s="1">
        <f t="shared" si="0"/>
        <v>-13.448999999999998</v>
      </c>
      <c r="L8" s="1"/>
      <c r="M8" s="1"/>
      <c r="N8" s="1">
        <v>58.317400000000013</v>
      </c>
      <c r="O8" s="1">
        <v>38.681800000000003</v>
      </c>
      <c r="P8" s="1">
        <f t="shared" si="2"/>
        <v>19.790399999999998</v>
      </c>
      <c r="Q8" s="5">
        <f t="shared" ref="Q8:Q9" si="5">12*P8-O8-N8-F8</f>
        <v>82.89959999999995</v>
      </c>
      <c r="R8" s="5"/>
      <c r="S8" s="1"/>
      <c r="T8" s="1">
        <f t="shared" si="3"/>
        <v>11.999999999999998</v>
      </c>
      <c r="U8" s="1">
        <f t="shared" si="4"/>
        <v>7.8111205432937192</v>
      </c>
      <c r="V8" s="1">
        <v>19.351199999999999</v>
      </c>
      <c r="W8" s="1">
        <v>24.641200000000001</v>
      </c>
      <c r="X8" s="1">
        <v>23.6554</v>
      </c>
      <c r="Y8" s="1">
        <v>19.931999999999999</v>
      </c>
      <c r="Z8" s="1"/>
      <c r="AA8" s="1">
        <f t="shared" si="1"/>
        <v>82.89959999999995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2" t="s">
        <v>33</v>
      </c>
      <c r="B9" s="1" t="s">
        <v>29</v>
      </c>
      <c r="C9" s="1">
        <v>55.649000000000001</v>
      </c>
      <c r="D9" s="1">
        <v>195.87200000000001</v>
      </c>
      <c r="E9" s="1">
        <v>170.09399999999999</v>
      </c>
      <c r="F9" s="1">
        <v>54.798999999999999</v>
      </c>
      <c r="G9" s="6">
        <v>1</v>
      </c>
      <c r="H9" s="1">
        <v>45</v>
      </c>
      <c r="I9" s="1"/>
      <c r="J9" s="1">
        <v>184.72300000000001</v>
      </c>
      <c r="K9" s="1">
        <f t="shared" si="0"/>
        <v>-14.629000000000019</v>
      </c>
      <c r="L9" s="1"/>
      <c r="M9" s="1"/>
      <c r="N9" s="1">
        <v>107.3434</v>
      </c>
      <c r="O9" s="1">
        <v>134.11179999999999</v>
      </c>
      <c r="P9" s="1">
        <f t="shared" si="2"/>
        <v>34.018799999999999</v>
      </c>
      <c r="Q9" s="5">
        <f t="shared" si="5"/>
        <v>111.97139999999996</v>
      </c>
      <c r="R9" s="5"/>
      <c r="S9" s="1"/>
      <c r="T9" s="1">
        <f t="shared" si="3"/>
        <v>11.999999999999998</v>
      </c>
      <c r="U9" s="1">
        <f t="shared" si="4"/>
        <v>8.7085435112349643</v>
      </c>
      <c r="V9" s="1">
        <v>33.392200000000003</v>
      </c>
      <c r="W9" s="1">
        <v>36.436199999999999</v>
      </c>
      <c r="X9" s="1">
        <v>30.083200000000001</v>
      </c>
      <c r="Y9" s="1">
        <v>29.87433333333334</v>
      </c>
      <c r="Z9" s="1" t="s">
        <v>34</v>
      </c>
      <c r="AA9" s="1">
        <f t="shared" si="1"/>
        <v>111.97139999999996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2" t="s">
        <v>35</v>
      </c>
      <c r="B10" s="1" t="s">
        <v>36</v>
      </c>
      <c r="C10" s="1"/>
      <c r="D10" s="1"/>
      <c r="E10" s="1"/>
      <c r="F10" s="1"/>
      <c r="G10" s="6">
        <v>0.4</v>
      </c>
      <c r="H10" s="1">
        <v>50</v>
      </c>
      <c r="I10" s="1"/>
      <c r="J10" s="1"/>
      <c r="K10" s="1">
        <f t="shared" si="0"/>
        <v>0</v>
      </c>
      <c r="L10" s="1"/>
      <c r="M10" s="1"/>
      <c r="N10" s="1">
        <v>20</v>
      </c>
      <c r="O10" s="1">
        <v>32</v>
      </c>
      <c r="P10" s="1">
        <f t="shared" si="2"/>
        <v>0</v>
      </c>
      <c r="Q10" s="5"/>
      <c r="R10" s="5"/>
      <c r="S10" s="1"/>
      <c r="T10" s="1" t="e">
        <f t="shared" si="3"/>
        <v>#DIV/0!</v>
      </c>
      <c r="U10" s="1" t="e">
        <f t="shared" si="4"/>
        <v>#DIV/0!</v>
      </c>
      <c r="V10" s="1">
        <v>4</v>
      </c>
      <c r="W10" s="1">
        <v>4</v>
      </c>
      <c r="X10" s="1">
        <v>0</v>
      </c>
      <c r="Y10" s="1">
        <v>3.333333333333333</v>
      </c>
      <c r="Z10" s="1"/>
      <c r="AA10" s="1">
        <f t="shared" si="1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37</v>
      </c>
      <c r="B11" s="1" t="s">
        <v>36</v>
      </c>
      <c r="C11" s="1">
        <v>111</v>
      </c>
      <c r="D11" s="1">
        <v>66</v>
      </c>
      <c r="E11" s="11">
        <f>97+E93</f>
        <v>112</v>
      </c>
      <c r="F11" s="1">
        <v>-15</v>
      </c>
      <c r="G11" s="6">
        <v>0.45</v>
      </c>
      <c r="H11" s="1">
        <v>45</v>
      </c>
      <c r="I11" s="1"/>
      <c r="J11" s="1">
        <v>100</v>
      </c>
      <c r="K11" s="1">
        <f t="shared" si="0"/>
        <v>12</v>
      </c>
      <c r="L11" s="1"/>
      <c r="M11" s="1"/>
      <c r="N11" s="1">
        <v>133.19999999999999</v>
      </c>
      <c r="O11" s="1">
        <v>260.2</v>
      </c>
      <c r="P11" s="1">
        <f t="shared" si="2"/>
        <v>22.4</v>
      </c>
      <c r="Q11" s="5"/>
      <c r="R11" s="5"/>
      <c r="S11" s="1"/>
      <c r="T11" s="1">
        <f t="shared" si="3"/>
        <v>16.892857142857142</v>
      </c>
      <c r="U11" s="1">
        <f t="shared" si="4"/>
        <v>16.892857142857142</v>
      </c>
      <c r="V11" s="1">
        <v>34.4</v>
      </c>
      <c r="W11" s="1">
        <v>29</v>
      </c>
      <c r="X11" s="1">
        <v>18.399999999999999</v>
      </c>
      <c r="Y11" s="1">
        <v>24.666666666666671</v>
      </c>
      <c r="Z11" s="13" t="s">
        <v>38</v>
      </c>
      <c r="AA11" s="1">
        <f t="shared" si="1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3" t="s">
        <v>39</v>
      </c>
      <c r="B12" s="1" t="s">
        <v>36</v>
      </c>
      <c r="C12" s="1">
        <v>80</v>
      </c>
      <c r="D12" s="1">
        <v>206</v>
      </c>
      <c r="E12" s="11">
        <f>148+E94</f>
        <v>160</v>
      </c>
      <c r="F12" s="1">
        <v>77</v>
      </c>
      <c r="G12" s="6">
        <v>0.45</v>
      </c>
      <c r="H12" s="1">
        <v>45</v>
      </c>
      <c r="I12" s="1"/>
      <c r="J12" s="1">
        <v>149</v>
      </c>
      <c r="K12" s="1">
        <f t="shared" si="0"/>
        <v>11</v>
      </c>
      <c r="L12" s="1"/>
      <c r="M12" s="1"/>
      <c r="N12" s="1">
        <v>181.8</v>
      </c>
      <c r="O12" s="1">
        <v>311.39999999999992</v>
      </c>
      <c r="P12" s="1">
        <f t="shared" si="2"/>
        <v>32</v>
      </c>
      <c r="Q12" s="5"/>
      <c r="R12" s="5"/>
      <c r="S12" s="1"/>
      <c r="T12" s="1">
        <f t="shared" si="3"/>
        <v>17.818749999999998</v>
      </c>
      <c r="U12" s="1">
        <f t="shared" si="4"/>
        <v>17.818749999999998</v>
      </c>
      <c r="V12" s="1">
        <v>42.4</v>
      </c>
      <c r="W12" s="1">
        <v>36.6</v>
      </c>
      <c r="X12" s="1">
        <v>22</v>
      </c>
      <c r="Y12" s="1">
        <v>29.333333333333329</v>
      </c>
      <c r="Z12" s="13" t="s">
        <v>40</v>
      </c>
      <c r="AA12" s="1">
        <f t="shared" si="1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2" t="s">
        <v>41</v>
      </c>
      <c r="B13" s="1" t="s">
        <v>36</v>
      </c>
      <c r="C13" s="1">
        <v>11</v>
      </c>
      <c r="D13" s="1"/>
      <c r="E13" s="1">
        <v>8</v>
      </c>
      <c r="F13" s="1"/>
      <c r="G13" s="6">
        <v>0.5</v>
      </c>
      <c r="H13" s="1">
        <v>40</v>
      </c>
      <c r="I13" s="1"/>
      <c r="J13" s="1">
        <v>10</v>
      </c>
      <c r="K13" s="1">
        <f t="shared" si="0"/>
        <v>-2</v>
      </c>
      <c r="L13" s="1"/>
      <c r="M13" s="1"/>
      <c r="N13" s="1">
        <v>14.4</v>
      </c>
      <c r="O13" s="1">
        <v>36.000000000000007</v>
      </c>
      <c r="P13" s="1">
        <f t="shared" si="2"/>
        <v>1.6</v>
      </c>
      <c r="Q13" s="5"/>
      <c r="R13" s="5"/>
      <c r="S13" s="1"/>
      <c r="T13" s="1">
        <f t="shared" si="3"/>
        <v>31.500000000000004</v>
      </c>
      <c r="U13" s="1">
        <f t="shared" si="4"/>
        <v>31.500000000000004</v>
      </c>
      <c r="V13" s="1">
        <v>4.4000000000000004</v>
      </c>
      <c r="W13" s="1">
        <v>2.8</v>
      </c>
      <c r="X13" s="1">
        <v>0.4</v>
      </c>
      <c r="Y13" s="1">
        <v>2</v>
      </c>
      <c r="Z13" s="1"/>
      <c r="AA13" s="1">
        <f t="shared" si="1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42</v>
      </c>
      <c r="B14" s="1" t="s">
        <v>36</v>
      </c>
      <c r="C14" s="1">
        <v>55</v>
      </c>
      <c r="D14" s="1"/>
      <c r="E14" s="1">
        <v>19</v>
      </c>
      <c r="F14" s="1">
        <v>34</v>
      </c>
      <c r="G14" s="6">
        <v>0.35</v>
      </c>
      <c r="H14" s="1">
        <v>45</v>
      </c>
      <c r="I14" s="1"/>
      <c r="J14" s="1">
        <v>21</v>
      </c>
      <c r="K14" s="1">
        <f t="shared" si="0"/>
        <v>-2</v>
      </c>
      <c r="L14" s="1"/>
      <c r="M14" s="1"/>
      <c r="N14" s="1"/>
      <c r="O14" s="1"/>
      <c r="P14" s="1">
        <f t="shared" si="2"/>
        <v>3.8</v>
      </c>
      <c r="Q14" s="5">
        <f>12*P14-O14-N14-F14</f>
        <v>11.599999999999994</v>
      </c>
      <c r="R14" s="5"/>
      <c r="S14" s="1"/>
      <c r="T14" s="1">
        <f t="shared" si="3"/>
        <v>11.999999999999998</v>
      </c>
      <c r="U14" s="1">
        <f t="shared" si="4"/>
        <v>8.9473684210526319</v>
      </c>
      <c r="V14" s="1">
        <v>3</v>
      </c>
      <c r="W14" s="1">
        <v>2.4</v>
      </c>
      <c r="X14" s="1">
        <v>1.4</v>
      </c>
      <c r="Y14" s="1">
        <v>2.666666666666667</v>
      </c>
      <c r="Z14" s="10" t="s">
        <v>43</v>
      </c>
      <c r="AA14" s="1">
        <f t="shared" si="1"/>
        <v>4.0599999999999978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3" t="s">
        <v>44</v>
      </c>
      <c r="B15" s="1" t="s">
        <v>36</v>
      </c>
      <c r="C15" s="1"/>
      <c r="D15" s="1">
        <v>120</v>
      </c>
      <c r="E15" s="1"/>
      <c r="F15" s="11">
        <v>73</v>
      </c>
      <c r="G15" s="6">
        <v>0</v>
      </c>
      <c r="H15" s="1">
        <v>50</v>
      </c>
      <c r="I15" s="1"/>
      <c r="J15" s="1"/>
      <c r="K15" s="1">
        <f t="shared" si="0"/>
        <v>0</v>
      </c>
      <c r="L15" s="1"/>
      <c r="M15" s="1"/>
      <c r="N15" s="1"/>
      <c r="O15" s="1"/>
      <c r="P15" s="1">
        <f t="shared" si="2"/>
        <v>0</v>
      </c>
      <c r="Q15" s="5"/>
      <c r="R15" s="5"/>
      <c r="S15" s="1"/>
      <c r="T15" s="1" t="e">
        <f t="shared" si="3"/>
        <v>#DIV/0!</v>
      </c>
      <c r="U15" s="1" t="e">
        <f t="shared" si="4"/>
        <v>#DIV/0!</v>
      </c>
      <c r="V15" s="1">
        <v>0</v>
      </c>
      <c r="W15" s="1">
        <v>0</v>
      </c>
      <c r="X15" s="1">
        <v>0</v>
      </c>
      <c r="Y15" s="1">
        <v>0</v>
      </c>
      <c r="Z15" s="13" t="s">
        <v>147</v>
      </c>
      <c r="AA15" s="1">
        <f t="shared" si="1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3" t="s">
        <v>45</v>
      </c>
      <c r="B16" s="1" t="s">
        <v>36</v>
      </c>
      <c r="C16" s="1">
        <v>8</v>
      </c>
      <c r="D16" s="1"/>
      <c r="E16" s="1"/>
      <c r="F16" s="11">
        <f>F15</f>
        <v>73</v>
      </c>
      <c r="G16" s="6">
        <v>0.4</v>
      </c>
      <c r="H16" s="1">
        <v>50</v>
      </c>
      <c r="I16" s="1"/>
      <c r="J16" s="1"/>
      <c r="K16" s="1">
        <f t="shared" si="0"/>
        <v>0</v>
      </c>
      <c r="L16" s="1"/>
      <c r="M16" s="1"/>
      <c r="N16" s="1"/>
      <c r="O16" s="1"/>
      <c r="P16" s="1">
        <f t="shared" si="2"/>
        <v>0</v>
      </c>
      <c r="Q16" s="5"/>
      <c r="R16" s="5"/>
      <c r="S16" s="1"/>
      <c r="T16" s="1" t="e">
        <f t="shared" si="3"/>
        <v>#DIV/0!</v>
      </c>
      <c r="U16" s="1" t="e">
        <f t="shared" si="4"/>
        <v>#DIV/0!</v>
      </c>
      <c r="V16" s="1">
        <v>0.6</v>
      </c>
      <c r="W16" s="1">
        <v>1.4</v>
      </c>
      <c r="X16" s="1">
        <v>15</v>
      </c>
      <c r="Y16" s="1">
        <v>2.333333333333333</v>
      </c>
      <c r="Z16" s="13" t="s">
        <v>146</v>
      </c>
      <c r="AA16" s="1">
        <f t="shared" si="1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2" t="s">
        <v>46</v>
      </c>
      <c r="B17" s="1" t="s">
        <v>36</v>
      </c>
      <c r="C17" s="1"/>
      <c r="D17" s="1"/>
      <c r="E17" s="1"/>
      <c r="F17" s="1"/>
      <c r="G17" s="6">
        <v>0.17</v>
      </c>
      <c r="H17" s="1">
        <v>180</v>
      </c>
      <c r="I17" s="1"/>
      <c r="J17" s="1"/>
      <c r="K17" s="1">
        <f t="shared" si="0"/>
        <v>0</v>
      </c>
      <c r="L17" s="1"/>
      <c r="M17" s="1"/>
      <c r="N17" s="1">
        <v>15</v>
      </c>
      <c r="O17" s="1">
        <v>21.4</v>
      </c>
      <c r="P17" s="1">
        <f t="shared" si="2"/>
        <v>0</v>
      </c>
      <c r="Q17" s="15">
        <v>30</v>
      </c>
      <c r="R17" s="5"/>
      <c r="S17" s="1"/>
      <c r="T17" s="1" t="e">
        <f t="shared" si="3"/>
        <v>#DIV/0!</v>
      </c>
      <c r="U17" s="1" t="e">
        <f t="shared" si="4"/>
        <v>#DIV/0!</v>
      </c>
      <c r="V17" s="1">
        <v>2.8</v>
      </c>
      <c r="W17" s="1">
        <v>3</v>
      </c>
      <c r="X17" s="1">
        <v>0.4</v>
      </c>
      <c r="Y17" s="1">
        <v>3.666666666666667</v>
      </c>
      <c r="Z17" s="1"/>
      <c r="AA17" s="1">
        <f t="shared" si="1"/>
        <v>5.1000000000000005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2" t="s">
        <v>47</v>
      </c>
      <c r="B18" s="1" t="s">
        <v>36</v>
      </c>
      <c r="C18" s="1"/>
      <c r="D18" s="1">
        <v>50</v>
      </c>
      <c r="E18" s="1">
        <v>27</v>
      </c>
      <c r="F18" s="1">
        <v>23</v>
      </c>
      <c r="G18" s="6">
        <v>0.5</v>
      </c>
      <c r="H18" s="1">
        <v>60</v>
      </c>
      <c r="I18" s="1"/>
      <c r="J18" s="1">
        <v>27</v>
      </c>
      <c r="K18" s="1">
        <f t="shared" si="0"/>
        <v>0</v>
      </c>
      <c r="L18" s="1"/>
      <c r="M18" s="1"/>
      <c r="N18" s="1"/>
      <c r="O18" s="1"/>
      <c r="P18" s="1">
        <f t="shared" si="2"/>
        <v>5.4</v>
      </c>
      <c r="Q18" s="5">
        <f>11*P18-O18-N18-F18</f>
        <v>36.400000000000006</v>
      </c>
      <c r="R18" s="5"/>
      <c r="S18" s="1"/>
      <c r="T18" s="1">
        <f t="shared" si="3"/>
        <v>11</v>
      </c>
      <c r="U18" s="1">
        <f t="shared" si="4"/>
        <v>4.2592592592592586</v>
      </c>
      <c r="V18" s="1">
        <v>1</v>
      </c>
      <c r="W18" s="1">
        <v>1.8</v>
      </c>
      <c r="X18" s="1">
        <v>3</v>
      </c>
      <c r="Y18" s="1">
        <v>0</v>
      </c>
      <c r="Z18" s="1"/>
      <c r="AA18" s="1">
        <f t="shared" si="1"/>
        <v>18.200000000000003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2" t="s">
        <v>48</v>
      </c>
      <c r="B19" s="1" t="s">
        <v>36</v>
      </c>
      <c r="C19" s="1">
        <v>9</v>
      </c>
      <c r="D19" s="1"/>
      <c r="E19" s="1">
        <v>7</v>
      </c>
      <c r="F19" s="1"/>
      <c r="G19" s="6">
        <v>0</v>
      </c>
      <c r="H19" s="1">
        <v>55</v>
      </c>
      <c r="I19" s="1"/>
      <c r="J19" s="1">
        <v>7</v>
      </c>
      <c r="K19" s="1">
        <f t="shared" si="0"/>
        <v>0</v>
      </c>
      <c r="L19" s="1"/>
      <c r="M19" s="1"/>
      <c r="N19" s="1">
        <v>0</v>
      </c>
      <c r="O19" s="1"/>
      <c r="P19" s="1">
        <f t="shared" si="2"/>
        <v>1.4</v>
      </c>
      <c r="Q19" s="5"/>
      <c r="R19" s="5"/>
      <c r="S19" s="1"/>
      <c r="T19" s="1">
        <f t="shared" si="3"/>
        <v>0</v>
      </c>
      <c r="U19" s="1">
        <f t="shared" si="4"/>
        <v>0</v>
      </c>
      <c r="V19" s="1">
        <v>0.4</v>
      </c>
      <c r="W19" s="1">
        <v>0.4</v>
      </c>
      <c r="X19" s="1">
        <v>0</v>
      </c>
      <c r="Y19" s="1">
        <v>3</v>
      </c>
      <c r="Z19" s="1" t="s">
        <v>49</v>
      </c>
      <c r="AA19" s="1">
        <f t="shared" si="1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2" t="s">
        <v>50</v>
      </c>
      <c r="B20" s="1" t="s">
        <v>36</v>
      </c>
      <c r="C20" s="1"/>
      <c r="D20" s="1">
        <v>54</v>
      </c>
      <c r="E20" s="1">
        <v>50</v>
      </c>
      <c r="F20" s="1">
        <v>4</v>
      </c>
      <c r="G20" s="6">
        <v>0.3</v>
      </c>
      <c r="H20" s="1">
        <v>40</v>
      </c>
      <c r="I20" s="1"/>
      <c r="J20" s="1">
        <v>50</v>
      </c>
      <c r="K20" s="1">
        <f t="shared" si="0"/>
        <v>0</v>
      </c>
      <c r="L20" s="1"/>
      <c r="M20" s="1"/>
      <c r="N20" s="1"/>
      <c r="O20" s="1">
        <v>10</v>
      </c>
      <c r="P20" s="1">
        <f t="shared" si="2"/>
        <v>10</v>
      </c>
      <c r="Q20" s="5">
        <f>8*P20-O20-N20-F20</f>
        <v>66</v>
      </c>
      <c r="R20" s="5"/>
      <c r="S20" s="1"/>
      <c r="T20" s="1">
        <f t="shared" si="3"/>
        <v>8</v>
      </c>
      <c r="U20" s="1">
        <f t="shared" si="4"/>
        <v>1.4</v>
      </c>
      <c r="V20" s="1">
        <v>1.8</v>
      </c>
      <c r="W20" s="1">
        <v>2.4</v>
      </c>
      <c r="X20" s="1">
        <v>6.6</v>
      </c>
      <c r="Y20" s="1">
        <v>0</v>
      </c>
      <c r="Z20" s="1"/>
      <c r="AA20" s="1">
        <f t="shared" si="1"/>
        <v>19.8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2" t="s">
        <v>51</v>
      </c>
      <c r="B21" s="1" t="s">
        <v>36</v>
      </c>
      <c r="C21" s="1">
        <v>49</v>
      </c>
      <c r="D21" s="1"/>
      <c r="E21" s="1">
        <v>17</v>
      </c>
      <c r="F21" s="1">
        <v>31</v>
      </c>
      <c r="G21" s="6">
        <v>0.4</v>
      </c>
      <c r="H21" s="1">
        <v>50</v>
      </c>
      <c r="I21" s="1"/>
      <c r="J21" s="1">
        <v>18</v>
      </c>
      <c r="K21" s="1">
        <f t="shared" si="0"/>
        <v>-1</v>
      </c>
      <c r="L21" s="1"/>
      <c r="M21" s="1"/>
      <c r="N21" s="1"/>
      <c r="O21" s="1">
        <v>11.6</v>
      </c>
      <c r="P21" s="1">
        <f t="shared" si="2"/>
        <v>3.4</v>
      </c>
      <c r="Q21" s="5"/>
      <c r="R21" s="5"/>
      <c r="S21" s="1"/>
      <c r="T21" s="1">
        <f t="shared" si="3"/>
        <v>12.529411764705882</v>
      </c>
      <c r="U21" s="1">
        <f t="shared" si="4"/>
        <v>12.529411764705882</v>
      </c>
      <c r="V21" s="1">
        <v>4.2</v>
      </c>
      <c r="W21" s="1">
        <v>3</v>
      </c>
      <c r="X21" s="1">
        <v>1.6</v>
      </c>
      <c r="Y21" s="1">
        <v>5.666666666666667</v>
      </c>
      <c r="Z21" s="1"/>
      <c r="AA21" s="1">
        <f t="shared" si="1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2" t="s">
        <v>52</v>
      </c>
      <c r="B22" s="1" t="s">
        <v>36</v>
      </c>
      <c r="C22" s="1">
        <v>30</v>
      </c>
      <c r="D22" s="1">
        <v>30</v>
      </c>
      <c r="E22" s="1">
        <v>27</v>
      </c>
      <c r="F22" s="1">
        <v>21</v>
      </c>
      <c r="G22" s="6">
        <v>0</v>
      </c>
      <c r="H22" s="1">
        <v>55</v>
      </c>
      <c r="I22" s="1"/>
      <c r="J22" s="1">
        <v>27</v>
      </c>
      <c r="K22" s="1">
        <f t="shared" si="0"/>
        <v>0</v>
      </c>
      <c r="L22" s="1"/>
      <c r="M22" s="1"/>
      <c r="N22" s="1">
        <v>0</v>
      </c>
      <c r="O22" s="1"/>
      <c r="P22" s="1">
        <f t="shared" si="2"/>
        <v>5.4</v>
      </c>
      <c r="Q22" s="5"/>
      <c r="R22" s="5"/>
      <c r="S22" s="1"/>
      <c r="T22" s="1">
        <f t="shared" si="3"/>
        <v>3.8888888888888888</v>
      </c>
      <c r="U22" s="1">
        <f t="shared" si="4"/>
        <v>3.8888888888888888</v>
      </c>
      <c r="V22" s="1">
        <v>0.8</v>
      </c>
      <c r="W22" s="1">
        <v>0.8</v>
      </c>
      <c r="X22" s="1">
        <v>0</v>
      </c>
      <c r="Y22" s="1">
        <v>0</v>
      </c>
      <c r="Z22" s="14" t="s">
        <v>49</v>
      </c>
      <c r="AA22" s="1">
        <f t="shared" si="1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54</v>
      </c>
      <c r="B23" s="1" t="s">
        <v>36</v>
      </c>
      <c r="C23" s="1">
        <v>8</v>
      </c>
      <c r="D23" s="1"/>
      <c r="E23" s="1">
        <v>7</v>
      </c>
      <c r="F23" s="1"/>
      <c r="G23" s="6">
        <v>0.35</v>
      </c>
      <c r="H23" s="1">
        <v>40</v>
      </c>
      <c r="I23" s="1"/>
      <c r="J23" s="1">
        <v>10</v>
      </c>
      <c r="K23" s="1">
        <f t="shared" si="0"/>
        <v>-3</v>
      </c>
      <c r="L23" s="1"/>
      <c r="M23" s="1"/>
      <c r="N23" s="1">
        <v>25.2</v>
      </c>
      <c r="O23" s="1">
        <v>27.6</v>
      </c>
      <c r="P23" s="1">
        <f t="shared" si="2"/>
        <v>1.4</v>
      </c>
      <c r="Q23" s="15">
        <v>10</v>
      </c>
      <c r="R23" s="5"/>
      <c r="S23" s="1"/>
      <c r="T23" s="1">
        <f t="shared" si="3"/>
        <v>44.857142857142861</v>
      </c>
      <c r="U23" s="1">
        <f t="shared" si="4"/>
        <v>37.714285714285715</v>
      </c>
      <c r="V23" s="1">
        <v>4.5999999999999996</v>
      </c>
      <c r="W23" s="1">
        <v>4.5999999999999996</v>
      </c>
      <c r="X23" s="1">
        <v>0.2</v>
      </c>
      <c r="Y23" s="1">
        <v>6</v>
      </c>
      <c r="Z23" s="1"/>
      <c r="AA23" s="1">
        <f t="shared" si="1"/>
        <v>3.5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2" t="s">
        <v>55</v>
      </c>
      <c r="B24" s="1" t="s">
        <v>36</v>
      </c>
      <c r="C24" s="1"/>
      <c r="D24" s="1"/>
      <c r="E24" s="1"/>
      <c r="F24" s="1"/>
      <c r="G24" s="6">
        <v>0.17</v>
      </c>
      <c r="H24" s="1">
        <v>180</v>
      </c>
      <c r="I24" s="1"/>
      <c r="J24" s="1"/>
      <c r="K24" s="1">
        <f t="shared" si="0"/>
        <v>0</v>
      </c>
      <c r="L24" s="1"/>
      <c r="M24" s="1"/>
      <c r="N24" s="1">
        <v>60</v>
      </c>
      <c r="O24" s="1">
        <v>93.4</v>
      </c>
      <c r="P24" s="1">
        <f t="shared" si="2"/>
        <v>0</v>
      </c>
      <c r="Q24" s="15">
        <v>50</v>
      </c>
      <c r="R24" s="5"/>
      <c r="S24" s="1"/>
      <c r="T24" s="1" t="e">
        <f t="shared" si="3"/>
        <v>#DIV/0!</v>
      </c>
      <c r="U24" s="1" t="e">
        <f t="shared" si="4"/>
        <v>#DIV/0!</v>
      </c>
      <c r="V24" s="1">
        <v>11.8</v>
      </c>
      <c r="W24" s="1">
        <v>12</v>
      </c>
      <c r="X24" s="1">
        <v>0</v>
      </c>
      <c r="Y24" s="1">
        <v>15.66666666666667</v>
      </c>
      <c r="Z24" s="1"/>
      <c r="AA24" s="1">
        <f t="shared" si="1"/>
        <v>8.5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2" t="s">
        <v>56</v>
      </c>
      <c r="B25" s="1" t="s">
        <v>36</v>
      </c>
      <c r="C25" s="1">
        <v>19</v>
      </c>
      <c r="D25" s="1"/>
      <c r="E25" s="1"/>
      <c r="F25" s="1"/>
      <c r="G25" s="6">
        <v>0</v>
      </c>
      <c r="H25" s="1">
        <v>120</v>
      </c>
      <c r="I25" s="1"/>
      <c r="J25" s="1"/>
      <c r="K25" s="1">
        <f t="shared" si="0"/>
        <v>0</v>
      </c>
      <c r="L25" s="1"/>
      <c r="M25" s="1"/>
      <c r="N25" s="1">
        <v>0</v>
      </c>
      <c r="O25" s="1"/>
      <c r="P25" s="1">
        <f t="shared" si="2"/>
        <v>0</v>
      </c>
      <c r="Q25" s="5"/>
      <c r="R25" s="5"/>
      <c r="S25" s="1"/>
      <c r="T25" s="1" t="e">
        <f t="shared" si="3"/>
        <v>#DIV/0!</v>
      </c>
      <c r="U25" s="1" t="e">
        <f t="shared" si="4"/>
        <v>#DIV/0!</v>
      </c>
      <c r="V25" s="1">
        <v>2.6</v>
      </c>
      <c r="W25" s="1">
        <v>5.6</v>
      </c>
      <c r="X25" s="1">
        <v>5.2</v>
      </c>
      <c r="Y25" s="1">
        <v>3.333333333333333</v>
      </c>
      <c r="Z25" s="1" t="s">
        <v>49</v>
      </c>
      <c r="AA25" s="1">
        <f t="shared" si="1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2" t="s">
        <v>57</v>
      </c>
      <c r="B26" s="1" t="s">
        <v>36</v>
      </c>
      <c r="C26" s="1"/>
      <c r="D26" s="1">
        <v>12</v>
      </c>
      <c r="E26" s="1">
        <v>12</v>
      </c>
      <c r="F26" s="1"/>
      <c r="G26" s="6">
        <v>0.35</v>
      </c>
      <c r="H26" s="1">
        <v>45</v>
      </c>
      <c r="I26" s="1"/>
      <c r="J26" s="1">
        <v>12</v>
      </c>
      <c r="K26" s="1">
        <f t="shared" si="0"/>
        <v>0</v>
      </c>
      <c r="L26" s="1"/>
      <c r="M26" s="1"/>
      <c r="N26" s="1">
        <v>11</v>
      </c>
      <c r="O26" s="1">
        <v>20.2</v>
      </c>
      <c r="P26" s="1">
        <f t="shared" si="2"/>
        <v>2.4</v>
      </c>
      <c r="Q26" s="5"/>
      <c r="R26" s="5"/>
      <c r="S26" s="1"/>
      <c r="T26" s="1">
        <f t="shared" si="3"/>
        <v>13</v>
      </c>
      <c r="U26" s="1">
        <f t="shared" si="4"/>
        <v>13</v>
      </c>
      <c r="V26" s="1">
        <v>2.4</v>
      </c>
      <c r="W26" s="1">
        <v>2.2000000000000002</v>
      </c>
      <c r="X26" s="1">
        <v>0</v>
      </c>
      <c r="Y26" s="1">
        <v>2</v>
      </c>
      <c r="Z26" s="1"/>
      <c r="AA26" s="1">
        <f t="shared" si="1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2" t="s">
        <v>58</v>
      </c>
      <c r="B27" s="1" t="s">
        <v>36</v>
      </c>
      <c r="C27" s="1"/>
      <c r="D27" s="1"/>
      <c r="E27" s="1"/>
      <c r="F27" s="1"/>
      <c r="G27" s="6">
        <v>0.35</v>
      </c>
      <c r="H27" s="1">
        <v>45</v>
      </c>
      <c r="I27" s="1"/>
      <c r="J27" s="1"/>
      <c r="K27" s="1">
        <f t="shared" si="0"/>
        <v>0</v>
      </c>
      <c r="L27" s="1"/>
      <c r="M27" s="1"/>
      <c r="N27" s="1">
        <v>30</v>
      </c>
      <c r="O27" s="1">
        <v>48</v>
      </c>
      <c r="P27" s="1">
        <f t="shared" si="2"/>
        <v>0</v>
      </c>
      <c r="Q27" s="15">
        <v>10</v>
      </c>
      <c r="R27" s="5"/>
      <c r="S27" s="1"/>
      <c r="T27" s="1" t="e">
        <f t="shared" si="3"/>
        <v>#DIV/0!</v>
      </c>
      <c r="U27" s="1" t="e">
        <f t="shared" si="4"/>
        <v>#DIV/0!</v>
      </c>
      <c r="V27" s="1">
        <v>6</v>
      </c>
      <c r="W27" s="1">
        <v>6</v>
      </c>
      <c r="X27" s="1">
        <v>0.4</v>
      </c>
      <c r="Y27" s="1">
        <v>7</v>
      </c>
      <c r="Z27" s="1"/>
      <c r="AA27" s="1">
        <f t="shared" si="1"/>
        <v>3.5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2" t="s">
        <v>59</v>
      </c>
      <c r="B28" s="1" t="s">
        <v>29</v>
      </c>
      <c r="C28" s="1">
        <v>59.921999999999997</v>
      </c>
      <c r="D28" s="1">
        <v>231.97399999999999</v>
      </c>
      <c r="E28" s="1">
        <v>201.268</v>
      </c>
      <c r="F28" s="1">
        <v>22.353999999999999</v>
      </c>
      <c r="G28" s="6">
        <v>1</v>
      </c>
      <c r="H28" s="1">
        <v>55</v>
      </c>
      <c r="I28" s="1"/>
      <c r="J28" s="1">
        <v>212.89400000000001</v>
      </c>
      <c r="K28" s="1">
        <f t="shared" si="0"/>
        <v>-11.626000000000005</v>
      </c>
      <c r="L28" s="1"/>
      <c r="M28" s="1"/>
      <c r="N28" s="1">
        <v>94.841599999999985</v>
      </c>
      <c r="O28" s="1">
        <v>136.16080000000011</v>
      </c>
      <c r="P28" s="1">
        <f t="shared" si="2"/>
        <v>40.253599999999999</v>
      </c>
      <c r="Q28" s="5">
        <f t="shared" ref="Q28:Q30" si="6">12*P28-O28-N28-F28</f>
        <v>229.68679999999989</v>
      </c>
      <c r="R28" s="5"/>
      <c r="S28" s="1"/>
      <c r="T28" s="1">
        <f t="shared" si="3"/>
        <v>12</v>
      </c>
      <c r="U28" s="1">
        <f t="shared" si="4"/>
        <v>6.294006001947654</v>
      </c>
      <c r="V28" s="1">
        <v>35.229999999999997</v>
      </c>
      <c r="W28" s="1">
        <v>35.758800000000001</v>
      </c>
      <c r="X28" s="1">
        <v>33.594799999999999</v>
      </c>
      <c r="Y28" s="1">
        <v>36.862000000000002</v>
      </c>
      <c r="Z28" s="1"/>
      <c r="AA28" s="1">
        <f t="shared" si="1"/>
        <v>229.68679999999989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60</v>
      </c>
      <c r="B29" s="1" t="s">
        <v>29</v>
      </c>
      <c r="C29" s="1">
        <v>4108.4030000000002</v>
      </c>
      <c r="D29" s="1">
        <v>408.27</v>
      </c>
      <c r="E29" s="1">
        <v>2501.1289999999999</v>
      </c>
      <c r="F29" s="1">
        <v>1462.7449999999999</v>
      </c>
      <c r="G29" s="6">
        <v>1</v>
      </c>
      <c r="H29" s="1">
        <v>50</v>
      </c>
      <c r="I29" s="1"/>
      <c r="J29" s="1">
        <v>2642.4250000000002</v>
      </c>
      <c r="K29" s="1">
        <f t="shared" si="0"/>
        <v>-141.29600000000028</v>
      </c>
      <c r="L29" s="1"/>
      <c r="M29" s="1"/>
      <c r="N29" s="1">
        <v>985.23900000000003</v>
      </c>
      <c r="O29" s="1">
        <v>2005.574599999999</v>
      </c>
      <c r="P29" s="1">
        <f t="shared" si="2"/>
        <v>500.22579999999999</v>
      </c>
      <c r="Q29" s="5">
        <v>1700</v>
      </c>
      <c r="R29" s="5"/>
      <c r="S29" s="1"/>
      <c r="T29" s="1">
        <f t="shared" si="3"/>
        <v>12.301561814684487</v>
      </c>
      <c r="U29" s="1">
        <f t="shared" si="4"/>
        <v>8.9030965615927826</v>
      </c>
      <c r="V29" s="1">
        <v>466.73340000000002</v>
      </c>
      <c r="W29" s="1">
        <v>494.83179999999999</v>
      </c>
      <c r="X29" s="1">
        <v>426.8218</v>
      </c>
      <c r="Y29" s="1">
        <v>807.14499999999998</v>
      </c>
      <c r="Z29" s="1"/>
      <c r="AA29" s="1">
        <f t="shared" si="1"/>
        <v>1700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2" t="s">
        <v>61</v>
      </c>
      <c r="B30" s="1" t="s">
        <v>29</v>
      </c>
      <c r="C30" s="1">
        <v>36.078000000000003</v>
      </c>
      <c r="D30" s="1">
        <v>326.45999999999998</v>
      </c>
      <c r="E30" s="1">
        <v>178.09800000000001</v>
      </c>
      <c r="F30" s="1">
        <v>136.22399999999999</v>
      </c>
      <c r="G30" s="6">
        <v>1</v>
      </c>
      <c r="H30" s="1">
        <v>55</v>
      </c>
      <c r="I30" s="1"/>
      <c r="J30" s="1">
        <v>188.82</v>
      </c>
      <c r="K30" s="1">
        <f t="shared" si="0"/>
        <v>-10.72199999999998</v>
      </c>
      <c r="L30" s="1"/>
      <c r="M30" s="1"/>
      <c r="N30" s="1"/>
      <c r="O30" s="1">
        <v>68.480800000000031</v>
      </c>
      <c r="P30" s="1">
        <f t="shared" si="2"/>
        <v>35.619600000000005</v>
      </c>
      <c r="Q30" s="5">
        <f t="shared" si="6"/>
        <v>222.73040000000003</v>
      </c>
      <c r="R30" s="5"/>
      <c r="S30" s="1"/>
      <c r="T30" s="1">
        <f t="shared" si="3"/>
        <v>12</v>
      </c>
      <c r="U30" s="1">
        <f t="shared" si="4"/>
        <v>5.7469707689025142</v>
      </c>
      <c r="V30" s="1">
        <v>29.645600000000002</v>
      </c>
      <c r="W30" s="1">
        <v>32.103999999999999</v>
      </c>
      <c r="X30" s="1">
        <v>46.514000000000003</v>
      </c>
      <c r="Y30" s="1">
        <v>16.396000000000001</v>
      </c>
      <c r="Z30" s="1"/>
      <c r="AA30" s="1">
        <f t="shared" si="1"/>
        <v>222.73040000000003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2" t="s">
        <v>62</v>
      </c>
      <c r="B31" s="1" t="s">
        <v>29</v>
      </c>
      <c r="C31" s="1">
        <v>5.2869999999999999</v>
      </c>
      <c r="D31" s="1">
        <v>28.84</v>
      </c>
      <c r="E31" s="1">
        <v>19.254000000000001</v>
      </c>
      <c r="F31" s="1">
        <v>9.3490000000000002</v>
      </c>
      <c r="G31" s="6">
        <v>1</v>
      </c>
      <c r="H31" s="1">
        <v>60</v>
      </c>
      <c r="I31" s="1"/>
      <c r="J31" s="1">
        <v>19.254000000000001</v>
      </c>
      <c r="K31" s="1">
        <f t="shared" si="0"/>
        <v>0</v>
      </c>
      <c r="L31" s="1"/>
      <c r="M31" s="1"/>
      <c r="N31" s="1">
        <v>48.797000000000011</v>
      </c>
      <c r="O31" s="1">
        <v>60.384999999999998</v>
      </c>
      <c r="P31" s="1">
        <f t="shared" si="2"/>
        <v>3.8508000000000004</v>
      </c>
      <c r="Q31" s="5"/>
      <c r="R31" s="5"/>
      <c r="S31" s="1"/>
      <c r="T31" s="1">
        <f t="shared" si="3"/>
        <v>30.780876700945257</v>
      </c>
      <c r="U31" s="1">
        <f t="shared" si="4"/>
        <v>30.780876700945257</v>
      </c>
      <c r="V31" s="1">
        <v>9.0358000000000001</v>
      </c>
      <c r="W31" s="1">
        <v>9.5134000000000007</v>
      </c>
      <c r="X31" s="1">
        <v>4.4551999999999996</v>
      </c>
      <c r="Y31" s="1">
        <v>3.492666666666667</v>
      </c>
      <c r="Z31" s="1"/>
      <c r="AA31" s="1">
        <f t="shared" si="1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2" t="s">
        <v>63</v>
      </c>
      <c r="B32" s="1" t="s">
        <v>29</v>
      </c>
      <c r="C32" s="1">
        <v>2037.06</v>
      </c>
      <c r="D32" s="1">
        <v>3003.14</v>
      </c>
      <c r="E32" s="1">
        <v>2151.7779999999998</v>
      </c>
      <c r="F32" s="1">
        <v>2357.9569999999999</v>
      </c>
      <c r="G32" s="6">
        <v>1</v>
      </c>
      <c r="H32" s="1">
        <v>60</v>
      </c>
      <c r="I32" s="1"/>
      <c r="J32" s="1">
        <v>2153.6959999999999</v>
      </c>
      <c r="K32" s="1">
        <f t="shared" si="0"/>
        <v>-1.9180000000001201</v>
      </c>
      <c r="L32" s="1"/>
      <c r="M32" s="1"/>
      <c r="N32" s="1"/>
      <c r="O32" s="1">
        <v>1616.2092</v>
      </c>
      <c r="P32" s="1">
        <f t="shared" si="2"/>
        <v>430.35559999999998</v>
      </c>
      <c r="Q32" s="5">
        <v>1300</v>
      </c>
      <c r="R32" s="5"/>
      <c r="S32" s="1"/>
      <c r="T32" s="1">
        <f t="shared" si="3"/>
        <v>12.255367886464123</v>
      </c>
      <c r="U32" s="1">
        <f t="shared" si="4"/>
        <v>9.2346101688928872</v>
      </c>
      <c r="V32" s="1">
        <v>405.88380000000001</v>
      </c>
      <c r="W32" s="1">
        <v>420.02740000000011</v>
      </c>
      <c r="X32" s="1">
        <v>449.64100000000002</v>
      </c>
      <c r="Y32" s="1">
        <v>448.608</v>
      </c>
      <c r="Z32" s="1"/>
      <c r="AA32" s="1">
        <f t="shared" si="1"/>
        <v>1300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64</v>
      </c>
      <c r="B33" s="1" t="s">
        <v>29</v>
      </c>
      <c r="C33" s="1">
        <v>29.106000000000002</v>
      </c>
      <c r="D33" s="1">
        <v>58.32</v>
      </c>
      <c r="E33" s="1">
        <v>43.033000000000001</v>
      </c>
      <c r="F33" s="1">
        <v>10.558</v>
      </c>
      <c r="G33" s="6">
        <v>1</v>
      </c>
      <c r="H33" s="1">
        <v>50</v>
      </c>
      <c r="I33" s="1"/>
      <c r="J33" s="1">
        <v>51.938000000000002</v>
      </c>
      <c r="K33" s="1">
        <f t="shared" si="0"/>
        <v>-8.9050000000000011</v>
      </c>
      <c r="L33" s="1"/>
      <c r="M33" s="1"/>
      <c r="N33" s="1">
        <v>29.476400000000019</v>
      </c>
      <c r="O33" s="1">
        <v>41.038400000000003</v>
      </c>
      <c r="P33" s="1">
        <f t="shared" si="2"/>
        <v>8.6066000000000003</v>
      </c>
      <c r="Q33" s="5">
        <f t="shared" ref="Q33:Q42" si="7">12*P33-O33-N33-F33</f>
        <v>22.206399999999981</v>
      </c>
      <c r="R33" s="5"/>
      <c r="S33" s="1"/>
      <c r="T33" s="1">
        <f t="shared" si="3"/>
        <v>12</v>
      </c>
      <c r="U33" s="1">
        <f t="shared" si="4"/>
        <v>9.4198405874561413</v>
      </c>
      <c r="V33" s="1">
        <v>9.6836000000000002</v>
      </c>
      <c r="W33" s="1">
        <v>10.019600000000001</v>
      </c>
      <c r="X33" s="1">
        <v>8.4319999999999986</v>
      </c>
      <c r="Y33" s="1">
        <v>7.3180000000000014</v>
      </c>
      <c r="Z33" s="1"/>
      <c r="AA33" s="1">
        <f t="shared" si="1"/>
        <v>22.206399999999981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65</v>
      </c>
      <c r="B34" s="1" t="s">
        <v>29</v>
      </c>
      <c r="C34" s="1">
        <v>144.03800000000001</v>
      </c>
      <c r="D34" s="1">
        <v>286.64999999999998</v>
      </c>
      <c r="E34" s="1">
        <v>252.72399999999999</v>
      </c>
      <c r="F34" s="1">
        <v>105.05800000000001</v>
      </c>
      <c r="G34" s="6">
        <v>1</v>
      </c>
      <c r="H34" s="1">
        <v>55</v>
      </c>
      <c r="I34" s="1"/>
      <c r="J34" s="1">
        <v>252.70599999999999</v>
      </c>
      <c r="K34" s="1">
        <f t="shared" si="0"/>
        <v>1.8000000000000682E-2</v>
      </c>
      <c r="L34" s="1"/>
      <c r="M34" s="1"/>
      <c r="N34" s="1"/>
      <c r="O34" s="1">
        <v>299.81279999999981</v>
      </c>
      <c r="P34" s="1">
        <f t="shared" si="2"/>
        <v>50.544799999999995</v>
      </c>
      <c r="Q34" s="5">
        <f t="shared" si="7"/>
        <v>201.66680000000008</v>
      </c>
      <c r="R34" s="5"/>
      <c r="S34" s="1"/>
      <c r="T34" s="1">
        <f t="shared" si="3"/>
        <v>11.999999999999998</v>
      </c>
      <c r="U34" s="1">
        <f t="shared" si="4"/>
        <v>8.0101375413494527</v>
      </c>
      <c r="V34" s="1">
        <v>46.032799999999988</v>
      </c>
      <c r="W34" s="1">
        <v>37.483999999999988</v>
      </c>
      <c r="X34" s="1">
        <v>44.064800000000012</v>
      </c>
      <c r="Y34" s="1">
        <v>0.57999999999999996</v>
      </c>
      <c r="Z34" s="1"/>
      <c r="AA34" s="1">
        <f t="shared" si="1"/>
        <v>201.66680000000008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2" t="s">
        <v>66</v>
      </c>
      <c r="B35" s="1" t="s">
        <v>29</v>
      </c>
      <c r="C35" s="1">
        <v>3237.3919999999998</v>
      </c>
      <c r="D35" s="1"/>
      <c r="E35" s="1">
        <v>2084.8789999999999</v>
      </c>
      <c r="F35" s="1">
        <v>732.548</v>
      </c>
      <c r="G35" s="6">
        <v>1</v>
      </c>
      <c r="H35" s="1">
        <v>60</v>
      </c>
      <c r="I35" s="1"/>
      <c r="J35" s="1">
        <v>2092.107</v>
      </c>
      <c r="K35" s="1">
        <f t="shared" si="0"/>
        <v>-7.2280000000000655</v>
      </c>
      <c r="L35" s="1"/>
      <c r="M35" s="1"/>
      <c r="N35" s="1">
        <v>1027.5630000000001</v>
      </c>
      <c r="O35" s="1">
        <v>2411.5898000000002</v>
      </c>
      <c r="P35" s="1">
        <f t="shared" si="2"/>
        <v>416.97579999999999</v>
      </c>
      <c r="Q35" s="5">
        <f t="shared" si="7"/>
        <v>832.00879999999984</v>
      </c>
      <c r="R35" s="5"/>
      <c r="S35" s="1"/>
      <c r="T35" s="1">
        <f t="shared" si="3"/>
        <v>12</v>
      </c>
      <c r="U35" s="1">
        <f t="shared" si="4"/>
        <v>10.004659263199448</v>
      </c>
      <c r="V35" s="1">
        <v>416.59519999999998</v>
      </c>
      <c r="W35" s="1">
        <v>382.75619999999998</v>
      </c>
      <c r="X35" s="1">
        <v>327.71620000000001</v>
      </c>
      <c r="Y35" s="1">
        <v>663.31833333333327</v>
      </c>
      <c r="Z35" s="1"/>
      <c r="AA35" s="1">
        <f t="shared" si="1"/>
        <v>832.00879999999984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67</v>
      </c>
      <c r="B36" s="1" t="s">
        <v>29</v>
      </c>
      <c r="C36" s="1">
        <v>3098.732</v>
      </c>
      <c r="D36" s="1">
        <v>309.01</v>
      </c>
      <c r="E36" s="1">
        <v>1716.8710000000001</v>
      </c>
      <c r="F36" s="1">
        <v>1311.1690000000001</v>
      </c>
      <c r="G36" s="6">
        <v>1</v>
      </c>
      <c r="H36" s="1">
        <v>60</v>
      </c>
      <c r="I36" s="1"/>
      <c r="J36" s="1">
        <v>1745.35</v>
      </c>
      <c r="K36" s="1">
        <f t="shared" si="0"/>
        <v>-28.478999999999814</v>
      </c>
      <c r="L36" s="1"/>
      <c r="M36" s="1"/>
      <c r="N36" s="1">
        <v>258.63900000000012</v>
      </c>
      <c r="O36" s="1">
        <v>1434.637999999999</v>
      </c>
      <c r="P36" s="1">
        <f t="shared" si="2"/>
        <v>343.37420000000003</v>
      </c>
      <c r="Q36" s="5">
        <f t="shared" si="7"/>
        <v>1116.0444000000014</v>
      </c>
      <c r="R36" s="5"/>
      <c r="S36" s="1"/>
      <c r="T36" s="1">
        <f t="shared" si="3"/>
        <v>12</v>
      </c>
      <c r="U36" s="1">
        <f t="shared" si="4"/>
        <v>8.7497721145036493</v>
      </c>
      <c r="V36" s="1">
        <v>311.447</v>
      </c>
      <c r="W36" s="1">
        <v>326.01900000000001</v>
      </c>
      <c r="X36" s="1">
        <v>292.03539999999998</v>
      </c>
      <c r="Y36" s="1">
        <v>461.50700000000001</v>
      </c>
      <c r="Z36" s="1"/>
      <c r="AA36" s="1">
        <f t="shared" si="1"/>
        <v>1116.0444000000014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2" t="s">
        <v>68</v>
      </c>
      <c r="B37" s="1" t="s">
        <v>29</v>
      </c>
      <c r="C37" s="1">
        <v>159.52799999999999</v>
      </c>
      <c r="D37" s="1">
        <v>179.14</v>
      </c>
      <c r="E37" s="1">
        <v>220.15</v>
      </c>
      <c r="F37" s="1">
        <v>61.252000000000002</v>
      </c>
      <c r="G37" s="6">
        <v>1</v>
      </c>
      <c r="H37" s="1">
        <v>60</v>
      </c>
      <c r="I37" s="1"/>
      <c r="J37" s="1">
        <v>218.84800000000001</v>
      </c>
      <c r="K37" s="1">
        <f t="shared" ref="K37:K68" si="8">E37-J37</f>
        <v>1.3019999999999925</v>
      </c>
      <c r="L37" s="1"/>
      <c r="M37" s="1"/>
      <c r="N37" s="1">
        <v>105.5056</v>
      </c>
      <c r="O37" s="1">
        <v>285.93080000000009</v>
      </c>
      <c r="P37" s="1">
        <f t="shared" si="2"/>
        <v>44.03</v>
      </c>
      <c r="Q37" s="5">
        <f t="shared" si="7"/>
        <v>75.671599999999899</v>
      </c>
      <c r="R37" s="5"/>
      <c r="S37" s="1"/>
      <c r="T37" s="1">
        <f t="shared" si="3"/>
        <v>12</v>
      </c>
      <c r="U37" s="1">
        <f t="shared" si="4"/>
        <v>10.281362707245062</v>
      </c>
      <c r="V37" s="1">
        <v>47.395600000000002</v>
      </c>
      <c r="W37" s="1">
        <v>42.09</v>
      </c>
      <c r="X37" s="1">
        <v>38.031199999999998</v>
      </c>
      <c r="Y37" s="1">
        <v>52.182000000000002</v>
      </c>
      <c r="Z37" s="1"/>
      <c r="AA37" s="1">
        <f t="shared" si="1"/>
        <v>75.671599999999899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2" t="s">
        <v>69</v>
      </c>
      <c r="B38" s="1" t="s">
        <v>29</v>
      </c>
      <c r="C38" s="1">
        <v>112.286</v>
      </c>
      <c r="D38" s="1">
        <v>121.18300000000001</v>
      </c>
      <c r="E38" s="1">
        <v>173.45599999999999</v>
      </c>
      <c r="F38" s="1">
        <v>23.027999999999999</v>
      </c>
      <c r="G38" s="6">
        <v>1</v>
      </c>
      <c r="H38" s="1">
        <v>60</v>
      </c>
      <c r="I38" s="1"/>
      <c r="J38" s="1">
        <v>173.434</v>
      </c>
      <c r="K38" s="1">
        <f t="shared" si="8"/>
        <v>2.199999999999136E-2</v>
      </c>
      <c r="L38" s="1"/>
      <c r="M38" s="1"/>
      <c r="N38" s="1">
        <v>21.487999999999989</v>
      </c>
      <c r="O38" s="1">
        <v>183.46600000000001</v>
      </c>
      <c r="P38" s="1">
        <f t="shared" si="2"/>
        <v>34.691199999999995</v>
      </c>
      <c r="Q38" s="5">
        <f t="shared" si="7"/>
        <v>188.31239999999994</v>
      </c>
      <c r="R38" s="5"/>
      <c r="S38" s="1"/>
      <c r="T38" s="1">
        <f t="shared" si="3"/>
        <v>12</v>
      </c>
      <c r="U38" s="1">
        <f t="shared" si="4"/>
        <v>6.5717530670602349</v>
      </c>
      <c r="V38" s="1">
        <v>27.689800000000002</v>
      </c>
      <c r="W38" s="1">
        <v>23.249600000000001</v>
      </c>
      <c r="X38" s="1">
        <v>24.455200000000001</v>
      </c>
      <c r="Y38" s="1">
        <v>28.721</v>
      </c>
      <c r="Z38" s="1"/>
      <c r="AA38" s="1">
        <f t="shared" ref="AA38:AA69" si="9">Q38*G38</f>
        <v>188.31239999999994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2" t="s">
        <v>70</v>
      </c>
      <c r="B39" s="1" t="s">
        <v>29</v>
      </c>
      <c r="C39" s="1">
        <v>85.322000000000003</v>
      </c>
      <c r="D39" s="1">
        <v>121.157</v>
      </c>
      <c r="E39" s="1">
        <v>130.75200000000001</v>
      </c>
      <c r="F39" s="1">
        <v>15.933999999999999</v>
      </c>
      <c r="G39" s="6">
        <v>1</v>
      </c>
      <c r="H39" s="1">
        <v>60</v>
      </c>
      <c r="I39" s="1"/>
      <c r="J39" s="1">
        <v>131.18600000000001</v>
      </c>
      <c r="K39" s="1">
        <f t="shared" si="8"/>
        <v>-0.4339999999999975</v>
      </c>
      <c r="L39" s="1"/>
      <c r="M39" s="1"/>
      <c r="N39" s="1">
        <v>160.6999999999999</v>
      </c>
      <c r="O39" s="1">
        <v>172.54599999999999</v>
      </c>
      <c r="P39" s="1">
        <f t="shared" si="2"/>
        <v>26.150400000000001</v>
      </c>
      <c r="Q39" s="5"/>
      <c r="R39" s="5"/>
      <c r="S39" s="1"/>
      <c r="T39" s="1">
        <f t="shared" si="3"/>
        <v>13.352759422418009</v>
      </c>
      <c r="U39" s="1">
        <f t="shared" si="4"/>
        <v>13.352759422418009</v>
      </c>
      <c r="V39" s="1">
        <v>34.812600000000003</v>
      </c>
      <c r="W39" s="1">
        <v>33.941199999999988</v>
      </c>
      <c r="X39" s="1">
        <v>24.448399999999999</v>
      </c>
      <c r="Y39" s="1">
        <v>20.155666666666669</v>
      </c>
      <c r="Z39" s="1"/>
      <c r="AA39" s="1">
        <f t="shared" si="9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2" t="s">
        <v>71</v>
      </c>
      <c r="B40" s="1" t="s">
        <v>29</v>
      </c>
      <c r="C40" s="1">
        <v>-0.27900000000000003</v>
      </c>
      <c r="D40" s="1">
        <v>205.87899999999999</v>
      </c>
      <c r="E40" s="1">
        <v>162.422</v>
      </c>
      <c r="F40" s="1">
        <v>40.213999999999999</v>
      </c>
      <c r="G40" s="6">
        <v>1</v>
      </c>
      <c r="H40" s="1">
        <v>30</v>
      </c>
      <c r="I40" s="1"/>
      <c r="J40" s="1">
        <v>161.553</v>
      </c>
      <c r="K40" s="1">
        <f t="shared" si="8"/>
        <v>0.86899999999999977</v>
      </c>
      <c r="L40" s="1"/>
      <c r="M40" s="1"/>
      <c r="N40" s="1">
        <v>146.09639999999999</v>
      </c>
      <c r="O40" s="1">
        <v>59.635599999999997</v>
      </c>
      <c r="P40" s="1">
        <f t="shared" si="2"/>
        <v>32.484400000000001</v>
      </c>
      <c r="Q40" s="5">
        <f t="shared" si="7"/>
        <v>143.86680000000004</v>
      </c>
      <c r="R40" s="5"/>
      <c r="S40" s="1"/>
      <c r="T40" s="1">
        <f t="shared" si="3"/>
        <v>12</v>
      </c>
      <c r="U40" s="1">
        <f t="shared" si="4"/>
        <v>7.571203408405264</v>
      </c>
      <c r="V40" s="1">
        <v>31.207000000000001</v>
      </c>
      <c r="W40" s="1">
        <v>38.419600000000003</v>
      </c>
      <c r="X40" s="1">
        <v>29.760999999999999</v>
      </c>
      <c r="Y40" s="1">
        <v>28.669666666666672</v>
      </c>
      <c r="Z40" s="1"/>
      <c r="AA40" s="1">
        <f t="shared" si="9"/>
        <v>143.86680000000004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72</v>
      </c>
      <c r="B41" s="1" t="s">
        <v>29</v>
      </c>
      <c r="C41" s="1">
        <v>67.039000000000001</v>
      </c>
      <c r="D41" s="1">
        <v>137.63</v>
      </c>
      <c r="E41" s="1">
        <v>158.16200000000001</v>
      </c>
      <c r="F41" s="1">
        <v>12.483000000000001</v>
      </c>
      <c r="G41" s="6">
        <v>1</v>
      </c>
      <c r="H41" s="1">
        <v>30</v>
      </c>
      <c r="I41" s="1"/>
      <c r="J41" s="1">
        <v>158.48400000000001</v>
      </c>
      <c r="K41" s="1">
        <f t="shared" si="8"/>
        <v>-0.32200000000000273</v>
      </c>
      <c r="L41" s="1"/>
      <c r="M41" s="1"/>
      <c r="N41" s="1">
        <v>134.78020000000001</v>
      </c>
      <c r="O41" s="1">
        <v>181.24840000000009</v>
      </c>
      <c r="P41" s="1">
        <f t="shared" si="2"/>
        <v>31.632400000000001</v>
      </c>
      <c r="Q41" s="5">
        <f t="shared" si="7"/>
        <v>51.077199999999891</v>
      </c>
      <c r="R41" s="5"/>
      <c r="S41" s="1"/>
      <c r="T41" s="1">
        <f t="shared" si="3"/>
        <v>12</v>
      </c>
      <c r="U41" s="1">
        <f t="shared" si="4"/>
        <v>10.385288501662854</v>
      </c>
      <c r="V41" s="1">
        <v>34.546799999999998</v>
      </c>
      <c r="W41" s="1">
        <v>33.363</v>
      </c>
      <c r="X41" s="1">
        <v>26.811399999999999</v>
      </c>
      <c r="Y41" s="1">
        <v>28.597999999999999</v>
      </c>
      <c r="Z41" s="1"/>
      <c r="AA41" s="1">
        <f t="shared" si="9"/>
        <v>51.077199999999891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73</v>
      </c>
      <c r="B42" s="1" t="s">
        <v>29</v>
      </c>
      <c r="C42" s="1">
        <v>-1.2669999999999999</v>
      </c>
      <c r="D42" s="1">
        <v>1.2669999999999999</v>
      </c>
      <c r="E42" s="11">
        <f>E60</f>
        <v>415.5</v>
      </c>
      <c r="F42" s="11">
        <f>F60</f>
        <v>-5.6539999999999999</v>
      </c>
      <c r="G42" s="6">
        <v>1</v>
      </c>
      <c r="H42" s="1">
        <v>40</v>
      </c>
      <c r="I42" s="1"/>
      <c r="J42" s="1">
        <v>60.113</v>
      </c>
      <c r="K42" s="1">
        <f t="shared" si="8"/>
        <v>355.387</v>
      </c>
      <c r="L42" s="1"/>
      <c r="M42" s="1"/>
      <c r="N42" s="1"/>
      <c r="O42" s="1">
        <v>610.80619999999988</v>
      </c>
      <c r="P42" s="1">
        <f t="shared" si="2"/>
        <v>83.1</v>
      </c>
      <c r="Q42" s="5">
        <f t="shared" si="7"/>
        <v>392.04780000000005</v>
      </c>
      <c r="R42" s="5"/>
      <c r="S42" s="1"/>
      <c r="T42" s="1">
        <f t="shared" si="3"/>
        <v>12</v>
      </c>
      <c r="U42" s="1">
        <f t="shared" si="4"/>
        <v>7.2822166064981939</v>
      </c>
      <c r="V42" s="1">
        <v>77.707999999999998</v>
      </c>
      <c r="W42" s="1">
        <v>0.22639999999999999</v>
      </c>
      <c r="X42" s="1">
        <v>65.819400000000002</v>
      </c>
      <c r="Y42" s="1">
        <v>18.88666666666667</v>
      </c>
      <c r="Z42" s="13" t="s">
        <v>74</v>
      </c>
      <c r="AA42" s="1">
        <f t="shared" si="9"/>
        <v>392.04780000000005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2" t="s">
        <v>75</v>
      </c>
      <c r="B43" s="1" t="s">
        <v>29</v>
      </c>
      <c r="C43" s="1">
        <v>56.302</v>
      </c>
      <c r="D43" s="1"/>
      <c r="E43" s="1">
        <v>24.132999999999999</v>
      </c>
      <c r="F43" s="1"/>
      <c r="G43" s="6">
        <v>1</v>
      </c>
      <c r="H43" s="1">
        <v>35</v>
      </c>
      <c r="I43" s="1"/>
      <c r="J43" s="1">
        <v>36.305999999999997</v>
      </c>
      <c r="K43" s="1">
        <f t="shared" si="8"/>
        <v>-12.172999999999998</v>
      </c>
      <c r="L43" s="1"/>
      <c r="M43" s="1"/>
      <c r="N43" s="1">
        <v>92.973800000000011</v>
      </c>
      <c r="O43" s="1">
        <v>190.32339999999999</v>
      </c>
      <c r="P43" s="1">
        <f t="shared" si="2"/>
        <v>4.8266</v>
      </c>
      <c r="Q43" s="5"/>
      <c r="R43" s="5"/>
      <c r="S43" s="1"/>
      <c r="T43" s="1">
        <f t="shared" si="3"/>
        <v>58.694981974889153</v>
      </c>
      <c r="U43" s="1">
        <f t="shared" si="4"/>
        <v>58.694981974889153</v>
      </c>
      <c r="V43" s="1">
        <v>23.657599999999999</v>
      </c>
      <c r="W43" s="1">
        <v>19.517800000000001</v>
      </c>
      <c r="X43" s="1">
        <v>5.8289999999999997</v>
      </c>
      <c r="Y43" s="1">
        <v>22.895666666666671</v>
      </c>
      <c r="Z43" s="1"/>
      <c r="AA43" s="1">
        <f t="shared" si="9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2" t="s">
        <v>76</v>
      </c>
      <c r="B44" s="1" t="s">
        <v>29</v>
      </c>
      <c r="C44" s="1">
        <v>642.59699999999998</v>
      </c>
      <c r="D44" s="1"/>
      <c r="E44" s="1">
        <v>520.76700000000005</v>
      </c>
      <c r="F44" s="1">
        <v>-6.0819999999999999</v>
      </c>
      <c r="G44" s="6">
        <v>1</v>
      </c>
      <c r="H44" s="1">
        <v>45</v>
      </c>
      <c r="I44" s="1"/>
      <c r="J44" s="1">
        <v>521.68600000000004</v>
      </c>
      <c r="K44" s="1">
        <f t="shared" si="8"/>
        <v>-0.91899999999998272</v>
      </c>
      <c r="L44" s="1"/>
      <c r="M44" s="1"/>
      <c r="N44" s="1">
        <v>473.09780000000012</v>
      </c>
      <c r="O44" s="1">
        <v>737.35900000000004</v>
      </c>
      <c r="P44" s="1">
        <f t="shared" si="2"/>
        <v>104.1534</v>
      </c>
      <c r="Q44" s="5">
        <f t="shared" ref="Q44:Q45" si="10">12*P44-O44-N44-F44</f>
        <v>45.465999999999788</v>
      </c>
      <c r="R44" s="5"/>
      <c r="S44" s="1"/>
      <c r="T44" s="1">
        <f t="shared" si="3"/>
        <v>11.999999999999998</v>
      </c>
      <c r="U44" s="1">
        <f t="shared" si="4"/>
        <v>11.563470803641552</v>
      </c>
      <c r="V44" s="1">
        <v>122.4926</v>
      </c>
      <c r="W44" s="1">
        <v>110.5442</v>
      </c>
      <c r="X44" s="1">
        <v>83.207000000000008</v>
      </c>
      <c r="Y44" s="1">
        <v>123.30233333333329</v>
      </c>
      <c r="Z44" s="1"/>
      <c r="AA44" s="1">
        <f t="shared" si="9"/>
        <v>45.465999999999788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2" t="s">
        <v>77</v>
      </c>
      <c r="B45" s="1" t="s">
        <v>29</v>
      </c>
      <c r="C45" s="1">
        <v>313.01299999999998</v>
      </c>
      <c r="D45" s="1">
        <v>213.83600000000001</v>
      </c>
      <c r="E45" s="1">
        <v>387.70600000000002</v>
      </c>
      <c r="F45" s="1">
        <v>49.912999999999997</v>
      </c>
      <c r="G45" s="6">
        <v>1</v>
      </c>
      <c r="H45" s="1">
        <v>45</v>
      </c>
      <c r="I45" s="1"/>
      <c r="J45" s="1">
        <v>402.34399999999999</v>
      </c>
      <c r="K45" s="1">
        <f t="shared" si="8"/>
        <v>-14.637999999999977</v>
      </c>
      <c r="L45" s="1"/>
      <c r="M45" s="1"/>
      <c r="N45" s="1">
        <v>222.5236000000001</v>
      </c>
      <c r="O45" s="1">
        <v>506.19160000000022</v>
      </c>
      <c r="P45" s="1">
        <f t="shared" si="2"/>
        <v>77.541200000000003</v>
      </c>
      <c r="Q45" s="5">
        <f t="shared" si="10"/>
        <v>151.86619999999971</v>
      </c>
      <c r="R45" s="5"/>
      <c r="S45" s="1"/>
      <c r="T45" s="1">
        <f t="shared" si="3"/>
        <v>12</v>
      </c>
      <c r="U45" s="1">
        <f t="shared" si="4"/>
        <v>10.041477304968202</v>
      </c>
      <c r="V45" s="1">
        <v>82.166200000000003</v>
      </c>
      <c r="W45" s="1">
        <v>74.528999999999996</v>
      </c>
      <c r="X45" s="1">
        <v>61.982199999999999</v>
      </c>
      <c r="Y45" s="1">
        <v>76.86933333333333</v>
      </c>
      <c r="Z45" s="1"/>
      <c r="AA45" s="1">
        <f t="shared" si="9"/>
        <v>151.86619999999971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2" t="s">
        <v>78</v>
      </c>
      <c r="B46" s="1" t="s">
        <v>29</v>
      </c>
      <c r="C46" s="1"/>
      <c r="D46" s="1">
        <v>25.547999999999998</v>
      </c>
      <c r="E46" s="1">
        <v>24.148</v>
      </c>
      <c r="F46" s="1">
        <v>1.4</v>
      </c>
      <c r="G46" s="6">
        <v>1</v>
      </c>
      <c r="H46" s="1">
        <v>35</v>
      </c>
      <c r="I46" s="1"/>
      <c r="J46" s="1">
        <v>22.369</v>
      </c>
      <c r="K46" s="1">
        <f t="shared" si="8"/>
        <v>1.7789999999999999</v>
      </c>
      <c r="L46" s="1"/>
      <c r="M46" s="1"/>
      <c r="N46" s="1"/>
      <c r="O46" s="1"/>
      <c r="P46" s="1">
        <f t="shared" si="2"/>
        <v>4.8296000000000001</v>
      </c>
      <c r="Q46" s="5">
        <f>7*P46-O46-N46-F46</f>
        <v>32.407200000000003</v>
      </c>
      <c r="R46" s="5"/>
      <c r="S46" s="1"/>
      <c r="T46" s="1">
        <f t="shared" si="3"/>
        <v>7</v>
      </c>
      <c r="U46" s="1">
        <f t="shared" si="4"/>
        <v>0.28987907901275467</v>
      </c>
      <c r="V46" s="1">
        <v>0</v>
      </c>
      <c r="W46" s="1">
        <v>0</v>
      </c>
      <c r="X46" s="1">
        <v>0</v>
      </c>
      <c r="Y46" s="1">
        <v>2.8713333333333342</v>
      </c>
      <c r="Z46" s="1"/>
      <c r="AA46" s="1">
        <f t="shared" si="9"/>
        <v>32.407200000000003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2" t="s">
        <v>79</v>
      </c>
      <c r="B47" s="1" t="s">
        <v>36</v>
      </c>
      <c r="C47" s="1">
        <v>1</v>
      </c>
      <c r="D47" s="1">
        <v>631</v>
      </c>
      <c r="E47" s="1">
        <v>494</v>
      </c>
      <c r="F47" s="1">
        <v>137</v>
      </c>
      <c r="G47" s="6">
        <v>0.4</v>
      </c>
      <c r="H47" s="1">
        <v>45</v>
      </c>
      <c r="I47" s="1"/>
      <c r="J47" s="1">
        <v>510</v>
      </c>
      <c r="K47" s="1">
        <f t="shared" si="8"/>
        <v>-16</v>
      </c>
      <c r="L47" s="1"/>
      <c r="M47" s="1"/>
      <c r="N47" s="1">
        <v>251.20000000000019</v>
      </c>
      <c r="O47" s="1">
        <v>213.6</v>
      </c>
      <c r="P47" s="1">
        <f t="shared" si="2"/>
        <v>98.8</v>
      </c>
      <c r="Q47" s="5">
        <f>12*P47-O47-N47-F47</f>
        <v>583.79999999999973</v>
      </c>
      <c r="R47" s="5"/>
      <c r="S47" s="1"/>
      <c r="T47" s="1">
        <f t="shared" si="3"/>
        <v>12</v>
      </c>
      <c r="U47" s="1">
        <f t="shared" si="4"/>
        <v>6.0910931174089091</v>
      </c>
      <c r="V47" s="1">
        <v>84</v>
      </c>
      <c r="W47" s="1">
        <v>97.6</v>
      </c>
      <c r="X47" s="1">
        <v>86.6</v>
      </c>
      <c r="Y47" s="1">
        <v>32.333333333333343</v>
      </c>
      <c r="Z47" s="1"/>
      <c r="AA47" s="1">
        <f t="shared" si="9"/>
        <v>233.5199999999999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2" t="s">
        <v>80</v>
      </c>
      <c r="B48" s="1" t="s">
        <v>36</v>
      </c>
      <c r="C48" s="1">
        <v>-9</v>
      </c>
      <c r="D48" s="1">
        <v>89</v>
      </c>
      <c r="E48" s="1">
        <v>40</v>
      </c>
      <c r="F48" s="12">
        <v>-1</v>
      </c>
      <c r="G48" s="6">
        <v>0.45</v>
      </c>
      <c r="H48" s="1">
        <v>50</v>
      </c>
      <c r="I48" s="1"/>
      <c r="J48" s="1">
        <v>40</v>
      </c>
      <c r="K48" s="1">
        <f t="shared" si="8"/>
        <v>0</v>
      </c>
      <c r="L48" s="1"/>
      <c r="M48" s="1"/>
      <c r="N48" s="1"/>
      <c r="O48" s="1"/>
      <c r="P48" s="1">
        <f t="shared" si="2"/>
        <v>8</v>
      </c>
      <c r="Q48" s="5">
        <f>7*P48-O48-N48-F48</f>
        <v>57</v>
      </c>
      <c r="R48" s="5"/>
      <c r="S48" s="1"/>
      <c r="T48" s="1">
        <f t="shared" si="3"/>
        <v>7</v>
      </c>
      <c r="U48" s="1">
        <f t="shared" si="4"/>
        <v>-0.125</v>
      </c>
      <c r="V48" s="1">
        <v>2</v>
      </c>
      <c r="W48" s="1">
        <v>3.6</v>
      </c>
      <c r="X48" s="1">
        <v>8.4</v>
      </c>
      <c r="Y48" s="1">
        <v>8</v>
      </c>
      <c r="Z48" s="1"/>
      <c r="AA48" s="1">
        <f t="shared" si="9"/>
        <v>25.650000000000002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2" t="s">
        <v>81</v>
      </c>
      <c r="B49" s="1" t="s">
        <v>36</v>
      </c>
      <c r="C49" s="1">
        <v>7</v>
      </c>
      <c r="D49" s="1">
        <v>33</v>
      </c>
      <c r="E49" s="1">
        <v>19</v>
      </c>
      <c r="F49" s="1">
        <v>16</v>
      </c>
      <c r="G49" s="6">
        <v>0.6</v>
      </c>
      <c r="H49" s="1">
        <v>45</v>
      </c>
      <c r="I49" s="1"/>
      <c r="J49" s="1">
        <v>20</v>
      </c>
      <c r="K49" s="1">
        <f t="shared" si="8"/>
        <v>-1</v>
      </c>
      <c r="L49" s="1"/>
      <c r="M49" s="1"/>
      <c r="N49" s="1"/>
      <c r="O49" s="1">
        <v>5.9999999999999956</v>
      </c>
      <c r="P49" s="1">
        <f t="shared" si="2"/>
        <v>3.8</v>
      </c>
      <c r="Q49" s="5">
        <f t="shared" ref="Q49:Q50" si="11">12*P49-O49-N49-F49</f>
        <v>23.6</v>
      </c>
      <c r="R49" s="5"/>
      <c r="S49" s="1"/>
      <c r="T49" s="1">
        <f t="shared" si="3"/>
        <v>11.999999999999998</v>
      </c>
      <c r="U49" s="1">
        <f t="shared" si="4"/>
        <v>5.7894736842105257</v>
      </c>
      <c r="V49" s="1">
        <v>1.4</v>
      </c>
      <c r="W49" s="1">
        <v>1.4</v>
      </c>
      <c r="X49" s="1">
        <v>1.6</v>
      </c>
      <c r="Y49" s="1">
        <v>0</v>
      </c>
      <c r="Z49" s="1"/>
      <c r="AA49" s="1">
        <f t="shared" si="9"/>
        <v>14.16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2" t="s">
        <v>82</v>
      </c>
      <c r="B50" s="1" t="s">
        <v>36</v>
      </c>
      <c r="C50" s="1">
        <v>19</v>
      </c>
      <c r="D50" s="1">
        <v>252</v>
      </c>
      <c r="E50" s="1">
        <v>244</v>
      </c>
      <c r="F50" s="1">
        <v>-3</v>
      </c>
      <c r="G50" s="6">
        <v>0.4</v>
      </c>
      <c r="H50" s="1">
        <v>40</v>
      </c>
      <c r="I50" s="1"/>
      <c r="J50" s="1">
        <v>272</v>
      </c>
      <c r="K50" s="1">
        <f t="shared" si="8"/>
        <v>-28</v>
      </c>
      <c r="L50" s="1"/>
      <c r="M50" s="1"/>
      <c r="N50" s="1">
        <v>323.80000000000013</v>
      </c>
      <c r="O50" s="1">
        <v>154.40000000000009</v>
      </c>
      <c r="P50" s="1">
        <f t="shared" si="2"/>
        <v>48.8</v>
      </c>
      <c r="Q50" s="5">
        <f t="shared" si="11"/>
        <v>110.39999999999969</v>
      </c>
      <c r="R50" s="5"/>
      <c r="S50" s="1"/>
      <c r="T50" s="1">
        <f t="shared" si="3"/>
        <v>11.999999999999998</v>
      </c>
      <c r="U50" s="1">
        <f t="shared" si="4"/>
        <v>9.7377049180327919</v>
      </c>
      <c r="V50" s="1">
        <v>56.6</v>
      </c>
      <c r="W50" s="1">
        <v>64.599999999999994</v>
      </c>
      <c r="X50" s="1">
        <v>44.8</v>
      </c>
      <c r="Y50" s="1">
        <v>21.333333333333329</v>
      </c>
      <c r="Z50" s="1"/>
      <c r="AA50" s="1">
        <f t="shared" si="9"/>
        <v>44.159999999999883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2" t="s">
        <v>83</v>
      </c>
      <c r="B51" s="1" t="s">
        <v>36</v>
      </c>
      <c r="C51" s="1">
        <v>130</v>
      </c>
      <c r="D51" s="1">
        <v>141</v>
      </c>
      <c r="E51" s="1">
        <v>176</v>
      </c>
      <c r="F51" s="1"/>
      <c r="G51" s="6">
        <v>0.4</v>
      </c>
      <c r="H51" s="1">
        <v>45</v>
      </c>
      <c r="I51" s="1"/>
      <c r="J51" s="1">
        <v>186</v>
      </c>
      <c r="K51" s="1">
        <f t="shared" si="8"/>
        <v>-10</v>
      </c>
      <c r="L51" s="1"/>
      <c r="M51" s="1"/>
      <c r="N51" s="1">
        <v>377.20000000000022</v>
      </c>
      <c r="O51" s="1">
        <v>526.4</v>
      </c>
      <c r="P51" s="1">
        <f t="shared" si="2"/>
        <v>35.200000000000003</v>
      </c>
      <c r="Q51" s="5"/>
      <c r="R51" s="5"/>
      <c r="S51" s="1"/>
      <c r="T51" s="1">
        <f t="shared" si="3"/>
        <v>25.670454545454547</v>
      </c>
      <c r="U51" s="1">
        <f t="shared" si="4"/>
        <v>25.670454545454547</v>
      </c>
      <c r="V51" s="1">
        <v>80.400000000000006</v>
      </c>
      <c r="W51" s="1">
        <v>79.400000000000006</v>
      </c>
      <c r="X51" s="1">
        <v>44.8</v>
      </c>
      <c r="Y51" s="1">
        <v>66</v>
      </c>
      <c r="Z51" s="1"/>
      <c r="AA51" s="1">
        <f t="shared" si="9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2" t="s">
        <v>84</v>
      </c>
      <c r="B52" s="1" t="s">
        <v>36</v>
      </c>
      <c r="C52" s="1">
        <v>3</v>
      </c>
      <c r="D52" s="1">
        <v>570</v>
      </c>
      <c r="E52" s="1">
        <v>513</v>
      </c>
      <c r="F52" s="1">
        <v>55</v>
      </c>
      <c r="G52" s="6">
        <v>0.4</v>
      </c>
      <c r="H52" s="1">
        <v>40</v>
      </c>
      <c r="I52" s="1"/>
      <c r="J52" s="1">
        <v>531</v>
      </c>
      <c r="K52" s="1">
        <f t="shared" si="8"/>
        <v>-18</v>
      </c>
      <c r="L52" s="1"/>
      <c r="M52" s="1"/>
      <c r="N52" s="1">
        <v>65</v>
      </c>
      <c r="O52" s="1">
        <v>3.1999999999999318</v>
      </c>
      <c r="P52" s="1">
        <f t="shared" si="2"/>
        <v>102.6</v>
      </c>
      <c r="Q52" s="5">
        <f>8*P52-O52-N52-F52</f>
        <v>697.6</v>
      </c>
      <c r="R52" s="5"/>
      <c r="S52" s="1"/>
      <c r="T52" s="1">
        <f t="shared" si="3"/>
        <v>8</v>
      </c>
      <c r="U52" s="1">
        <f t="shared" si="4"/>
        <v>1.2007797270955161</v>
      </c>
      <c r="V52" s="1">
        <v>49.4</v>
      </c>
      <c r="W52" s="1">
        <v>71</v>
      </c>
      <c r="X52" s="1">
        <v>82</v>
      </c>
      <c r="Y52" s="1">
        <v>93.666666666666671</v>
      </c>
      <c r="Z52" s="1"/>
      <c r="AA52" s="1">
        <f t="shared" si="9"/>
        <v>279.04000000000002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2" t="s">
        <v>85</v>
      </c>
      <c r="B53" s="1" t="s">
        <v>29</v>
      </c>
      <c r="C53" s="1">
        <v>104.35599999999999</v>
      </c>
      <c r="D53" s="1"/>
      <c r="E53" s="1">
        <v>70.460999999999999</v>
      </c>
      <c r="F53" s="1"/>
      <c r="G53" s="6">
        <v>1</v>
      </c>
      <c r="H53" s="1">
        <v>50</v>
      </c>
      <c r="I53" s="1"/>
      <c r="J53" s="1">
        <v>69.694000000000003</v>
      </c>
      <c r="K53" s="1">
        <f t="shared" si="8"/>
        <v>0.76699999999999591</v>
      </c>
      <c r="L53" s="1"/>
      <c r="M53" s="1"/>
      <c r="N53" s="1">
        <v>94.38539999999999</v>
      </c>
      <c r="O53" s="1">
        <v>201.5694</v>
      </c>
      <c r="P53" s="1">
        <f t="shared" si="2"/>
        <v>14.0922</v>
      </c>
      <c r="Q53" s="5"/>
      <c r="R53" s="5"/>
      <c r="S53" s="1"/>
      <c r="T53" s="1">
        <f t="shared" si="3"/>
        <v>21.001319879082043</v>
      </c>
      <c r="U53" s="1">
        <f t="shared" si="4"/>
        <v>21.001319879082043</v>
      </c>
      <c r="V53" s="1">
        <v>25.476600000000001</v>
      </c>
      <c r="W53" s="1">
        <v>20.605799999999999</v>
      </c>
      <c r="X53" s="1">
        <v>9.4843999999999991</v>
      </c>
      <c r="Y53" s="1">
        <v>26.196000000000002</v>
      </c>
      <c r="Z53" s="1"/>
      <c r="AA53" s="1">
        <f t="shared" si="9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2" t="s">
        <v>86</v>
      </c>
      <c r="B54" s="1" t="s">
        <v>29</v>
      </c>
      <c r="C54" s="1">
        <v>155.87</v>
      </c>
      <c r="D54" s="1"/>
      <c r="E54" s="1">
        <v>113.462</v>
      </c>
      <c r="F54" s="1"/>
      <c r="G54" s="6">
        <v>1</v>
      </c>
      <c r="H54" s="1">
        <v>50</v>
      </c>
      <c r="I54" s="1"/>
      <c r="J54" s="1">
        <v>114.82599999999999</v>
      </c>
      <c r="K54" s="1">
        <f t="shared" si="8"/>
        <v>-1.3639999999999901</v>
      </c>
      <c r="L54" s="1"/>
      <c r="M54" s="1"/>
      <c r="N54" s="1">
        <v>154.27900000000011</v>
      </c>
      <c r="O54" s="1">
        <v>288.27260000000001</v>
      </c>
      <c r="P54" s="1">
        <f t="shared" si="2"/>
        <v>22.692399999999999</v>
      </c>
      <c r="Q54" s="15">
        <v>50</v>
      </c>
      <c r="R54" s="5"/>
      <c r="S54" s="1"/>
      <c r="T54" s="1">
        <f t="shared" si="3"/>
        <v>21.705575434947388</v>
      </c>
      <c r="U54" s="1">
        <f t="shared" si="4"/>
        <v>19.502194567344137</v>
      </c>
      <c r="V54" s="1">
        <v>38.7742</v>
      </c>
      <c r="W54" s="1">
        <v>29.748999999999999</v>
      </c>
      <c r="X54" s="1">
        <v>3.8142</v>
      </c>
      <c r="Y54" s="1">
        <v>42.706000000000003</v>
      </c>
      <c r="Z54" s="1"/>
      <c r="AA54" s="1">
        <f t="shared" si="9"/>
        <v>50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2" t="s">
        <v>87</v>
      </c>
      <c r="B55" s="1" t="s">
        <v>29</v>
      </c>
      <c r="C55" s="1">
        <v>39.465000000000003</v>
      </c>
      <c r="D55" s="1">
        <v>201.07</v>
      </c>
      <c r="E55" s="1">
        <v>82.144000000000005</v>
      </c>
      <c r="F55" s="1">
        <v>130.98400000000001</v>
      </c>
      <c r="G55" s="6">
        <v>1</v>
      </c>
      <c r="H55" s="1">
        <v>55</v>
      </c>
      <c r="I55" s="1"/>
      <c r="J55" s="1">
        <v>82.144000000000005</v>
      </c>
      <c r="K55" s="1">
        <f t="shared" si="8"/>
        <v>0</v>
      </c>
      <c r="L55" s="1"/>
      <c r="M55" s="1"/>
      <c r="N55" s="1">
        <v>20.480199999999989</v>
      </c>
      <c r="O55" s="1">
        <v>31.677800000000008</v>
      </c>
      <c r="P55" s="1">
        <f t="shared" si="2"/>
        <v>16.428800000000003</v>
      </c>
      <c r="Q55" s="5">
        <f t="shared" ref="Q55:Q56" si="12">12*P55-O55-N55-F55</f>
        <v>14.003600000000006</v>
      </c>
      <c r="R55" s="5"/>
      <c r="S55" s="1"/>
      <c r="T55" s="1">
        <f t="shared" si="3"/>
        <v>12</v>
      </c>
      <c r="U55" s="1">
        <f t="shared" si="4"/>
        <v>11.147618815738216</v>
      </c>
      <c r="V55" s="1">
        <v>18.841000000000001</v>
      </c>
      <c r="W55" s="1">
        <v>25.0608</v>
      </c>
      <c r="X55" s="1">
        <v>28.698</v>
      </c>
      <c r="Y55" s="1">
        <v>18.158000000000001</v>
      </c>
      <c r="Z55" s="1"/>
      <c r="AA55" s="1">
        <f t="shared" si="9"/>
        <v>14.003600000000006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2" t="s">
        <v>88</v>
      </c>
      <c r="B56" s="1" t="s">
        <v>29</v>
      </c>
      <c r="C56" s="1">
        <v>48.750999999999998</v>
      </c>
      <c r="D56" s="1">
        <v>374.322</v>
      </c>
      <c r="E56" s="1">
        <v>277.32400000000001</v>
      </c>
      <c r="F56" s="1">
        <v>95.424999999999997</v>
      </c>
      <c r="G56" s="6">
        <v>1</v>
      </c>
      <c r="H56" s="1">
        <v>40</v>
      </c>
      <c r="I56" s="1"/>
      <c r="J56" s="1">
        <v>272.54399999999998</v>
      </c>
      <c r="K56" s="1">
        <f t="shared" si="8"/>
        <v>4.7800000000000296</v>
      </c>
      <c r="L56" s="1"/>
      <c r="M56" s="1"/>
      <c r="N56" s="1">
        <v>123.2414</v>
      </c>
      <c r="O56" s="1">
        <v>140.24940000000001</v>
      </c>
      <c r="P56" s="1">
        <f t="shared" si="2"/>
        <v>55.464800000000004</v>
      </c>
      <c r="Q56" s="5">
        <f t="shared" si="12"/>
        <v>306.66180000000003</v>
      </c>
      <c r="R56" s="5"/>
      <c r="S56" s="1"/>
      <c r="T56" s="1">
        <f t="shared" si="3"/>
        <v>12</v>
      </c>
      <c r="U56" s="1">
        <f t="shared" si="4"/>
        <v>6.471055516291413</v>
      </c>
      <c r="V56" s="1">
        <v>48.658200000000001</v>
      </c>
      <c r="W56" s="1">
        <v>54.700800000000001</v>
      </c>
      <c r="X56" s="1">
        <v>55.668799999999997</v>
      </c>
      <c r="Y56" s="1">
        <v>47.895333333333333</v>
      </c>
      <c r="Z56" s="1" t="s">
        <v>89</v>
      </c>
      <c r="AA56" s="1">
        <f t="shared" si="9"/>
        <v>306.66180000000003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2" t="s">
        <v>90</v>
      </c>
      <c r="B57" s="1" t="s">
        <v>36</v>
      </c>
      <c r="C57" s="1">
        <v>208</v>
      </c>
      <c r="D57" s="1">
        <v>414</v>
      </c>
      <c r="E57" s="1">
        <v>418</v>
      </c>
      <c r="F57" s="1">
        <v>-6</v>
      </c>
      <c r="G57" s="6">
        <v>0.4</v>
      </c>
      <c r="H57" s="1">
        <v>45</v>
      </c>
      <c r="I57" s="1"/>
      <c r="J57" s="1">
        <v>436</v>
      </c>
      <c r="K57" s="1">
        <f t="shared" si="8"/>
        <v>-18</v>
      </c>
      <c r="L57" s="1"/>
      <c r="M57" s="1"/>
      <c r="N57" s="1">
        <v>582</v>
      </c>
      <c r="O57" s="1">
        <v>424</v>
      </c>
      <c r="P57" s="1">
        <f t="shared" si="2"/>
        <v>83.6</v>
      </c>
      <c r="Q57" s="5"/>
      <c r="R57" s="5"/>
      <c r="S57" s="1"/>
      <c r="T57" s="1">
        <f t="shared" si="3"/>
        <v>11.961722488038278</v>
      </c>
      <c r="U57" s="1">
        <f t="shared" si="4"/>
        <v>11.961722488038278</v>
      </c>
      <c r="V57" s="1">
        <v>110</v>
      </c>
      <c r="W57" s="1">
        <v>125</v>
      </c>
      <c r="X57" s="1">
        <v>81</v>
      </c>
      <c r="Y57" s="1">
        <v>87</v>
      </c>
      <c r="Z57" s="1"/>
      <c r="AA57" s="1">
        <f t="shared" si="9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2" t="s">
        <v>91</v>
      </c>
      <c r="B58" s="1" t="s">
        <v>29</v>
      </c>
      <c r="C58" s="1">
        <v>8.2100000000000009</v>
      </c>
      <c r="D58" s="1">
        <v>5.0000000000000001E-3</v>
      </c>
      <c r="E58" s="1">
        <v>1.01</v>
      </c>
      <c r="F58" s="1"/>
      <c r="G58" s="6">
        <v>1</v>
      </c>
      <c r="H58" s="1">
        <v>40</v>
      </c>
      <c r="I58" s="1"/>
      <c r="J58" s="1">
        <v>1.01</v>
      </c>
      <c r="K58" s="1">
        <f t="shared" si="8"/>
        <v>0</v>
      </c>
      <c r="L58" s="1"/>
      <c r="M58" s="1"/>
      <c r="N58" s="1">
        <v>6.3665999999999991</v>
      </c>
      <c r="O58" s="1">
        <v>8.600200000000001</v>
      </c>
      <c r="P58" s="1">
        <f t="shared" si="2"/>
        <v>0.20200000000000001</v>
      </c>
      <c r="Q58" s="5"/>
      <c r="R58" s="5"/>
      <c r="S58" s="1"/>
      <c r="T58" s="1">
        <f t="shared" si="3"/>
        <v>74.093069306930687</v>
      </c>
      <c r="U58" s="1">
        <f t="shared" si="4"/>
        <v>74.093069306930687</v>
      </c>
      <c r="V58" s="1">
        <v>1.2285999999999999</v>
      </c>
      <c r="W58" s="1">
        <v>1.2285999999999999</v>
      </c>
      <c r="X58" s="1">
        <v>0.40360000000000001</v>
      </c>
      <c r="Y58" s="1">
        <v>0.66666666666666663</v>
      </c>
      <c r="Z58" s="1"/>
      <c r="AA58" s="1">
        <f t="shared" si="9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2" t="s">
        <v>92</v>
      </c>
      <c r="B59" s="1" t="s">
        <v>36</v>
      </c>
      <c r="C59" s="1">
        <v>-2</v>
      </c>
      <c r="D59" s="1">
        <v>98</v>
      </c>
      <c r="E59" s="1">
        <v>36</v>
      </c>
      <c r="F59" s="1">
        <v>60</v>
      </c>
      <c r="G59" s="6">
        <v>0.35</v>
      </c>
      <c r="H59" s="1">
        <v>45</v>
      </c>
      <c r="I59" s="1"/>
      <c r="J59" s="1">
        <v>36</v>
      </c>
      <c r="K59" s="1">
        <f t="shared" si="8"/>
        <v>0</v>
      </c>
      <c r="L59" s="1"/>
      <c r="M59" s="1"/>
      <c r="N59" s="1"/>
      <c r="O59" s="1"/>
      <c r="P59" s="1">
        <f t="shared" si="2"/>
        <v>7.2</v>
      </c>
      <c r="Q59" s="5">
        <f>12*P59-O59-N59-F59</f>
        <v>26.400000000000006</v>
      </c>
      <c r="R59" s="5"/>
      <c r="S59" s="1"/>
      <c r="T59" s="1">
        <f t="shared" si="3"/>
        <v>12</v>
      </c>
      <c r="U59" s="1">
        <f t="shared" si="4"/>
        <v>8.3333333333333339</v>
      </c>
      <c r="V59" s="1">
        <v>1.8</v>
      </c>
      <c r="W59" s="1">
        <v>1.8</v>
      </c>
      <c r="X59" s="1">
        <v>11.6</v>
      </c>
      <c r="Y59" s="1">
        <v>7.666666666666667</v>
      </c>
      <c r="Z59" s="1"/>
      <c r="AA59" s="1">
        <f t="shared" si="9"/>
        <v>9.240000000000002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93</v>
      </c>
      <c r="B60" s="1" t="s">
        <v>29</v>
      </c>
      <c r="C60" s="1">
        <v>15.603999999999999</v>
      </c>
      <c r="D60" s="1">
        <v>410.56</v>
      </c>
      <c r="E60" s="11">
        <v>415.5</v>
      </c>
      <c r="F60" s="11">
        <v>-5.6539999999999999</v>
      </c>
      <c r="G60" s="6">
        <v>0</v>
      </c>
      <c r="H60" s="1" t="e">
        <v>#N/A</v>
      </c>
      <c r="I60" s="1"/>
      <c r="J60" s="1">
        <v>362.834</v>
      </c>
      <c r="K60" s="1">
        <f t="shared" si="8"/>
        <v>52.665999999999997</v>
      </c>
      <c r="L60" s="1"/>
      <c r="M60" s="1"/>
      <c r="N60" s="1">
        <v>0</v>
      </c>
      <c r="O60" s="1"/>
      <c r="P60" s="1">
        <f t="shared" si="2"/>
        <v>83.1</v>
      </c>
      <c r="Q60" s="5"/>
      <c r="R60" s="5"/>
      <c r="S60" s="1"/>
      <c r="T60" s="1">
        <f t="shared" si="3"/>
        <v>-6.8038507821901323E-2</v>
      </c>
      <c r="U60" s="1">
        <f t="shared" si="4"/>
        <v>-6.8038507821901323E-2</v>
      </c>
      <c r="V60" s="1">
        <v>77.727999999999994</v>
      </c>
      <c r="W60" s="1">
        <v>94.164400000000001</v>
      </c>
      <c r="X60" s="1">
        <v>55.345599999999997</v>
      </c>
      <c r="Y60" s="1">
        <v>0</v>
      </c>
      <c r="Z60" s="13" t="s">
        <v>94</v>
      </c>
      <c r="AA60" s="1">
        <f t="shared" si="9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2" t="s">
        <v>95</v>
      </c>
      <c r="B61" s="1" t="s">
        <v>36</v>
      </c>
      <c r="C61" s="1"/>
      <c r="D61" s="1">
        <v>30</v>
      </c>
      <c r="E61" s="1">
        <v>30</v>
      </c>
      <c r="F61" s="1"/>
      <c r="G61" s="6">
        <v>0.4</v>
      </c>
      <c r="H61" s="1">
        <v>60</v>
      </c>
      <c r="I61" s="1"/>
      <c r="J61" s="1">
        <v>30</v>
      </c>
      <c r="K61" s="1">
        <f t="shared" si="8"/>
        <v>0</v>
      </c>
      <c r="L61" s="1"/>
      <c r="M61" s="1"/>
      <c r="N61" s="1">
        <v>24.2</v>
      </c>
      <c r="O61" s="1"/>
      <c r="P61" s="1">
        <f t="shared" si="2"/>
        <v>6</v>
      </c>
      <c r="Q61" s="5">
        <f>11*P61-O61-N61-F61</f>
        <v>41.8</v>
      </c>
      <c r="R61" s="5"/>
      <c r="S61" s="1"/>
      <c r="T61" s="1">
        <f t="shared" si="3"/>
        <v>11</v>
      </c>
      <c r="U61" s="1">
        <f t="shared" si="4"/>
        <v>4.0333333333333332</v>
      </c>
      <c r="V61" s="1">
        <v>4</v>
      </c>
      <c r="W61" s="1">
        <v>5.8</v>
      </c>
      <c r="X61" s="1">
        <v>4</v>
      </c>
      <c r="Y61" s="1">
        <v>0</v>
      </c>
      <c r="Z61" s="1"/>
      <c r="AA61" s="1">
        <f t="shared" si="9"/>
        <v>16.72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2" t="s">
        <v>96</v>
      </c>
      <c r="B62" s="1" t="s">
        <v>36</v>
      </c>
      <c r="C62" s="1">
        <v>82</v>
      </c>
      <c r="D62" s="1">
        <v>119</v>
      </c>
      <c r="E62" s="1">
        <v>124</v>
      </c>
      <c r="F62" s="1">
        <v>-1</v>
      </c>
      <c r="G62" s="6">
        <v>0.4</v>
      </c>
      <c r="H62" s="1">
        <v>40</v>
      </c>
      <c r="I62" s="1"/>
      <c r="J62" s="1">
        <v>130</v>
      </c>
      <c r="K62" s="1">
        <f t="shared" si="8"/>
        <v>-6</v>
      </c>
      <c r="L62" s="1"/>
      <c r="M62" s="1"/>
      <c r="N62" s="1">
        <v>255.2</v>
      </c>
      <c r="O62" s="1">
        <v>265</v>
      </c>
      <c r="P62" s="1">
        <f t="shared" si="2"/>
        <v>24.8</v>
      </c>
      <c r="Q62" s="15">
        <v>50</v>
      </c>
      <c r="R62" s="5"/>
      <c r="S62" s="1"/>
      <c r="T62" s="1">
        <f t="shared" si="3"/>
        <v>22.951612903225808</v>
      </c>
      <c r="U62" s="1">
        <f t="shared" si="4"/>
        <v>20.935483870967744</v>
      </c>
      <c r="V62" s="1">
        <v>47</v>
      </c>
      <c r="W62" s="1">
        <v>51</v>
      </c>
      <c r="X62" s="1">
        <v>26.4</v>
      </c>
      <c r="Y62" s="1">
        <v>38</v>
      </c>
      <c r="Z62" s="1"/>
      <c r="AA62" s="1">
        <f t="shared" si="9"/>
        <v>20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2" t="s">
        <v>97</v>
      </c>
      <c r="B63" s="1" t="s">
        <v>36</v>
      </c>
      <c r="C63" s="1">
        <v>-1</v>
      </c>
      <c r="D63" s="1">
        <v>97</v>
      </c>
      <c r="E63" s="1">
        <v>67</v>
      </c>
      <c r="F63" s="1">
        <v>29</v>
      </c>
      <c r="G63" s="6">
        <v>0.4</v>
      </c>
      <c r="H63" s="1">
        <v>40</v>
      </c>
      <c r="I63" s="1"/>
      <c r="J63" s="1">
        <v>70</v>
      </c>
      <c r="K63" s="1">
        <f t="shared" si="8"/>
        <v>-3</v>
      </c>
      <c r="L63" s="1"/>
      <c r="M63" s="1"/>
      <c r="N63" s="1"/>
      <c r="O63" s="1"/>
      <c r="P63" s="1">
        <f t="shared" si="2"/>
        <v>13.4</v>
      </c>
      <c r="Q63" s="5">
        <f>9*P63-O63-N63-F63</f>
        <v>91.600000000000009</v>
      </c>
      <c r="R63" s="5"/>
      <c r="S63" s="1"/>
      <c r="T63" s="1">
        <f t="shared" si="3"/>
        <v>9</v>
      </c>
      <c r="U63" s="1">
        <f t="shared" si="4"/>
        <v>2.1641791044776117</v>
      </c>
      <c r="V63" s="1">
        <v>4.5999999999999996</v>
      </c>
      <c r="W63" s="1">
        <v>7.6</v>
      </c>
      <c r="X63" s="1">
        <v>12.6</v>
      </c>
      <c r="Y63" s="1">
        <v>6.666666666666667</v>
      </c>
      <c r="Z63" s="1"/>
      <c r="AA63" s="1">
        <f t="shared" si="9"/>
        <v>36.640000000000008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2" t="s">
        <v>98</v>
      </c>
      <c r="B64" s="1" t="s">
        <v>36</v>
      </c>
      <c r="C64" s="1"/>
      <c r="D64" s="1">
        <v>8</v>
      </c>
      <c r="E64" s="1">
        <v>8</v>
      </c>
      <c r="F64" s="1"/>
      <c r="G64" s="6">
        <v>0.35</v>
      </c>
      <c r="H64" s="1">
        <v>35</v>
      </c>
      <c r="I64" s="1"/>
      <c r="J64" s="1">
        <v>8</v>
      </c>
      <c r="K64" s="1">
        <f t="shared" si="8"/>
        <v>0</v>
      </c>
      <c r="L64" s="1"/>
      <c r="M64" s="1"/>
      <c r="N64" s="1">
        <v>18</v>
      </c>
      <c r="O64" s="1">
        <v>28.8</v>
      </c>
      <c r="P64" s="1">
        <f t="shared" si="2"/>
        <v>1.6</v>
      </c>
      <c r="Q64" s="5"/>
      <c r="R64" s="5"/>
      <c r="S64" s="1"/>
      <c r="T64" s="1">
        <f t="shared" si="3"/>
        <v>29.249999999999996</v>
      </c>
      <c r="U64" s="1">
        <f t="shared" si="4"/>
        <v>29.249999999999996</v>
      </c>
      <c r="V64" s="1">
        <v>3.6</v>
      </c>
      <c r="W64" s="1">
        <v>3.6</v>
      </c>
      <c r="X64" s="1">
        <v>1.2</v>
      </c>
      <c r="Y64" s="1">
        <v>2.666666666666667</v>
      </c>
      <c r="Z64" s="1"/>
      <c r="AA64" s="1">
        <f t="shared" si="9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2" t="s">
        <v>99</v>
      </c>
      <c r="B65" s="1" t="s">
        <v>29</v>
      </c>
      <c r="C65" s="1"/>
      <c r="D65" s="1">
        <v>17.111000000000001</v>
      </c>
      <c r="E65" s="1">
        <v>17.111000000000001</v>
      </c>
      <c r="F65" s="1"/>
      <c r="G65" s="6">
        <v>0</v>
      </c>
      <c r="H65" s="1" t="e">
        <v>#N/A</v>
      </c>
      <c r="I65" s="1"/>
      <c r="J65" s="1">
        <v>17.111000000000001</v>
      </c>
      <c r="K65" s="1">
        <f t="shared" si="8"/>
        <v>0</v>
      </c>
      <c r="L65" s="1"/>
      <c r="M65" s="1"/>
      <c r="N65" s="1"/>
      <c r="O65" s="1"/>
      <c r="P65" s="1">
        <f t="shared" si="2"/>
        <v>3.4222000000000001</v>
      </c>
      <c r="Q65" s="5"/>
      <c r="R65" s="5"/>
      <c r="S65" s="1"/>
      <c r="T65" s="1">
        <f t="shared" si="3"/>
        <v>0</v>
      </c>
      <c r="U65" s="1">
        <f t="shared" si="4"/>
        <v>0</v>
      </c>
      <c r="V65" s="1">
        <v>0</v>
      </c>
      <c r="W65" s="1">
        <v>0</v>
      </c>
      <c r="X65" s="1">
        <v>0</v>
      </c>
      <c r="Y65" s="1">
        <v>0</v>
      </c>
      <c r="Z65" s="1"/>
      <c r="AA65" s="1">
        <f t="shared" si="9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2" t="s">
        <v>100</v>
      </c>
      <c r="B66" s="1" t="s">
        <v>29</v>
      </c>
      <c r="C66" s="1"/>
      <c r="D66" s="1">
        <v>64.992000000000004</v>
      </c>
      <c r="E66" s="1">
        <v>37.222999999999999</v>
      </c>
      <c r="F66" s="1">
        <v>27.768999999999998</v>
      </c>
      <c r="G66" s="6">
        <v>1</v>
      </c>
      <c r="H66" s="1">
        <v>40</v>
      </c>
      <c r="I66" s="1"/>
      <c r="J66" s="1">
        <v>37.222999999999999</v>
      </c>
      <c r="K66" s="1">
        <f t="shared" si="8"/>
        <v>0</v>
      </c>
      <c r="L66" s="1"/>
      <c r="M66" s="1"/>
      <c r="N66" s="1"/>
      <c r="O66" s="1"/>
      <c r="P66" s="1">
        <f t="shared" si="2"/>
        <v>7.4445999999999994</v>
      </c>
      <c r="Q66" s="5">
        <f>11*P66-O66-N66-F66</f>
        <v>54.121599999999994</v>
      </c>
      <c r="R66" s="5"/>
      <c r="S66" s="1"/>
      <c r="T66" s="1">
        <f t="shared" si="3"/>
        <v>11</v>
      </c>
      <c r="U66" s="1">
        <f t="shared" si="4"/>
        <v>3.7300862370040031</v>
      </c>
      <c r="V66" s="1">
        <v>0</v>
      </c>
      <c r="W66" s="1">
        <v>0</v>
      </c>
      <c r="X66" s="1">
        <v>8.1470000000000002</v>
      </c>
      <c r="Y66" s="1">
        <v>4.6153333333333331</v>
      </c>
      <c r="Z66" s="1"/>
      <c r="AA66" s="1">
        <f t="shared" si="9"/>
        <v>54.121599999999994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2" t="s">
        <v>101</v>
      </c>
      <c r="B67" s="1" t="s">
        <v>29</v>
      </c>
      <c r="C67" s="1">
        <v>31.724</v>
      </c>
      <c r="D67" s="1">
        <v>161.62</v>
      </c>
      <c r="E67" s="1">
        <v>84.73</v>
      </c>
      <c r="F67" s="1">
        <v>79.575999999999993</v>
      </c>
      <c r="G67" s="6">
        <v>1</v>
      </c>
      <c r="H67" s="1">
        <v>50</v>
      </c>
      <c r="I67" s="1"/>
      <c r="J67" s="1">
        <v>89.686000000000007</v>
      </c>
      <c r="K67" s="1">
        <f t="shared" si="8"/>
        <v>-4.9560000000000031</v>
      </c>
      <c r="L67" s="1"/>
      <c r="M67" s="1"/>
      <c r="N67" s="1">
        <v>29.40319999999998</v>
      </c>
      <c r="O67" s="1">
        <v>88.797999999999959</v>
      </c>
      <c r="P67" s="1">
        <f t="shared" si="2"/>
        <v>16.946000000000002</v>
      </c>
      <c r="Q67" s="5">
        <f>12*P67-O67-N67-F67</f>
        <v>5.5748000000000957</v>
      </c>
      <c r="R67" s="5"/>
      <c r="S67" s="1"/>
      <c r="T67" s="1">
        <f t="shared" si="3"/>
        <v>12</v>
      </c>
      <c r="U67" s="1">
        <f t="shared" si="4"/>
        <v>11.671025610763598</v>
      </c>
      <c r="V67" s="1">
        <v>20.539000000000001</v>
      </c>
      <c r="W67" s="1">
        <v>20.274999999999999</v>
      </c>
      <c r="X67" s="1">
        <v>20.958400000000001</v>
      </c>
      <c r="Y67" s="1">
        <v>17.699666666666669</v>
      </c>
      <c r="Z67" s="1"/>
      <c r="AA67" s="1">
        <f t="shared" si="9"/>
        <v>5.5748000000000957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2" t="s">
        <v>102</v>
      </c>
      <c r="B68" s="1" t="s">
        <v>29</v>
      </c>
      <c r="C68" s="1">
        <v>84.86</v>
      </c>
      <c r="D68" s="1"/>
      <c r="E68" s="1">
        <v>31.472000000000001</v>
      </c>
      <c r="F68" s="1">
        <v>23.204999999999998</v>
      </c>
      <c r="G68" s="6">
        <v>1</v>
      </c>
      <c r="H68" s="1">
        <v>50</v>
      </c>
      <c r="I68" s="1"/>
      <c r="J68" s="1">
        <v>31.318000000000001</v>
      </c>
      <c r="K68" s="1">
        <f t="shared" si="8"/>
        <v>0.15399999999999991</v>
      </c>
      <c r="L68" s="1"/>
      <c r="M68" s="1"/>
      <c r="N68" s="1">
        <v>44.155599999999993</v>
      </c>
      <c r="O68" s="1">
        <v>89.697999999999993</v>
      </c>
      <c r="P68" s="1">
        <f t="shared" si="2"/>
        <v>6.2944000000000004</v>
      </c>
      <c r="Q68" s="5"/>
      <c r="R68" s="5"/>
      <c r="S68" s="1"/>
      <c r="T68" s="1">
        <f t="shared" si="3"/>
        <v>24.952116166751395</v>
      </c>
      <c r="U68" s="1">
        <f t="shared" si="4"/>
        <v>24.952116166751395</v>
      </c>
      <c r="V68" s="1">
        <v>13.4482</v>
      </c>
      <c r="W68" s="1">
        <v>10.981400000000001</v>
      </c>
      <c r="X68" s="1">
        <v>4.6183999999999994</v>
      </c>
      <c r="Y68" s="1">
        <v>14.891999999999999</v>
      </c>
      <c r="Z68" s="1"/>
      <c r="AA68" s="1">
        <f t="shared" si="9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2" t="s">
        <v>103</v>
      </c>
      <c r="B69" s="1" t="s">
        <v>36</v>
      </c>
      <c r="C69" s="1">
        <v>183</v>
      </c>
      <c r="D69" s="1">
        <v>480</v>
      </c>
      <c r="E69" s="1">
        <v>484</v>
      </c>
      <c r="F69" s="1">
        <v>-13</v>
      </c>
      <c r="G69" s="6">
        <v>0.4</v>
      </c>
      <c r="H69" s="1">
        <v>40</v>
      </c>
      <c r="I69" s="1"/>
      <c r="J69" s="1">
        <v>532</v>
      </c>
      <c r="K69" s="1">
        <f t="shared" ref="K69:K97" si="13">E69-J69</f>
        <v>-48</v>
      </c>
      <c r="L69" s="1"/>
      <c r="M69" s="1"/>
      <c r="N69" s="1">
        <v>555.79999999999995</v>
      </c>
      <c r="O69" s="1">
        <v>250.2</v>
      </c>
      <c r="P69" s="1">
        <f t="shared" si="2"/>
        <v>96.8</v>
      </c>
      <c r="Q69" s="5">
        <f t="shared" ref="Q69:Q70" si="14">12*P69-O69-N69-F69</f>
        <v>368.59999999999991</v>
      </c>
      <c r="R69" s="5"/>
      <c r="S69" s="1"/>
      <c r="T69" s="1">
        <f t="shared" si="3"/>
        <v>12</v>
      </c>
      <c r="U69" s="1">
        <f t="shared" si="4"/>
        <v>8.1921487603305785</v>
      </c>
      <c r="V69" s="1">
        <v>100</v>
      </c>
      <c r="W69" s="1">
        <v>117.2</v>
      </c>
      <c r="X69" s="1">
        <v>82</v>
      </c>
      <c r="Y69" s="1">
        <v>57.666666666666657</v>
      </c>
      <c r="Z69" s="1"/>
      <c r="AA69" s="1">
        <f t="shared" si="9"/>
        <v>147.43999999999997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2" t="s">
        <v>104</v>
      </c>
      <c r="B70" s="1" t="s">
        <v>36</v>
      </c>
      <c r="C70" s="1">
        <v>10</v>
      </c>
      <c r="D70" s="1">
        <v>378</v>
      </c>
      <c r="E70" s="1">
        <v>368</v>
      </c>
      <c r="F70" s="1">
        <v>16</v>
      </c>
      <c r="G70" s="6">
        <v>0.4</v>
      </c>
      <c r="H70" s="1">
        <v>40</v>
      </c>
      <c r="I70" s="1"/>
      <c r="J70" s="1">
        <v>395</v>
      </c>
      <c r="K70" s="1">
        <f t="shared" si="13"/>
        <v>-27</v>
      </c>
      <c r="L70" s="1"/>
      <c r="M70" s="1"/>
      <c r="N70" s="1">
        <v>184.6</v>
      </c>
      <c r="O70" s="1">
        <v>136.59999999999991</v>
      </c>
      <c r="P70" s="1">
        <f t="shared" si="2"/>
        <v>73.599999999999994</v>
      </c>
      <c r="Q70" s="5">
        <f t="shared" si="14"/>
        <v>546</v>
      </c>
      <c r="R70" s="5"/>
      <c r="S70" s="1"/>
      <c r="T70" s="1">
        <f t="shared" si="3"/>
        <v>12</v>
      </c>
      <c r="U70" s="1">
        <f t="shared" si="4"/>
        <v>4.5815217391304346</v>
      </c>
      <c r="V70" s="1">
        <v>54.4</v>
      </c>
      <c r="W70" s="1">
        <v>63.4</v>
      </c>
      <c r="X70" s="1">
        <v>54</v>
      </c>
      <c r="Y70" s="1">
        <v>63</v>
      </c>
      <c r="Z70" s="1"/>
      <c r="AA70" s="1">
        <f t="shared" ref="AA70:AA103" si="15">Q70*G70</f>
        <v>218.4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2" t="s">
        <v>105</v>
      </c>
      <c r="B71" s="1" t="s">
        <v>36</v>
      </c>
      <c r="C71" s="1">
        <v>-6</v>
      </c>
      <c r="D71" s="1">
        <v>15</v>
      </c>
      <c r="E71" s="1">
        <v>6</v>
      </c>
      <c r="F71" s="1"/>
      <c r="G71" s="6">
        <v>0</v>
      </c>
      <c r="H71" s="1" t="e">
        <v>#N/A</v>
      </c>
      <c r="I71" s="1"/>
      <c r="J71" s="1">
        <v>18</v>
      </c>
      <c r="K71" s="1">
        <f t="shared" si="13"/>
        <v>-12</v>
      </c>
      <c r="L71" s="1"/>
      <c r="M71" s="1"/>
      <c r="N71" s="1">
        <v>0</v>
      </c>
      <c r="O71" s="1"/>
      <c r="P71" s="1">
        <f t="shared" ref="P71:P103" si="16">E71/5</f>
        <v>1.2</v>
      </c>
      <c r="Q71" s="5"/>
      <c r="R71" s="5"/>
      <c r="S71" s="1"/>
      <c r="T71" s="1">
        <f t="shared" ref="T71:T103" si="17">(F71+N71+O71+Q71)/P71</f>
        <v>0</v>
      </c>
      <c r="U71" s="1">
        <f t="shared" ref="U71:U103" si="18">(F71+N71+O71)/P71</f>
        <v>0</v>
      </c>
      <c r="V71" s="1">
        <v>1.8</v>
      </c>
      <c r="W71" s="1">
        <v>1.8</v>
      </c>
      <c r="X71" s="1">
        <v>0</v>
      </c>
      <c r="Y71" s="1">
        <v>0</v>
      </c>
      <c r="Z71" s="1"/>
      <c r="AA71" s="1">
        <f t="shared" si="15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2" t="s">
        <v>106</v>
      </c>
      <c r="B72" s="1" t="s">
        <v>36</v>
      </c>
      <c r="C72" s="1">
        <v>39</v>
      </c>
      <c r="D72" s="1">
        <v>152</v>
      </c>
      <c r="E72" s="1">
        <v>100</v>
      </c>
      <c r="F72" s="1"/>
      <c r="G72" s="6">
        <v>0.4</v>
      </c>
      <c r="H72" s="1">
        <v>40</v>
      </c>
      <c r="I72" s="1"/>
      <c r="J72" s="1">
        <v>114</v>
      </c>
      <c r="K72" s="1">
        <f t="shared" si="13"/>
        <v>-14</v>
      </c>
      <c r="L72" s="1"/>
      <c r="M72" s="1"/>
      <c r="N72" s="1">
        <v>136</v>
      </c>
      <c r="O72" s="1">
        <v>106</v>
      </c>
      <c r="P72" s="1">
        <f t="shared" si="16"/>
        <v>20</v>
      </c>
      <c r="Q72" s="5"/>
      <c r="R72" s="5"/>
      <c r="S72" s="1"/>
      <c r="T72" s="1">
        <f t="shared" si="17"/>
        <v>12.1</v>
      </c>
      <c r="U72" s="1">
        <f t="shared" si="18"/>
        <v>12.1</v>
      </c>
      <c r="V72" s="1">
        <v>27</v>
      </c>
      <c r="W72" s="1">
        <v>28</v>
      </c>
      <c r="X72" s="1">
        <v>20</v>
      </c>
      <c r="Y72" s="1">
        <v>22.333333333333329</v>
      </c>
      <c r="Z72" s="1"/>
      <c r="AA72" s="1">
        <f t="shared" si="15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2" t="s">
        <v>107</v>
      </c>
      <c r="B73" s="1" t="s">
        <v>29</v>
      </c>
      <c r="C73" s="1">
        <v>394.774</v>
      </c>
      <c r="D73" s="1"/>
      <c r="E73" s="1">
        <v>289.97699999999998</v>
      </c>
      <c r="F73" s="1"/>
      <c r="G73" s="6">
        <v>1</v>
      </c>
      <c r="H73" s="1">
        <v>40</v>
      </c>
      <c r="I73" s="1"/>
      <c r="J73" s="1">
        <v>293.39</v>
      </c>
      <c r="K73" s="1">
        <f t="shared" si="13"/>
        <v>-3.4130000000000109</v>
      </c>
      <c r="L73" s="1"/>
      <c r="M73" s="1"/>
      <c r="N73" s="1">
        <v>130.01400000000001</v>
      </c>
      <c r="O73" s="1">
        <v>429.58420000000012</v>
      </c>
      <c r="P73" s="1">
        <f t="shared" si="16"/>
        <v>57.995399999999997</v>
      </c>
      <c r="Q73" s="5">
        <f t="shared" ref="Q73:Q74" si="19">12*P73-O73-N73-F73</f>
        <v>136.34659999999985</v>
      </c>
      <c r="R73" s="5"/>
      <c r="S73" s="1"/>
      <c r="T73" s="1">
        <f t="shared" si="17"/>
        <v>12</v>
      </c>
      <c r="U73" s="1">
        <f t="shared" si="18"/>
        <v>9.6490100939040016</v>
      </c>
      <c r="V73" s="1">
        <v>76.06</v>
      </c>
      <c r="W73" s="1">
        <v>72.373199999999997</v>
      </c>
      <c r="X73" s="1">
        <v>67.522400000000005</v>
      </c>
      <c r="Y73" s="1">
        <v>81.163666666666671</v>
      </c>
      <c r="Z73" s="1"/>
      <c r="AA73" s="1">
        <f t="shared" si="15"/>
        <v>136.34659999999985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2" t="s">
        <v>108</v>
      </c>
      <c r="B74" s="1" t="s">
        <v>29</v>
      </c>
      <c r="C74" s="1">
        <v>432.14800000000002</v>
      </c>
      <c r="D74" s="1">
        <v>102.748</v>
      </c>
      <c r="E74" s="1">
        <v>365.75099999999998</v>
      </c>
      <c r="F74" s="1">
        <v>79.19</v>
      </c>
      <c r="G74" s="6">
        <v>1</v>
      </c>
      <c r="H74" s="1">
        <v>40</v>
      </c>
      <c r="I74" s="1"/>
      <c r="J74" s="1">
        <v>358.1</v>
      </c>
      <c r="K74" s="1">
        <f t="shared" si="13"/>
        <v>7.6509999999999536</v>
      </c>
      <c r="L74" s="1"/>
      <c r="M74" s="1"/>
      <c r="N74" s="1">
        <v>152.13679999999999</v>
      </c>
      <c r="O74" s="1">
        <v>380.06720000000013</v>
      </c>
      <c r="P74" s="1">
        <f t="shared" si="16"/>
        <v>73.150199999999998</v>
      </c>
      <c r="Q74" s="5">
        <f t="shared" si="19"/>
        <v>266.40839999999992</v>
      </c>
      <c r="R74" s="5"/>
      <c r="S74" s="1"/>
      <c r="T74" s="1">
        <f t="shared" si="17"/>
        <v>12</v>
      </c>
      <c r="U74" s="1">
        <f t="shared" si="18"/>
        <v>8.3580632725542809</v>
      </c>
      <c r="V74" s="1">
        <v>69.237400000000008</v>
      </c>
      <c r="W74" s="1">
        <v>66.35499999999999</v>
      </c>
      <c r="X74" s="1">
        <v>59.775599999999997</v>
      </c>
      <c r="Y74" s="1">
        <v>87.25533333333334</v>
      </c>
      <c r="Z74" s="1"/>
      <c r="AA74" s="1">
        <f t="shared" si="15"/>
        <v>266.40839999999992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 t="s">
        <v>109</v>
      </c>
      <c r="B75" s="1" t="s">
        <v>36</v>
      </c>
      <c r="C75" s="1">
        <v>39</v>
      </c>
      <c r="D75" s="1"/>
      <c r="E75" s="1">
        <v>8</v>
      </c>
      <c r="F75" s="1">
        <v>30</v>
      </c>
      <c r="G75" s="6">
        <v>0</v>
      </c>
      <c r="H75" s="1">
        <v>90</v>
      </c>
      <c r="I75" s="1"/>
      <c r="J75" s="1">
        <v>8</v>
      </c>
      <c r="K75" s="1">
        <f t="shared" si="13"/>
        <v>0</v>
      </c>
      <c r="L75" s="1"/>
      <c r="M75" s="1"/>
      <c r="N75" s="1">
        <v>0</v>
      </c>
      <c r="O75" s="1"/>
      <c r="P75" s="1">
        <f t="shared" si="16"/>
        <v>1.6</v>
      </c>
      <c r="Q75" s="5"/>
      <c r="R75" s="5"/>
      <c r="S75" s="1"/>
      <c r="T75" s="1">
        <f t="shared" si="17"/>
        <v>18.75</v>
      </c>
      <c r="U75" s="1">
        <f t="shared" si="18"/>
        <v>18.75</v>
      </c>
      <c r="V75" s="1">
        <v>0.4</v>
      </c>
      <c r="W75" s="1">
        <v>0.4</v>
      </c>
      <c r="X75" s="1">
        <v>0.4</v>
      </c>
      <c r="Y75" s="1">
        <v>0.66666666666666663</v>
      </c>
      <c r="Z75" s="10" t="s">
        <v>53</v>
      </c>
      <c r="AA75" s="1">
        <f t="shared" si="15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2" t="s">
        <v>110</v>
      </c>
      <c r="B76" s="1" t="s">
        <v>36</v>
      </c>
      <c r="C76" s="1"/>
      <c r="D76" s="1">
        <v>6</v>
      </c>
      <c r="E76" s="1">
        <v>6</v>
      </c>
      <c r="F76" s="1"/>
      <c r="G76" s="6">
        <v>0</v>
      </c>
      <c r="H76" s="1" t="e">
        <v>#N/A</v>
      </c>
      <c r="I76" s="1"/>
      <c r="J76" s="1">
        <v>6</v>
      </c>
      <c r="K76" s="1">
        <f t="shared" si="13"/>
        <v>0</v>
      </c>
      <c r="L76" s="1"/>
      <c r="M76" s="1"/>
      <c r="N76" s="1"/>
      <c r="O76" s="1"/>
      <c r="P76" s="1">
        <f t="shared" si="16"/>
        <v>1.2</v>
      </c>
      <c r="Q76" s="5"/>
      <c r="R76" s="5"/>
      <c r="S76" s="1"/>
      <c r="T76" s="1">
        <f t="shared" si="17"/>
        <v>0</v>
      </c>
      <c r="U76" s="1">
        <f t="shared" si="18"/>
        <v>0</v>
      </c>
      <c r="V76" s="1">
        <v>0</v>
      </c>
      <c r="W76" s="1">
        <v>0</v>
      </c>
      <c r="X76" s="1">
        <v>0</v>
      </c>
      <c r="Y76" s="1">
        <v>0</v>
      </c>
      <c r="Z76" s="1"/>
      <c r="AA76" s="1">
        <f t="shared" si="15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111</v>
      </c>
      <c r="B77" s="1" t="s">
        <v>36</v>
      </c>
      <c r="C77" s="1">
        <v>-5</v>
      </c>
      <c r="D77" s="1">
        <v>45</v>
      </c>
      <c r="E77" s="1">
        <v>22</v>
      </c>
      <c r="F77" s="1">
        <v>18</v>
      </c>
      <c r="G77" s="6">
        <v>0.375</v>
      </c>
      <c r="H77" s="1">
        <v>50</v>
      </c>
      <c r="I77" s="1"/>
      <c r="J77" s="1">
        <v>22</v>
      </c>
      <c r="K77" s="1">
        <f t="shared" si="13"/>
        <v>0</v>
      </c>
      <c r="L77" s="1"/>
      <c r="M77" s="1"/>
      <c r="N77" s="1"/>
      <c r="O77" s="1"/>
      <c r="P77" s="1">
        <f t="shared" si="16"/>
        <v>4.4000000000000004</v>
      </c>
      <c r="Q77" s="5">
        <f>11*P77-O77-N77-F77</f>
        <v>30.400000000000006</v>
      </c>
      <c r="R77" s="5"/>
      <c r="S77" s="1"/>
      <c r="T77" s="1">
        <f t="shared" si="17"/>
        <v>11</v>
      </c>
      <c r="U77" s="1">
        <f t="shared" si="18"/>
        <v>4.0909090909090908</v>
      </c>
      <c r="V77" s="1">
        <v>1</v>
      </c>
      <c r="W77" s="1">
        <v>1</v>
      </c>
      <c r="X77" s="1">
        <v>0</v>
      </c>
      <c r="Y77" s="1">
        <v>2</v>
      </c>
      <c r="Z77" s="1"/>
      <c r="AA77" s="1">
        <f t="shared" si="15"/>
        <v>11.400000000000002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2" t="s">
        <v>112</v>
      </c>
      <c r="B78" s="1" t="s">
        <v>29</v>
      </c>
      <c r="C78" s="1">
        <v>24.004999999999999</v>
      </c>
      <c r="D78" s="1"/>
      <c r="E78" s="1">
        <v>24.103999999999999</v>
      </c>
      <c r="F78" s="12">
        <v>-9.9000000000000005E-2</v>
      </c>
      <c r="G78" s="6">
        <v>1</v>
      </c>
      <c r="H78" s="1">
        <v>50</v>
      </c>
      <c r="I78" s="1"/>
      <c r="J78" s="1">
        <v>24.103999999999999</v>
      </c>
      <c r="K78" s="1">
        <f t="shared" si="13"/>
        <v>0</v>
      </c>
      <c r="L78" s="1"/>
      <c r="M78" s="1"/>
      <c r="N78" s="1"/>
      <c r="O78" s="1"/>
      <c r="P78" s="1">
        <f t="shared" si="16"/>
        <v>4.8208000000000002</v>
      </c>
      <c r="Q78" s="5">
        <f>7*P78-O78-N78-F78</f>
        <v>33.8446</v>
      </c>
      <c r="R78" s="5"/>
      <c r="S78" s="1"/>
      <c r="T78" s="1">
        <f t="shared" si="17"/>
        <v>7</v>
      </c>
      <c r="U78" s="1">
        <f t="shared" si="18"/>
        <v>-2.0536010620643877E-2</v>
      </c>
      <c r="V78" s="1">
        <v>0</v>
      </c>
      <c r="W78" s="1">
        <v>0</v>
      </c>
      <c r="X78" s="1">
        <v>0</v>
      </c>
      <c r="Y78" s="1">
        <v>0</v>
      </c>
      <c r="Z78" s="1"/>
      <c r="AA78" s="1">
        <f t="shared" si="15"/>
        <v>33.8446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2" t="s">
        <v>113</v>
      </c>
      <c r="B79" s="1" t="s">
        <v>36</v>
      </c>
      <c r="C79" s="1">
        <v>5</v>
      </c>
      <c r="D79" s="1">
        <v>10</v>
      </c>
      <c r="E79" s="1">
        <v>12</v>
      </c>
      <c r="F79" s="1">
        <v>1</v>
      </c>
      <c r="G79" s="6">
        <v>0</v>
      </c>
      <c r="H79" s="1">
        <v>90</v>
      </c>
      <c r="I79" s="1"/>
      <c r="J79" s="1">
        <v>12</v>
      </c>
      <c r="K79" s="1">
        <f t="shared" si="13"/>
        <v>0</v>
      </c>
      <c r="L79" s="1"/>
      <c r="M79" s="1"/>
      <c r="N79" s="1">
        <v>0</v>
      </c>
      <c r="O79" s="1"/>
      <c r="P79" s="1">
        <f t="shared" si="16"/>
        <v>2.4</v>
      </c>
      <c r="Q79" s="5"/>
      <c r="R79" s="5"/>
      <c r="S79" s="1"/>
      <c r="T79" s="1">
        <f t="shared" si="17"/>
        <v>0.41666666666666669</v>
      </c>
      <c r="U79" s="1">
        <f t="shared" si="18"/>
        <v>0.41666666666666669</v>
      </c>
      <c r="V79" s="1">
        <v>0.8</v>
      </c>
      <c r="W79" s="1">
        <v>0.8</v>
      </c>
      <c r="X79" s="1">
        <v>0</v>
      </c>
      <c r="Y79" s="1">
        <v>0</v>
      </c>
      <c r="Z79" s="1" t="s">
        <v>49</v>
      </c>
      <c r="AA79" s="1">
        <f t="shared" si="15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2" t="s">
        <v>114</v>
      </c>
      <c r="B80" s="1" t="s">
        <v>36</v>
      </c>
      <c r="C80" s="1">
        <v>10</v>
      </c>
      <c r="D80" s="1"/>
      <c r="E80" s="1">
        <v>8</v>
      </c>
      <c r="F80" s="1"/>
      <c r="G80" s="6">
        <v>0</v>
      </c>
      <c r="H80" s="1">
        <v>90</v>
      </c>
      <c r="I80" s="1"/>
      <c r="J80" s="1">
        <v>8</v>
      </c>
      <c r="K80" s="1">
        <f t="shared" si="13"/>
        <v>0</v>
      </c>
      <c r="L80" s="1"/>
      <c r="M80" s="1"/>
      <c r="N80" s="1">
        <v>0</v>
      </c>
      <c r="O80" s="1"/>
      <c r="P80" s="1">
        <f t="shared" si="16"/>
        <v>1.6</v>
      </c>
      <c r="Q80" s="5"/>
      <c r="R80" s="5"/>
      <c r="S80" s="1"/>
      <c r="T80" s="1">
        <f t="shared" si="17"/>
        <v>0</v>
      </c>
      <c r="U80" s="1">
        <f t="shared" si="18"/>
        <v>0</v>
      </c>
      <c r="V80" s="1">
        <v>1.4</v>
      </c>
      <c r="W80" s="1">
        <v>0.4</v>
      </c>
      <c r="X80" s="1">
        <v>0</v>
      </c>
      <c r="Y80" s="1">
        <v>3.333333333333333</v>
      </c>
      <c r="Z80" s="1" t="s">
        <v>49</v>
      </c>
      <c r="AA80" s="1">
        <f t="shared" si="15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2" t="s">
        <v>115</v>
      </c>
      <c r="B81" s="1" t="s">
        <v>36</v>
      </c>
      <c r="C81" s="1">
        <v>-6</v>
      </c>
      <c r="D81" s="1">
        <v>48</v>
      </c>
      <c r="E81" s="1"/>
      <c r="F81" s="1">
        <v>42</v>
      </c>
      <c r="G81" s="6">
        <v>0.5</v>
      </c>
      <c r="H81" s="1">
        <v>55</v>
      </c>
      <c r="I81" s="1"/>
      <c r="J81" s="1"/>
      <c r="K81" s="1">
        <f t="shared" si="13"/>
        <v>0</v>
      </c>
      <c r="L81" s="1"/>
      <c r="M81" s="1"/>
      <c r="N81" s="1">
        <v>5</v>
      </c>
      <c r="O81" s="1">
        <v>5</v>
      </c>
      <c r="P81" s="1">
        <f t="shared" si="16"/>
        <v>0</v>
      </c>
      <c r="Q81" s="5"/>
      <c r="R81" s="5"/>
      <c r="S81" s="1"/>
      <c r="T81" s="1" t="e">
        <f t="shared" si="17"/>
        <v>#DIV/0!</v>
      </c>
      <c r="U81" s="1" t="e">
        <f t="shared" si="18"/>
        <v>#DIV/0!</v>
      </c>
      <c r="V81" s="1">
        <v>1.2</v>
      </c>
      <c r="W81" s="1">
        <v>1.2</v>
      </c>
      <c r="X81" s="1">
        <v>0</v>
      </c>
      <c r="Y81" s="1">
        <v>0</v>
      </c>
      <c r="Z81" s="1"/>
      <c r="AA81" s="1">
        <f t="shared" si="15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2" t="s">
        <v>116</v>
      </c>
      <c r="B82" s="1" t="s">
        <v>29</v>
      </c>
      <c r="C82" s="1">
        <v>24.155000000000001</v>
      </c>
      <c r="D82" s="1"/>
      <c r="E82" s="1">
        <v>14.015000000000001</v>
      </c>
      <c r="F82" s="1"/>
      <c r="G82" s="6">
        <v>1</v>
      </c>
      <c r="H82" s="1">
        <v>35</v>
      </c>
      <c r="I82" s="1"/>
      <c r="J82" s="1">
        <v>12.888</v>
      </c>
      <c r="K82" s="1">
        <f t="shared" si="13"/>
        <v>1.1270000000000007</v>
      </c>
      <c r="L82" s="1"/>
      <c r="M82" s="1"/>
      <c r="N82" s="1"/>
      <c r="O82" s="1">
        <v>22.6326</v>
      </c>
      <c r="P82" s="1">
        <f t="shared" si="16"/>
        <v>2.8029999999999999</v>
      </c>
      <c r="Q82" s="5">
        <f>12*P82-O82-N82-F82</f>
        <v>11.003399999999996</v>
      </c>
      <c r="R82" s="5"/>
      <c r="S82" s="1"/>
      <c r="T82" s="1">
        <f t="shared" si="17"/>
        <v>11.999999999999998</v>
      </c>
      <c r="U82" s="1">
        <f t="shared" si="18"/>
        <v>8.0744202640028551</v>
      </c>
      <c r="V82" s="1">
        <v>2.7115999999999998</v>
      </c>
      <c r="W82" s="1">
        <v>1.3475999999999999</v>
      </c>
      <c r="X82" s="1">
        <v>0</v>
      </c>
      <c r="Y82" s="1">
        <v>0</v>
      </c>
      <c r="Z82" s="1"/>
      <c r="AA82" s="1">
        <f t="shared" si="15"/>
        <v>11.003399999999996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2" t="s">
        <v>117</v>
      </c>
      <c r="B83" s="1" t="s">
        <v>29</v>
      </c>
      <c r="C83" s="1">
        <v>21.074999999999999</v>
      </c>
      <c r="D83" s="1"/>
      <c r="E83" s="1"/>
      <c r="F83" s="1"/>
      <c r="G83" s="6">
        <v>0</v>
      </c>
      <c r="H83" s="1">
        <v>35</v>
      </c>
      <c r="I83" s="1"/>
      <c r="J83" s="1"/>
      <c r="K83" s="1">
        <f t="shared" si="13"/>
        <v>0</v>
      </c>
      <c r="L83" s="1"/>
      <c r="M83" s="1"/>
      <c r="N83" s="1">
        <v>0</v>
      </c>
      <c r="O83" s="1"/>
      <c r="P83" s="1">
        <f t="shared" si="16"/>
        <v>0</v>
      </c>
      <c r="Q83" s="5"/>
      <c r="R83" s="5"/>
      <c r="S83" s="1"/>
      <c r="T83" s="1" t="e">
        <f t="shared" si="17"/>
        <v>#DIV/0!</v>
      </c>
      <c r="U83" s="1" t="e">
        <f t="shared" si="18"/>
        <v>#DIV/0!</v>
      </c>
      <c r="V83" s="1">
        <v>0</v>
      </c>
      <c r="W83" s="1">
        <v>0</v>
      </c>
      <c r="X83" s="1">
        <v>0</v>
      </c>
      <c r="Y83" s="1">
        <v>0.88933333333333342</v>
      </c>
      <c r="Z83" s="1" t="s">
        <v>49</v>
      </c>
      <c r="AA83" s="1">
        <f t="shared" si="15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2" t="s">
        <v>118</v>
      </c>
      <c r="B84" s="1" t="s">
        <v>29</v>
      </c>
      <c r="C84" s="1"/>
      <c r="D84" s="1"/>
      <c r="E84" s="1"/>
      <c r="F84" s="1"/>
      <c r="G84" s="6">
        <v>1</v>
      </c>
      <c r="H84" s="1">
        <v>40</v>
      </c>
      <c r="I84" s="1"/>
      <c r="J84" s="1"/>
      <c r="K84" s="1">
        <f t="shared" si="13"/>
        <v>0</v>
      </c>
      <c r="L84" s="1"/>
      <c r="M84" s="1"/>
      <c r="N84" s="1">
        <v>23.931999999999999</v>
      </c>
      <c r="O84" s="1">
        <v>38.291199999999989</v>
      </c>
      <c r="P84" s="1">
        <f t="shared" si="16"/>
        <v>0</v>
      </c>
      <c r="Q84" s="5"/>
      <c r="R84" s="5"/>
      <c r="S84" s="1"/>
      <c r="T84" s="1" t="e">
        <f t="shared" si="17"/>
        <v>#DIV/0!</v>
      </c>
      <c r="U84" s="1" t="e">
        <f t="shared" si="18"/>
        <v>#DIV/0!</v>
      </c>
      <c r="V84" s="1">
        <v>4.7864000000000004</v>
      </c>
      <c r="W84" s="1">
        <v>4.7864000000000004</v>
      </c>
      <c r="X84" s="1">
        <v>0</v>
      </c>
      <c r="Y84" s="1">
        <v>3.2330000000000001</v>
      </c>
      <c r="Z84" s="1"/>
      <c r="AA84" s="1">
        <f t="shared" si="15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2" t="s">
        <v>119</v>
      </c>
      <c r="B85" s="1" t="s">
        <v>36</v>
      </c>
      <c r="C85" s="1"/>
      <c r="D85" s="1"/>
      <c r="E85" s="1"/>
      <c r="F85" s="1"/>
      <c r="G85" s="6">
        <v>0.1</v>
      </c>
      <c r="H85" s="1">
        <v>730</v>
      </c>
      <c r="I85" s="1"/>
      <c r="J85" s="1"/>
      <c r="K85" s="1">
        <f t="shared" si="13"/>
        <v>0</v>
      </c>
      <c r="L85" s="1"/>
      <c r="M85" s="1"/>
      <c r="N85" s="1">
        <v>25</v>
      </c>
      <c r="O85" s="1">
        <v>40</v>
      </c>
      <c r="P85" s="1">
        <f t="shared" si="16"/>
        <v>0</v>
      </c>
      <c r="Q85" s="5"/>
      <c r="R85" s="5"/>
      <c r="S85" s="1"/>
      <c r="T85" s="1" t="e">
        <f t="shared" si="17"/>
        <v>#DIV/0!</v>
      </c>
      <c r="U85" s="1" t="e">
        <f t="shared" si="18"/>
        <v>#DIV/0!</v>
      </c>
      <c r="V85" s="1">
        <v>5</v>
      </c>
      <c r="W85" s="1">
        <v>5</v>
      </c>
      <c r="X85" s="1">
        <v>1</v>
      </c>
      <c r="Y85" s="1">
        <v>1.666666666666667</v>
      </c>
      <c r="Z85" s="1"/>
      <c r="AA85" s="1">
        <f t="shared" si="15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2" t="s">
        <v>120</v>
      </c>
      <c r="B86" s="1" t="s">
        <v>36</v>
      </c>
      <c r="C86" s="1">
        <v>13</v>
      </c>
      <c r="D86" s="1"/>
      <c r="E86" s="1">
        <v>6</v>
      </c>
      <c r="F86" s="1"/>
      <c r="G86" s="6">
        <v>0.33</v>
      </c>
      <c r="H86" s="1">
        <v>40</v>
      </c>
      <c r="I86" s="1"/>
      <c r="J86" s="1">
        <v>16</v>
      </c>
      <c r="K86" s="1">
        <f t="shared" si="13"/>
        <v>-10</v>
      </c>
      <c r="L86" s="1"/>
      <c r="M86" s="1"/>
      <c r="N86" s="1">
        <v>28.8</v>
      </c>
      <c r="O86" s="1"/>
      <c r="P86" s="1">
        <f t="shared" si="16"/>
        <v>1.2</v>
      </c>
      <c r="Q86" s="15">
        <v>30</v>
      </c>
      <c r="R86" s="5"/>
      <c r="S86" s="1"/>
      <c r="T86" s="1">
        <f t="shared" si="17"/>
        <v>49</v>
      </c>
      <c r="U86" s="1">
        <f t="shared" si="18"/>
        <v>24</v>
      </c>
      <c r="V86" s="1">
        <v>7.2</v>
      </c>
      <c r="W86" s="1">
        <v>5.8</v>
      </c>
      <c r="X86" s="1">
        <v>1</v>
      </c>
      <c r="Y86" s="1">
        <v>2.666666666666667</v>
      </c>
      <c r="Z86" s="1" t="s">
        <v>121</v>
      </c>
      <c r="AA86" s="1">
        <f t="shared" si="15"/>
        <v>9.9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2" t="s">
        <v>122</v>
      </c>
      <c r="B87" s="1" t="s">
        <v>36</v>
      </c>
      <c r="C87" s="1">
        <v>25</v>
      </c>
      <c r="D87" s="1">
        <v>3</v>
      </c>
      <c r="E87" s="1">
        <v>28</v>
      </c>
      <c r="F87" s="1"/>
      <c r="G87" s="6">
        <v>0.33</v>
      </c>
      <c r="H87" s="1">
        <v>40</v>
      </c>
      <c r="I87" s="1"/>
      <c r="J87" s="1">
        <v>32</v>
      </c>
      <c r="K87" s="1">
        <f t="shared" si="13"/>
        <v>-4</v>
      </c>
      <c r="L87" s="1"/>
      <c r="M87" s="1"/>
      <c r="N87" s="1">
        <v>20.6</v>
      </c>
      <c r="O87" s="1"/>
      <c r="P87" s="1">
        <f t="shared" si="16"/>
        <v>5.6</v>
      </c>
      <c r="Q87" s="5">
        <f>11*P87-O87-N87-F87</f>
        <v>40.999999999999993</v>
      </c>
      <c r="R87" s="5"/>
      <c r="S87" s="1"/>
      <c r="T87" s="1">
        <f t="shared" si="17"/>
        <v>11</v>
      </c>
      <c r="U87" s="1">
        <f t="shared" si="18"/>
        <v>3.6785714285714293</v>
      </c>
      <c r="V87" s="1">
        <v>3.8</v>
      </c>
      <c r="W87" s="1">
        <v>4.4000000000000004</v>
      </c>
      <c r="X87" s="1">
        <v>3.2</v>
      </c>
      <c r="Y87" s="1">
        <v>0</v>
      </c>
      <c r="Z87" s="1"/>
      <c r="AA87" s="1">
        <f t="shared" si="15"/>
        <v>13.529999999999998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2" t="s">
        <v>123</v>
      </c>
      <c r="B88" s="1" t="s">
        <v>36</v>
      </c>
      <c r="C88" s="1">
        <v>21</v>
      </c>
      <c r="D88" s="1">
        <v>1</v>
      </c>
      <c r="E88" s="1">
        <v>16</v>
      </c>
      <c r="F88" s="1"/>
      <c r="G88" s="6">
        <v>0.3</v>
      </c>
      <c r="H88" s="1">
        <v>40</v>
      </c>
      <c r="I88" s="1"/>
      <c r="J88" s="1">
        <v>16</v>
      </c>
      <c r="K88" s="1">
        <f t="shared" si="13"/>
        <v>0</v>
      </c>
      <c r="L88" s="1"/>
      <c r="M88" s="1"/>
      <c r="N88" s="1"/>
      <c r="O88" s="1">
        <v>27.2</v>
      </c>
      <c r="P88" s="1">
        <f t="shared" si="16"/>
        <v>3.2</v>
      </c>
      <c r="Q88" s="5">
        <f>12*P88-O88-N88-F88</f>
        <v>11.200000000000006</v>
      </c>
      <c r="R88" s="5"/>
      <c r="S88" s="1"/>
      <c r="T88" s="1">
        <f t="shared" si="17"/>
        <v>12.000000000000002</v>
      </c>
      <c r="U88" s="1">
        <f t="shared" si="18"/>
        <v>8.5</v>
      </c>
      <c r="V88" s="1">
        <v>3.2</v>
      </c>
      <c r="W88" s="1">
        <v>1</v>
      </c>
      <c r="X88" s="1">
        <v>0</v>
      </c>
      <c r="Y88" s="1">
        <v>0</v>
      </c>
      <c r="Z88" s="1"/>
      <c r="AA88" s="1">
        <f t="shared" si="15"/>
        <v>3.3600000000000017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2" t="s">
        <v>124</v>
      </c>
      <c r="B89" s="1" t="s">
        <v>29</v>
      </c>
      <c r="C89" s="1">
        <v>-8.3620000000000001</v>
      </c>
      <c r="D89" s="1">
        <v>8.3620000000000001</v>
      </c>
      <c r="E89" s="1"/>
      <c r="F89" s="1"/>
      <c r="G89" s="6">
        <v>0</v>
      </c>
      <c r="H89" s="1">
        <v>45</v>
      </c>
      <c r="I89" s="1"/>
      <c r="J89" s="1"/>
      <c r="K89" s="1">
        <f t="shared" si="13"/>
        <v>0</v>
      </c>
      <c r="L89" s="1"/>
      <c r="M89" s="1"/>
      <c r="N89" s="1">
        <v>0</v>
      </c>
      <c r="O89" s="1"/>
      <c r="P89" s="1">
        <f t="shared" si="16"/>
        <v>0</v>
      </c>
      <c r="Q89" s="5"/>
      <c r="R89" s="5"/>
      <c r="S89" s="1"/>
      <c r="T89" s="1" t="e">
        <f t="shared" si="17"/>
        <v>#DIV/0!</v>
      </c>
      <c r="U89" s="1" t="e">
        <f t="shared" si="18"/>
        <v>#DIV/0!</v>
      </c>
      <c r="V89" s="1">
        <v>1.6724000000000001</v>
      </c>
      <c r="W89" s="1">
        <v>1.6724000000000001</v>
      </c>
      <c r="X89" s="1">
        <v>0</v>
      </c>
      <c r="Y89" s="1">
        <v>0</v>
      </c>
      <c r="Z89" s="1" t="s">
        <v>125</v>
      </c>
      <c r="AA89" s="1">
        <f t="shared" si="15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2" t="s">
        <v>126</v>
      </c>
      <c r="B90" s="1" t="s">
        <v>29</v>
      </c>
      <c r="C90" s="1">
        <v>-0.54700000000000004</v>
      </c>
      <c r="D90" s="1">
        <v>22.568000000000001</v>
      </c>
      <c r="E90" s="1">
        <v>22.021000000000001</v>
      </c>
      <c r="F90" s="1"/>
      <c r="G90" s="6">
        <v>0</v>
      </c>
      <c r="H90" s="1" t="e">
        <v>#N/A</v>
      </c>
      <c r="I90" s="1"/>
      <c r="J90" s="1">
        <v>22.594000000000001</v>
      </c>
      <c r="K90" s="1">
        <f t="shared" si="13"/>
        <v>-0.5730000000000004</v>
      </c>
      <c r="L90" s="1"/>
      <c r="M90" s="1"/>
      <c r="N90" s="1">
        <v>0</v>
      </c>
      <c r="O90" s="1"/>
      <c r="P90" s="1">
        <f t="shared" si="16"/>
        <v>4.4042000000000003</v>
      </c>
      <c r="Q90" s="5"/>
      <c r="R90" s="5"/>
      <c r="S90" s="1"/>
      <c r="T90" s="1">
        <f t="shared" si="17"/>
        <v>0</v>
      </c>
      <c r="U90" s="1">
        <f t="shared" si="18"/>
        <v>0</v>
      </c>
      <c r="V90" s="1">
        <v>-0.28179999999999999</v>
      </c>
      <c r="W90" s="1">
        <v>-0.28179999999999999</v>
      </c>
      <c r="X90" s="1">
        <v>0</v>
      </c>
      <c r="Y90" s="1">
        <v>0</v>
      </c>
      <c r="Z90" s="1"/>
      <c r="AA90" s="1">
        <f t="shared" si="15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127</v>
      </c>
      <c r="B91" s="1" t="s">
        <v>36</v>
      </c>
      <c r="C91" s="1">
        <v>-6</v>
      </c>
      <c r="D91" s="1">
        <v>18</v>
      </c>
      <c r="E91" s="11">
        <f>12+E98</f>
        <v>35</v>
      </c>
      <c r="F91" s="11">
        <f>F98</f>
        <v>18</v>
      </c>
      <c r="G91" s="6">
        <v>0.45</v>
      </c>
      <c r="H91" s="1">
        <v>55</v>
      </c>
      <c r="I91" s="1"/>
      <c r="J91" s="1">
        <v>12</v>
      </c>
      <c r="K91" s="1">
        <f t="shared" si="13"/>
        <v>23</v>
      </c>
      <c r="L91" s="1"/>
      <c r="M91" s="1"/>
      <c r="N91" s="1">
        <v>5</v>
      </c>
      <c r="O91" s="1">
        <v>25</v>
      </c>
      <c r="P91" s="1">
        <f t="shared" si="16"/>
        <v>7</v>
      </c>
      <c r="Q91" s="5">
        <f>12*P91-O91-N91-F91</f>
        <v>36</v>
      </c>
      <c r="R91" s="5"/>
      <c r="S91" s="1"/>
      <c r="T91" s="1">
        <f t="shared" si="17"/>
        <v>12</v>
      </c>
      <c r="U91" s="1">
        <f t="shared" si="18"/>
        <v>6.8571428571428568</v>
      </c>
      <c r="V91" s="1">
        <v>4.2</v>
      </c>
      <c r="W91" s="1">
        <v>1.2</v>
      </c>
      <c r="X91" s="1">
        <v>0</v>
      </c>
      <c r="Y91" s="1">
        <v>2</v>
      </c>
      <c r="Z91" s="13" t="s">
        <v>128</v>
      </c>
      <c r="AA91" s="1">
        <f t="shared" si="15"/>
        <v>16.2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2" t="s">
        <v>129</v>
      </c>
      <c r="B92" s="1" t="s">
        <v>29</v>
      </c>
      <c r="C92" s="1"/>
      <c r="D92" s="1">
        <v>96.739000000000004</v>
      </c>
      <c r="E92" s="1">
        <v>73.257000000000005</v>
      </c>
      <c r="F92" s="1">
        <v>21.13</v>
      </c>
      <c r="G92" s="6">
        <v>1</v>
      </c>
      <c r="H92" s="1">
        <v>55</v>
      </c>
      <c r="I92" s="1"/>
      <c r="J92" s="1">
        <v>71.522999999999996</v>
      </c>
      <c r="K92" s="1">
        <f t="shared" si="13"/>
        <v>1.7340000000000089</v>
      </c>
      <c r="L92" s="1"/>
      <c r="M92" s="1"/>
      <c r="N92" s="1">
        <v>25</v>
      </c>
      <c r="O92" s="1"/>
      <c r="P92" s="1">
        <f t="shared" si="16"/>
        <v>14.651400000000001</v>
      </c>
      <c r="Q92" s="5">
        <f>10*P92-O92-N92-F92</f>
        <v>100.38400000000001</v>
      </c>
      <c r="R92" s="5"/>
      <c r="S92" s="1"/>
      <c r="T92" s="1">
        <f t="shared" si="17"/>
        <v>10</v>
      </c>
      <c r="U92" s="1">
        <f t="shared" si="18"/>
        <v>3.1485045797671209</v>
      </c>
      <c r="V92" s="1">
        <v>1.0691999999999999</v>
      </c>
      <c r="W92" s="1">
        <v>0</v>
      </c>
      <c r="X92" s="1">
        <v>0</v>
      </c>
      <c r="Y92" s="1">
        <v>0</v>
      </c>
      <c r="Z92" s="1"/>
      <c r="AA92" s="1">
        <f t="shared" si="15"/>
        <v>100.38400000000001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130</v>
      </c>
      <c r="B93" s="1" t="s">
        <v>36</v>
      </c>
      <c r="C93" s="1">
        <v>-12</v>
      </c>
      <c r="D93" s="1">
        <v>33</v>
      </c>
      <c r="E93" s="11">
        <v>15</v>
      </c>
      <c r="F93" s="1"/>
      <c r="G93" s="6">
        <v>0</v>
      </c>
      <c r="H93" s="1">
        <v>45</v>
      </c>
      <c r="I93" s="1"/>
      <c r="J93" s="1">
        <v>15</v>
      </c>
      <c r="K93" s="1">
        <f t="shared" si="13"/>
        <v>0</v>
      </c>
      <c r="L93" s="1"/>
      <c r="M93" s="1"/>
      <c r="N93" s="1">
        <v>0</v>
      </c>
      <c r="O93" s="1"/>
      <c r="P93" s="1">
        <f t="shared" si="16"/>
        <v>3</v>
      </c>
      <c r="Q93" s="5"/>
      <c r="R93" s="5"/>
      <c r="S93" s="1"/>
      <c r="T93" s="1">
        <f t="shared" si="17"/>
        <v>0</v>
      </c>
      <c r="U93" s="1">
        <f t="shared" si="18"/>
        <v>0</v>
      </c>
      <c r="V93" s="1">
        <v>2.4</v>
      </c>
      <c r="W93" s="1">
        <v>2.4</v>
      </c>
      <c r="X93" s="1">
        <v>0</v>
      </c>
      <c r="Y93" s="1">
        <v>4</v>
      </c>
      <c r="Z93" s="13" t="s">
        <v>131</v>
      </c>
      <c r="AA93" s="1">
        <f t="shared" si="15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132</v>
      </c>
      <c r="B94" s="1" t="s">
        <v>36</v>
      </c>
      <c r="C94" s="1">
        <v>-6</v>
      </c>
      <c r="D94" s="1">
        <v>24</v>
      </c>
      <c r="E94" s="11">
        <v>12</v>
      </c>
      <c r="F94" s="1"/>
      <c r="G94" s="6">
        <v>0</v>
      </c>
      <c r="H94" s="1">
        <v>45</v>
      </c>
      <c r="I94" s="1"/>
      <c r="J94" s="1">
        <v>12</v>
      </c>
      <c r="K94" s="1">
        <f t="shared" si="13"/>
        <v>0</v>
      </c>
      <c r="L94" s="1"/>
      <c r="M94" s="1"/>
      <c r="N94" s="1">
        <v>0</v>
      </c>
      <c r="O94" s="1"/>
      <c r="P94" s="1">
        <f t="shared" si="16"/>
        <v>2.4</v>
      </c>
      <c r="Q94" s="5"/>
      <c r="R94" s="5"/>
      <c r="S94" s="1"/>
      <c r="T94" s="1">
        <f t="shared" si="17"/>
        <v>0</v>
      </c>
      <c r="U94" s="1">
        <f t="shared" si="18"/>
        <v>0</v>
      </c>
      <c r="V94" s="1">
        <v>1.2</v>
      </c>
      <c r="W94" s="1">
        <v>1.2</v>
      </c>
      <c r="X94" s="1">
        <v>0</v>
      </c>
      <c r="Y94" s="1">
        <v>4</v>
      </c>
      <c r="Z94" s="13" t="s">
        <v>133</v>
      </c>
      <c r="AA94" s="1">
        <f t="shared" si="15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2" t="s">
        <v>134</v>
      </c>
      <c r="B95" s="1" t="s">
        <v>29</v>
      </c>
      <c r="C95" s="1">
        <v>-8.8870000000000005</v>
      </c>
      <c r="D95" s="1">
        <v>20.140999999999998</v>
      </c>
      <c r="E95" s="1">
        <v>11.254</v>
      </c>
      <c r="F95" s="1"/>
      <c r="G95" s="6">
        <v>0</v>
      </c>
      <c r="H95" s="1" t="e">
        <v>#N/A</v>
      </c>
      <c r="I95" s="1"/>
      <c r="J95" s="1">
        <v>11.254</v>
      </c>
      <c r="K95" s="1">
        <f t="shared" si="13"/>
        <v>0</v>
      </c>
      <c r="L95" s="1"/>
      <c r="M95" s="1"/>
      <c r="N95" s="1">
        <v>0</v>
      </c>
      <c r="O95" s="1"/>
      <c r="P95" s="1">
        <f t="shared" si="16"/>
        <v>2.2507999999999999</v>
      </c>
      <c r="Q95" s="5"/>
      <c r="R95" s="5"/>
      <c r="S95" s="1"/>
      <c r="T95" s="1">
        <f t="shared" si="17"/>
        <v>0</v>
      </c>
      <c r="U95" s="1">
        <f t="shared" si="18"/>
        <v>0</v>
      </c>
      <c r="V95" s="1">
        <v>1.7774000000000001</v>
      </c>
      <c r="W95" s="1">
        <v>1.7774000000000001</v>
      </c>
      <c r="X95" s="1">
        <v>0</v>
      </c>
      <c r="Y95" s="1">
        <v>2.9553333333333329</v>
      </c>
      <c r="Z95" s="1"/>
      <c r="AA95" s="1">
        <f t="shared" si="15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2" t="s">
        <v>135</v>
      </c>
      <c r="B96" s="1" t="s">
        <v>29</v>
      </c>
      <c r="C96" s="1">
        <v>7.9130000000000003</v>
      </c>
      <c r="D96" s="1"/>
      <c r="E96" s="1"/>
      <c r="F96" s="1">
        <v>7.9130000000000003</v>
      </c>
      <c r="G96" s="6">
        <v>1</v>
      </c>
      <c r="H96" s="1">
        <v>40</v>
      </c>
      <c r="I96" s="1"/>
      <c r="J96" s="1">
        <v>1.3</v>
      </c>
      <c r="K96" s="1">
        <f t="shared" si="13"/>
        <v>-1.3</v>
      </c>
      <c r="L96" s="1"/>
      <c r="M96" s="1"/>
      <c r="N96" s="1">
        <v>27.842199999999998</v>
      </c>
      <c r="O96" s="1">
        <v>26.834800000000001</v>
      </c>
      <c r="P96" s="1">
        <f t="shared" si="16"/>
        <v>0</v>
      </c>
      <c r="Q96" s="5"/>
      <c r="R96" s="5"/>
      <c r="S96" s="1"/>
      <c r="T96" s="1" t="e">
        <f t="shared" si="17"/>
        <v>#DIV/0!</v>
      </c>
      <c r="U96" s="1" t="e">
        <f t="shared" si="18"/>
        <v>#DIV/0!</v>
      </c>
      <c r="V96" s="1">
        <v>5.69</v>
      </c>
      <c r="W96" s="1">
        <v>5.9592000000000001</v>
      </c>
      <c r="X96" s="1">
        <v>1.6408</v>
      </c>
      <c r="Y96" s="1">
        <v>6.1066666666666656</v>
      </c>
      <c r="Z96" s="1"/>
      <c r="AA96" s="1">
        <f t="shared" si="15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2" t="s">
        <v>136</v>
      </c>
      <c r="B97" s="1" t="s">
        <v>36</v>
      </c>
      <c r="C97" s="1">
        <v>29</v>
      </c>
      <c r="D97" s="1">
        <v>4</v>
      </c>
      <c r="E97" s="1">
        <v>27</v>
      </c>
      <c r="F97" s="1">
        <v>6</v>
      </c>
      <c r="G97" s="6">
        <v>0.35</v>
      </c>
      <c r="H97" s="1">
        <v>40</v>
      </c>
      <c r="I97" s="1"/>
      <c r="J97" s="1">
        <v>31</v>
      </c>
      <c r="K97" s="1">
        <f t="shared" si="13"/>
        <v>-4</v>
      </c>
      <c r="L97" s="1"/>
      <c r="M97" s="1"/>
      <c r="N97" s="1">
        <v>14.2</v>
      </c>
      <c r="O97" s="1">
        <v>9.6000000000000014</v>
      </c>
      <c r="P97" s="1">
        <f t="shared" si="16"/>
        <v>5.4</v>
      </c>
      <c r="Q97" s="5">
        <f>12*P97-O97-N97-F97</f>
        <v>35.000000000000014</v>
      </c>
      <c r="R97" s="5"/>
      <c r="S97" s="1"/>
      <c r="T97" s="1">
        <f t="shared" si="17"/>
        <v>12.000000000000002</v>
      </c>
      <c r="U97" s="1">
        <f t="shared" si="18"/>
        <v>5.5185185185185182</v>
      </c>
      <c r="V97" s="1">
        <v>4.8</v>
      </c>
      <c r="W97" s="1">
        <v>4.8</v>
      </c>
      <c r="X97" s="1">
        <v>0.2</v>
      </c>
      <c r="Y97" s="1">
        <v>0</v>
      </c>
      <c r="Z97" s="1"/>
      <c r="AA97" s="1">
        <f t="shared" si="15"/>
        <v>12.250000000000004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3" t="s">
        <v>137</v>
      </c>
      <c r="B98" s="1" t="s">
        <v>36</v>
      </c>
      <c r="C98" s="1">
        <v>24</v>
      </c>
      <c r="D98" s="1">
        <v>24</v>
      </c>
      <c r="E98" s="11">
        <v>23</v>
      </c>
      <c r="F98" s="11">
        <v>18</v>
      </c>
      <c r="G98" s="6">
        <v>0</v>
      </c>
      <c r="H98" s="1">
        <v>55</v>
      </c>
      <c r="I98" s="1"/>
      <c r="J98" s="1">
        <v>27</v>
      </c>
      <c r="K98" s="1">
        <f t="shared" ref="K98:K103" si="20">E98-J98</f>
        <v>-4</v>
      </c>
      <c r="L98" s="1"/>
      <c r="M98" s="1"/>
      <c r="N98" s="1">
        <v>0</v>
      </c>
      <c r="O98" s="1">
        <v>0</v>
      </c>
      <c r="P98" s="1">
        <f t="shared" si="16"/>
        <v>4.5999999999999996</v>
      </c>
      <c r="Q98" s="5"/>
      <c r="R98" s="5"/>
      <c r="S98" s="1"/>
      <c r="T98" s="1">
        <f t="shared" si="17"/>
        <v>3.9130434782608701</v>
      </c>
      <c r="U98" s="1">
        <f t="shared" si="18"/>
        <v>3.9130434782608701</v>
      </c>
      <c r="V98" s="1">
        <v>3</v>
      </c>
      <c r="W98" s="1">
        <v>1.4</v>
      </c>
      <c r="X98" s="1">
        <v>0</v>
      </c>
      <c r="Y98" s="1">
        <v>0</v>
      </c>
      <c r="Z98" s="13" t="s">
        <v>138</v>
      </c>
      <c r="AA98" s="1">
        <f t="shared" si="15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2" t="s">
        <v>139</v>
      </c>
      <c r="B99" s="1" t="s">
        <v>36</v>
      </c>
      <c r="C99" s="1">
        <v>13</v>
      </c>
      <c r="D99" s="1">
        <v>5</v>
      </c>
      <c r="E99" s="1"/>
      <c r="F99" s="1">
        <v>17</v>
      </c>
      <c r="G99" s="6">
        <v>0.11</v>
      </c>
      <c r="H99" s="1">
        <v>150</v>
      </c>
      <c r="I99" s="1"/>
      <c r="J99" s="1">
        <v>3</v>
      </c>
      <c r="K99" s="1">
        <f t="shared" si="20"/>
        <v>-3</v>
      </c>
      <c r="L99" s="1"/>
      <c r="M99" s="1"/>
      <c r="N99" s="1">
        <v>6.8000000000000007</v>
      </c>
      <c r="O99" s="1">
        <v>9.8000000000000007</v>
      </c>
      <c r="P99" s="1">
        <f t="shared" si="16"/>
        <v>0</v>
      </c>
      <c r="Q99" s="5"/>
      <c r="R99" s="5"/>
      <c r="S99" s="1"/>
      <c r="T99" s="1" t="e">
        <f t="shared" si="17"/>
        <v>#DIV/0!</v>
      </c>
      <c r="U99" s="1" t="e">
        <f t="shared" si="18"/>
        <v>#DIV/0!</v>
      </c>
      <c r="V99" s="1">
        <v>2.2000000000000002</v>
      </c>
      <c r="W99" s="1">
        <v>2.2000000000000002</v>
      </c>
      <c r="X99" s="1">
        <v>0</v>
      </c>
      <c r="Y99" s="1">
        <v>0</v>
      </c>
      <c r="Z99" s="1"/>
      <c r="AA99" s="1">
        <f t="shared" si="15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2" t="s">
        <v>140</v>
      </c>
      <c r="B100" s="1" t="s">
        <v>36</v>
      </c>
      <c r="C100" s="1">
        <v>114</v>
      </c>
      <c r="D100" s="1">
        <v>12</v>
      </c>
      <c r="E100" s="1">
        <v>99</v>
      </c>
      <c r="F100" s="1">
        <v>21</v>
      </c>
      <c r="G100" s="6">
        <v>0.35</v>
      </c>
      <c r="H100" s="1">
        <v>45</v>
      </c>
      <c r="I100" s="1"/>
      <c r="J100" s="1">
        <v>103</v>
      </c>
      <c r="K100" s="1">
        <f t="shared" si="20"/>
        <v>-4</v>
      </c>
      <c r="L100" s="1"/>
      <c r="M100" s="1"/>
      <c r="N100" s="1"/>
      <c r="O100" s="1"/>
      <c r="P100" s="1">
        <f t="shared" si="16"/>
        <v>19.8</v>
      </c>
      <c r="Q100" s="5">
        <f>8*P100-O100-N100-F100</f>
        <v>137.4</v>
      </c>
      <c r="R100" s="5"/>
      <c r="S100" s="1"/>
      <c r="T100" s="1">
        <f t="shared" si="17"/>
        <v>8</v>
      </c>
      <c r="U100" s="1">
        <f t="shared" si="18"/>
        <v>1.0606060606060606</v>
      </c>
      <c r="V100" s="1">
        <v>2.2000000000000002</v>
      </c>
      <c r="W100" s="1">
        <v>1.8</v>
      </c>
      <c r="X100" s="1">
        <v>0.2</v>
      </c>
      <c r="Y100" s="1">
        <v>0</v>
      </c>
      <c r="Z100" s="1" t="s">
        <v>141</v>
      </c>
      <c r="AA100" s="1">
        <f t="shared" si="15"/>
        <v>48.089999999999996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2" t="s">
        <v>142</v>
      </c>
      <c r="B101" s="1" t="s">
        <v>29</v>
      </c>
      <c r="C101" s="1">
        <v>2E-3</v>
      </c>
      <c r="D101" s="1">
        <v>33.590000000000003</v>
      </c>
      <c r="E101" s="1">
        <v>25.24</v>
      </c>
      <c r="F101" s="1">
        <v>8.35</v>
      </c>
      <c r="G101" s="6">
        <v>1</v>
      </c>
      <c r="H101" s="1">
        <v>50</v>
      </c>
      <c r="I101" s="1"/>
      <c r="J101" s="1">
        <v>25.24</v>
      </c>
      <c r="K101" s="1">
        <f t="shared" si="20"/>
        <v>0</v>
      </c>
      <c r="L101" s="1"/>
      <c r="M101" s="1"/>
      <c r="N101" s="1"/>
      <c r="O101" s="1"/>
      <c r="P101" s="1">
        <f t="shared" si="16"/>
        <v>5.048</v>
      </c>
      <c r="Q101" s="5">
        <f>9*P101-O101-N101-F101</f>
        <v>37.082000000000001</v>
      </c>
      <c r="R101" s="5"/>
      <c r="S101" s="1"/>
      <c r="T101" s="1">
        <f t="shared" si="17"/>
        <v>9</v>
      </c>
      <c r="U101" s="1">
        <f t="shared" si="18"/>
        <v>1.6541204437400949</v>
      </c>
      <c r="V101" s="1">
        <v>0</v>
      </c>
      <c r="W101" s="1">
        <v>0.8375999999999999</v>
      </c>
      <c r="X101" s="1">
        <v>2.2176</v>
      </c>
      <c r="Y101" s="1">
        <v>0</v>
      </c>
      <c r="Z101" s="1" t="s">
        <v>143</v>
      </c>
      <c r="AA101" s="1">
        <f t="shared" si="15"/>
        <v>37.082000000000001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2" t="s">
        <v>144</v>
      </c>
      <c r="B102" s="1" t="s">
        <v>36</v>
      </c>
      <c r="C102" s="1"/>
      <c r="D102" s="1">
        <v>20</v>
      </c>
      <c r="E102" s="1"/>
      <c r="F102" s="1">
        <v>20</v>
      </c>
      <c r="G102" s="6">
        <v>0</v>
      </c>
      <c r="H102" s="1" t="e">
        <v>#N/A</v>
      </c>
      <c r="I102" s="1"/>
      <c r="J102" s="1"/>
      <c r="K102" s="1">
        <f t="shared" si="20"/>
        <v>0</v>
      </c>
      <c r="L102" s="1"/>
      <c r="M102" s="1"/>
      <c r="N102" s="1"/>
      <c r="O102" s="1"/>
      <c r="P102" s="1">
        <f t="shared" si="16"/>
        <v>0</v>
      </c>
      <c r="Q102" s="5"/>
      <c r="R102" s="5"/>
      <c r="S102" s="1"/>
      <c r="T102" s="1" t="e">
        <f t="shared" si="17"/>
        <v>#DIV/0!</v>
      </c>
      <c r="U102" s="1" t="e">
        <f t="shared" si="18"/>
        <v>#DIV/0!</v>
      </c>
      <c r="V102" s="1">
        <v>0</v>
      </c>
      <c r="W102" s="1">
        <v>0</v>
      </c>
      <c r="X102" s="1">
        <v>0</v>
      </c>
      <c r="Y102" s="1">
        <v>0</v>
      </c>
      <c r="Z102" s="1"/>
      <c r="AA102" s="1">
        <f t="shared" si="15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2" t="s">
        <v>145</v>
      </c>
      <c r="B103" s="1" t="s">
        <v>36</v>
      </c>
      <c r="C103" s="1"/>
      <c r="D103" s="1">
        <v>20</v>
      </c>
      <c r="E103" s="1"/>
      <c r="F103" s="1">
        <v>20</v>
      </c>
      <c r="G103" s="6">
        <v>0</v>
      </c>
      <c r="H103" s="1" t="e">
        <v>#N/A</v>
      </c>
      <c r="I103" s="1"/>
      <c r="J103" s="1"/>
      <c r="K103" s="1">
        <f t="shared" si="20"/>
        <v>0</v>
      </c>
      <c r="L103" s="1"/>
      <c r="M103" s="1"/>
      <c r="N103" s="1"/>
      <c r="O103" s="1"/>
      <c r="P103" s="1">
        <f t="shared" si="16"/>
        <v>0</v>
      </c>
      <c r="Q103" s="5"/>
      <c r="R103" s="5"/>
      <c r="S103" s="1"/>
      <c r="T103" s="1" t="e">
        <f t="shared" si="17"/>
        <v>#DIV/0!</v>
      </c>
      <c r="U103" s="1" t="e">
        <f t="shared" si="18"/>
        <v>#DIV/0!</v>
      </c>
      <c r="V103" s="1">
        <v>0</v>
      </c>
      <c r="W103" s="1">
        <v>0</v>
      </c>
      <c r="X103" s="1">
        <v>0</v>
      </c>
      <c r="Y103" s="1">
        <v>0</v>
      </c>
      <c r="Z103" s="1"/>
      <c r="AA103" s="1">
        <f t="shared" si="15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A103" xr:uid="{292AA6E7-0C43-419E-92DB-066522BF8F3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2024-01-23T07:26:28Z</dcterms:created>
  <dcterms:modified xsi:type="dcterms:W3CDTF">2024-01-24T09:25:03Z</dcterms:modified>
</cp:coreProperties>
</file>