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КИ\"/>
    </mc:Choice>
  </mc:AlternateContent>
  <xr:revisionPtr revIDLastSave="0" documentId="13_ncr:1_{6EBD639E-1F39-4E31-B018-FAAC0871A7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5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V37" i="1"/>
  <c r="S5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6" i="1"/>
  <c r="R5" i="1" s="1"/>
  <c r="T44" i="1" l="1"/>
  <c r="F67" i="1" l="1"/>
  <c r="E67" i="1"/>
  <c r="L67" i="1" s="1"/>
  <c r="P67" i="1" s="1"/>
  <c r="L7" i="1"/>
  <c r="P7" i="1" s="1"/>
  <c r="L8" i="1"/>
  <c r="P8" i="1" s="1"/>
  <c r="Q8" i="1" s="1"/>
  <c r="L9" i="1"/>
  <c r="P9" i="1" s="1"/>
  <c r="L10" i="1"/>
  <c r="P10" i="1" s="1"/>
  <c r="L11" i="1"/>
  <c r="P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Q16" i="1" s="1"/>
  <c r="L17" i="1"/>
  <c r="P17" i="1" s="1"/>
  <c r="L18" i="1"/>
  <c r="P18" i="1" s="1"/>
  <c r="L19" i="1"/>
  <c r="P19" i="1" s="1"/>
  <c r="Q19" i="1" s="1"/>
  <c r="L20" i="1"/>
  <c r="P20" i="1" s="1"/>
  <c r="L21" i="1"/>
  <c r="P21" i="1" s="1"/>
  <c r="L22" i="1"/>
  <c r="P22" i="1" s="1"/>
  <c r="Q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Q34" i="1" s="1"/>
  <c r="L35" i="1"/>
  <c r="P35" i="1" s="1"/>
  <c r="L36" i="1"/>
  <c r="P36" i="1" s="1"/>
  <c r="Q36" i="1" s="1"/>
  <c r="L37" i="1"/>
  <c r="P37" i="1" s="1"/>
  <c r="L38" i="1"/>
  <c r="P38" i="1" s="1"/>
  <c r="Q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Q48" i="1" s="1"/>
  <c r="L49" i="1"/>
  <c r="P49" i="1" s="1"/>
  <c r="L50" i="1"/>
  <c r="P50" i="1" s="1"/>
  <c r="L51" i="1"/>
  <c r="P51" i="1" s="1"/>
  <c r="L52" i="1"/>
  <c r="P52" i="1" s="1"/>
  <c r="Q52" i="1" s="1"/>
  <c r="L53" i="1"/>
  <c r="P53" i="1" s="1"/>
  <c r="L54" i="1"/>
  <c r="P54" i="1" s="1"/>
  <c r="Q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Q62" i="1" s="1"/>
  <c r="L63" i="1"/>
  <c r="P63" i="1" s="1"/>
  <c r="Q63" i="1" s="1"/>
  <c r="L64" i="1"/>
  <c r="P64" i="1" s="1"/>
  <c r="L65" i="1"/>
  <c r="P65" i="1" s="1"/>
  <c r="L66" i="1"/>
  <c r="P66" i="1" s="1"/>
  <c r="Q66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Q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L87" i="1"/>
  <c r="P87" i="1" s="1"/>
  <c r="Q87" i="1" s="1"/>
  <c r="L88" i="1"/>
  <c r="P88" i="1" s="1"/>
  <c r="Q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Q95" i="1" s="1"/>
  <c r="L96" i="1"/>
  <c r="P96" i="1" s="1"/>
  <c r="Q96" i="1" s="1"/>
  <c r="T96" i="1" s="1"/>
  <c r="L97" i="1"/>
  <c r="P97" i="1" s="1"/>
  <c r="L98" i="1"/>
  <c r="P98" i="1" s="1"/>
  <c r="L99" i="1"/>
  <c r="P99" i="1" s="1"/>
  <c r="L100" i="1"/>
  <c r="P100" i="1" s="1"/>
  <c r="Q100" i="1" s="1"/>
  <c r="T100" i="1" s="1"/>
  <c r="L101" i="1"/>
  <c r="P101" i="1" s="1"/>
  <c r="L102" i="1"/>
  <c r="P102" i="1" s="1"/>
  <c r="L103" i="1"/>
  <c r="P103" i="1" s="1"/>
  <c r="L104" i="1"/>
  <c r="P104" i="1" s="1"/>
  <c r="L105" i="1"/>
  <c r="P105" i="1" s="1"/>
  <c r="L6" i="1"/>
  <c r="P6" i="1" s="1"/>
  <c r="T88" i="1" l="1"/>
  <c r="T80" i="1"/>
  <c r="T63" i="1"/>
  <c r="T19" i="1"/>
  <c r="T95" i="1"/>
  <c r="T87" i="1"/>
  <c r="T85" i="1"/>
  <c r="T66" i="1"/>
  <c r="T62" i="1"/>
  <c r="T54" i="1"/>
  <c r="T48" i="1"/>
  <c r="T42" i="1"/>
  <c r="T36" i="1"/>
  <c r="T34" i="1"/>
  <c r="T22" i="1"/>
  <c r="T16" i="1"/>
  <c r="T12" i="1"/>
  <c r="T8" i="1"/>
  <c r="Q67" i="1"/>
  <c r="W57" i="1"/>
  <c r="W49" i="1"/>
  <c r="W41" i="1"/>
  <c r="W33" i="1"/>
  <c r="W25" i="1"/>
  <c r="W17" i="1"/>
  <c r="W9" i="1"/>
  <c r="Q9" i="1"/>
  <c r="T9" i="1" s="1"/>
  <c r="W61" i="1"/>
  <c r="W53" i="1"/>
  <c r="W45" i="1"/>
  <c r="W37" i="1"/>
  <c r="W29" i="1"/>
  <c r="W21" i="1"/>
  <c r="W13" i="1"/>
  <c r="Q13" i="1"/>
  <c r="T13" i="1" s="1"/>
  <c r="Q25" i="1"/>
  <c r="T25" i="1" s="1"/>
  <c r="Q33" i="1"/>
  <c r="T33" i="1" s="1"/>
  <c r="Q37" i="1"/>
  <c r="U37" i="1" s="1"/>
  <c r="Q39" i="1"/>
  <c r="T39" i="1" s="1"/>
  <c r="Q43" i="1"/>
  <c r="T43" i="1" s="1"/>
  <c r="Q45" i="1"/>
  <c r="T45" i="1" s="1"/>
  <c r="Q57" i="1"/>
  <c r="T57" i="1" s="1"/>
  <c r="Q59" i="1"/>
  <c r="T59" i="1" s="1"/>
  <c r="Q61" i="1"/>
  <c r="T61" i="1" s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P5" i="1"/>
  <c r="O5" i="1"/>
  <c r="N5" i="1"/>
  <c r="M5" i="1"/>
  <c r="L5" i="1"/>
  <c r="J5" i="1"/>
  <c r="F5" i="1"/>
  <c r="E5" i="1"/>
  <c r="T5" i="1" l="1"/>
  <c r="U67" i="1"/>
  <c r="AC5" i="1"/>
  <c r="Q5" i="1"/>
  <c r="K5" i="1"/>
  <c r="U5" i="1" l="1"/>
</calcChain>
</file>

<file path=xl/sharedStrings.xml><?xml version="1.0" encoding="utf-8"?>
<sst xmlns="http://schemas.openxmlformats.org/spreadsheetml/2006/main" count="250" uniqueCount="140">
  <si>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</si>
  <si>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</si>
  <si>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</si>
  <si>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</si>
  <si>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</si>
  <si>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</si>
  <si>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</si>
  <si>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</si>
  <si>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</si>
  <si>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</si>
  <si>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</si>
  <si>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</si>
  <si>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</si>
  <si>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</si>
  <si>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</si>
  <si>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</si>
  <si>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</si>
  <si>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</si>
  <si>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</si>
  <si>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</si>
  <si>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</si>
  <si>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</si>
  <si>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</si>
  <si>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</si>
  <si>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</si>
  <si>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</si>
  <si>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</si>
  <si>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</si>
  <si>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</si>
  <si>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</si>
  <si>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</si>
  <si>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новинка 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</si>
  <si>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</si>
  <si>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</si>
  <si>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</si>
  <si>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</si>
  <si>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</si>
  <si>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</si>
  <si>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</si>
  <si>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</si>
  <si>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</si>
  <si>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</si>
  <si>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</si>
  <si>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</si>
  <si>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</si>
  <si>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</si>
  <si>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</si>
  <si>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</si>
  <si>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</si>
  <si>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</si>
  <si>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</si>
  <si>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</si>
  <si>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</si>
  <si>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</si>
  <si>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</si>
  <si>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</si>
  <si>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</si>
  <si>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</si>
  <si>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</si>
  <si>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</si>
  <si>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</si>
  <si>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</si>
  <si>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</si>
  <si>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</si>
  <si>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</si>
  <si>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</si>
  <si>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</si>
  <si>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</si>
  <si>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</si>
  <si>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</si>
  <si>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</si>
  <si>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</si>
  <si>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</si>
  <si>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</si>
  <si>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</si>
  <si>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</si>
  <si>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</si>
  <si>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</si>
  <si>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</si>
  <si>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</si>
  <si>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</si>
  <si>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</si>
  <si>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</si>
  <si>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</si>
  <si>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</si>
  <si>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</si>
  <si>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</si>
  <si>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</si>
  <si>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</si>
  <si>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</si>
  <si>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</si>
  <si>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</si>
  <si>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</si>
  <si>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</si>
  <si>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</si>
  <si>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</si>
  <si>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</si>
  <si>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</si>
  <si>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</si>
  <si>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</si>
  <si>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необходимо увеличить продажи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</si>
  <si>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</si>
  <si>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</si>
  <si>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</si>
  <si>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</si>
  <si>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</si>
  <si>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</si>
  <si>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</si>
  <si>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</si>
  <si>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</si>
  <si>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</si>
  <si>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</si>
  <si>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</si>
  <si>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</si>
  <si>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</si>
  <si>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</si>
  <si>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</si>
  <si>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</si>
  <si>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</si>
  <si>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</si>
  <si>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</si>
  <si>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</si>
  <si>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</si>
  <si>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</si>
  <si>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</si>
  <si>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</si>
  <si>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</si>
  <si>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Молочная оригинальная ТМ Особый рецепт в оболочке посное издел  Поком</t>
  </si>
  <si>
    <t>427 Колбаса вареная Молокуша ТМ Вязанка в оболочке полиамид 0,4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</si>
  <si>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</si>
  <si>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</si>
  <si>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</si>
  <si>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</si>
  <si>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</si>
  <si>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</si>
  <si>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</si>
  <si>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21,01,</t>
  </si>
  <si>
    <t>заказ</t>
  </si>
  <si>
    <t>28,01,(1)</t>
  </si>
  <si>
    <t>28,01,(2)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</si>
</sst>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4" borderId="6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6" activePane="bottomLeft" state="frozen"/>
      <selection pane="bottomLeft" activeCell="AF8" sqref="AF8"/>
    </sheetView>
  </sheetViews>
  <sheetFormatPr defaultRowHeight="15" x14ac:dyDescent="0.25"/>
  <cols>
    <col min="1" max="1" width="60" customWidth="1"/>
    <col min="2" max="2" width="2.85546875" customWidth="1"/>
    <col min="3" max="6" width="7.140625" customWidth="1"/>
    <col min="7" max="7" width="4.85546875" style="8" customWidth="1"/>
    <col min="8" max="8" width="6" customWidth="1"/>
    <col min="9" max="9" width="1" customWidth="1"/>
    <col min="10" max="16" width="7" customWidth="1"/>
    <col min="17" max="20" width="8" customWidth="1"/>
    <col min="21" max="21" width="23.7109375" customWidth="1"/>
    <col min="22" max="23" width="5.140625" customWidth="1"/>
    <col min="24" max="27" width="6.42578125" customWidth="1"/>
    <col min="28" max="28" width="25.710937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6" t="s">
        <v>137</v>
      </c>
      <c r="S3" s="16" t="s">
        <v>137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136</v>
      </c>
      <c r="O4" s="1" t="s">
        <v>23</v>
      </c>
      <c r="P4" s="1"/>
      <c r="Q4" s="1"/>
      <c r="R4" s="17" t="s">
        <v>138</v>
      </c>
      <c r="S4" s="17" t="s">
        <v>139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/>
      <c r="AC4" s="1" t="s">
        <v>138</v>
      </c>
      <c r="AD4" s="1" t="s">
        <v>139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32370.573999999997</v>
      </c>
      <c r="F5" s="4">
        <f>SUM(F6:F500)</f>
        <v>30328.220000000008</v>
      </c>
      <c r="G5" s="6"/>
      <c r="H5" s="1"/>
      <c r="I5" s="1"/>
      <c r="J5" s="4">
        <f t="shared" ref="J5:T5" si="0">SUM(J6:J500)</f>
        <v>33108.648000000001</v>
      </c>
      <c r="K5" s="4">
        <f t="shared" si="0"/>
        <v>-738.07400000000052</v>
      </c>
      <c r="L5" s="4">
        <f t="shared" si="0"/>
        <v>26560.304999999997</v>
      </c>
      <c r="M5" s="4">
        <f t="shared" si="0"/>
        <v>5810.2690000000002</v>
      </c>
      <c r="N5" s="4">
        <f t="shared" si="0"/>
        <v>13436.793137209301</v>
      </c>
      <c r="O5" s="4">
        <f t="shared" si="0"/>
        <v>13959.392959689929</v>
      </c>
      <c r="P5" s="4">
        <f t="shared" si="0"/>
        <v>5312.0609999999997</v>
      </c>
      <c r="Q5" s="4">
        <f t="shared" si="0"/>
        <v>15967.461591472866</v>
      </c>
      <c r="R5" s="18">
        <f t="shared" si="0"/>
        <v>13502.478191472868</v>
      </c>
      <c r="S5" s="18">
        <f t="shared" ref="S5" si="1">SUM(S6:S500)</f>
        <v>1500</v>
      </c>
      <c r="T5" s="4">
        <f t="shared" si="0"/>
        <v>15003.018391472868</v>
      </c>
      <c r="U5" s="11">
        <f>Q5-T5</f>
        <v>964.44319999999789</v>
      </c>
      <c r="V5" s="1"/>
      <c r="W5" s="1"/>
      <c r="X5" s="4">
        <f>SUM(X6:X500)</f>
        <v>5108.5876000000017</v>
      </c>
      <c r="Y5" s="4">
        <f>SUM(Y6:Y500)</f>
        <v>5524.7014000000017</v>
      </c>
      <c r="Z5" s="4">
        <f>SUM(Z6:Z500)</f>
        <v>5599.5670000000027</v>
      </c>
      <c r="AA5" s="4">
        <f>SUM(AA6:AA500)</f>
        <v>8530.2439999999988</v>
      </c>
      <c r="AB5" s="1"/>
      <c r="AC5" s="4">
        <f>SUM(AC6:AC500)</f>
        <v>11039.072191472866</v>
      </c>
      <c r="AD5" s="4">
        <f>SUM(AD6:AD500)</f>
        <v>1500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28</v>
      </c>
      <c r="B6" s="1" t="s">
        <v>29</v>
      </c>
      <c r="C6" s="1">
        <v>-16</v>
      </c>
      <c r="D6" s="1">
        <v>596.077</v>
      </c>
      <c r="E6" s="1">
        <v>208.25899999999999</v>
      </c>
      <c r="F6" s="1">
        <v>371.81799999999998</v>
      </c>
      <c r="G6" s="6">
        <v>1</v>
      </c>
      <c r="H6" s="1">
        <v>50</v>
      </c>
      <c r="I6" s="1"/>
      <c r="J6" s="1">
        <v>213</v>
      </c>
      <c r="K6" s="1">
        <f t="shared" ref="K6:K37" si="2">E6-J6</f>
        <v>-4.7410000000000139</v>
      </c>
      <c r="L6" s="1">
        <f>E6-M6</f>
        <v>208.25899999999999</v>
      </c>
      <c r="M6" s="1"/>
      <c r="N6" s="1">
        <v>393.5021069767443</v>
      </c>
      <c r="O6" s="1"/>
      <c r="P6" s="1">
        <f>L6/5</f>
        <v>41.651799999999994</v>
      </c>
      <c r="Q6" s="14"/>
      <c r="R6" s="19">
        <f>Q6</f>
        <v>0</v>
      </c>
      <c r="S6" s="19"/>
      <c r="T6" s="15"/>
      <c r="U6" s="1"/>
      <c r="V6" s="1">
        <f>(F6+N6+O6+R6)/P6</f>
        <v>18.374238495737142</v>
      </c>
      <c r="W6" s="1">
        <f>(F6+N6+O6)/P6</f>
        <v>18.374238495737142</v>
      </c>
      <c r="X6" s="1">
        <v>16.9788</v>
      </c>
      <c r="Y6" s="1">
        <v>58.901200000000003</v>
      </c>
      <c r="Z6" s="1">
        <v>58.822400000000002</v>
      </c>
      <c r="AA6" s="1">
        <v>1.522</v>
      </c>
      <c r="AB6" s="1"/>
      <c r="AC6" s="1">
        <f>R6*G6</f>
        <v>0</v>
      </c>
      <c r="AD6" s="1">
        <f>S6*G6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5" t="s">
        <v>30</v>
      </c>
      <c r="B7" s="1" t="s">
        <v>29</v>
      </c>
      <c r="C7" s="1"/>
      <c r="D7" s="1"/>
      <c r="E7" s="1"/>
      <c r="F7" s="1"/>
      <c r="G7" s="6">
        <v>1</v>
      </c>
      <c r="H7" s="1">
        <v>30</v>
      </c>
      <c r="I7" s="1"/>
      <c r="J7" s="1"/>
      <c r="K7" s="1">
        <f t="shared" si="2"/>
        <v>0</v>
      </c>
      <c r="L7" s="1">
        <f t="shared" ref="L7:L70" si="3">E7-M7</f>
        <v>0</v>
      </c>
      <c r="M7" s="1"/>
      <c r="N7" s="1"/>
      <c r="O7" s="1">
        <v>50</v>
      </c>
      <c r="P7" s="1">
        <f t="shared" ref="P7:P70" si="4">L7/5</f>
        <v>0</v>
      </c>
      <c r="Q7" s="14"/>
      <c r="R7" s="19">
        <f t="shared" ref="R7:R70" si="5">Q7</f>
        <v>0</v>
      </c>
      <c r="S7" s="19"/>
      <c r="T7" s="15"/>
      <c r="U7" s="1"/>
      <c r="V7" s="1" t="e">
        <f t="shared" ref="V7:V70" si="6">(F7+N7+O7+R7)/P7</f>
        <v>#DIV/0!</v>
      </c>
      <c r="W7" s="1" t="e">
        <f t="shared" ref="W7:W70" si="7">(F7+N7+O7)/P7</f>
        <v>#DIV/0!</v>
      </c>
      <c r="X7" s="1">
        <v>0</v>
      </c>
      <c r="Y7" s="1">
        <v>0.26800000000000002</v>
      </c>
      <c r="Z7" s="1">
        <v>0.26800000000000002</v>
      </c>
      <c r="AA7" s="1">
        <v>0</v>
      </c>
      <c r="AB7" s="10" t="s">
        <v>31</v>
      </c>
      <c r="AC7" s="1">
        <f t="shared" ref="AC7:AD70" si="8">R7*G7</f>
        <v>0</v>
      </c>
      <c r="AD7" s="1">
        <f t="shared" ref="AD7:AD70" si="9">S7*G7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29</v>
      </c>
      <c r="C8" s="1">
        <v>194.56399999999999</v>
      </c>
      <c r="D8" s="1">
        <v>148.61099999999999</v>
      </c>
      <c r="E8" s="1">
        <v>273.69099999999997</v>
      </c>
      <c r="F8" s="1">
        <v>32.140999999999998</v>
      </c>
      <c r="G8" s="6">
        <v>1</v>
      </c>
      <c r="H8" s="1">
        <v>45</v>
      </c>
      <c r="I8" s="1"/>
      <c r="J8" s="1">
        <v>255.82400000000001</v>
      </c>
      <c r="K8" s="1">
        <f t="shared" si="2"/>
        <v>17.866999999999962</v>
      </c>
      <c r="L8" s="1">
        <f t="shared" si="3"/>
        <v>273.69099999999997</v>
      </c>
      <c r="M8" s="1"/>
      <c r="N8" s="1"/>
      <c r="O8" s="1">
        <v>293.93900000000002</v>
      </c>
      <c r="P8" s="1">
        <f t="shared" si="4"/>
        <v>54.738199999999992</v>
      </c>
      <c r="Q8" s="14">
        <f t="shared" ref="Q8:Q9" si="10">12*P8-O8-N8-F8</f>
        <v>330.77839999999981</v>
      </c>
      <c r="R8" s="19">
        <f t="shared" si="5"/>
        <v>330.77839999999981</v>
      </c>
      <c r="S8" s="19"/>
      <c r="T8" s="15">
        <f>Q8</f>
        <v>330.77839999999981</v>
      </c>
      <c r="U8" s="1"/>
      <c r="V8" s="1">
        <f t="shared" si="6"/>
        <v>11.999999999999998</v>
      </c>
      <c r="W8" s="1">
        <f t="shared" si="7"/>
        <v>5.9570829877489597</v>
      </c>
      <c r="X8" s="1">
        <v>43.059600000000003</v>
      </c>
      <c r="Y8" s="1">
        <v>19.882999999999999</v>
      </c>
      <c r="Z8" s="1">
        <v>29.276399999999999</v>
      </c>
      <c r="AA8" s="1">
        <v>51.955000000000013</v>
      </c>
      <c r="AB8" s="1"/>
      <c r="AC8" s="1">
        <f t="shared" si="8"/>
        <v>330.77839999999981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29</v>
      </c>
      <c r="C9" s="1">
        <v>379.56599999999997</v>
      </c>
      <c r="D9" s="1">
        <v>248.012</v>
      </c>
      <c r="E9" s="1">
        <v>311.46800000000002</v>
      </c>
      <c r="F9" s="1">
        <v>264.79700000000003</v>
      </c>
      <c r="G9" s="6">
        <v>1</v>
      </c>
      <c r="H9" s="1">
        <v>45</v>
      </c>
      <c r="I9" s="1"/>
      <c r="J9" s="1">
        <v>291.839</v>
      </c>
      <c r="K9" s="1">
        <f t="shared" si="2"/>
        <v>19.629000000000019</v>
      </c>
      <c r="L9" s="1">
        <f t="shared" si="3"/>
        <v>311.46800000000002</v>
      </c>
      <c r="M9" s="1"/>
      <c r="N9" s="1">
        <v>70</v>
      </c>
      <c r="O9" s="1">
        <v>150.0478</v>
      </c>
      <c r="P9" s="1">
        <f t="shared" si="4"/>
        <v>62.293600000000005</v>
      </c>
      <c r="Q9" s="14">
        <f t="shared" si="10"/>
        <v>262.67840000000001</v>
      </c>
      <c r="R9" s="19">
        <f t="shared" si="5"/>
        <v>262.67840000000001</v>
      </c>
      <c r="S9" s="19"/>
      <c r="T9" s="15">
        <f t="shared" ref="T9:T36" si="11">Q9</f>
        <v>262.67840000000001</v>
      </c>
      <c r="U9" s="1"/>
      <c r="V9" s="1">
        <f t="shared" si="6"/>
        <v>12</v>
      </c>
      <c r="W9" s="1">
        <f t="shared" si="7"/>
        <v>7.7832201060783124</v>
      </c>
      <c r="X9" s="1">
        <v>51.148400000000002</v>
      </c>
      <c r="Y9" s="1">
        <v>49.139800000000001</v>
      </c>
      <c r="Z9" s="1">
        <v>55.1706</v>
      </c>
      <c r="AA9" s="1">
        <v>94.547666666666657</v>
      </c>
      <c r="AB9" s="1"/>
      <c r="AC9" s="1">
        <f t="shared" si="8"/>
        <v>262.67840000000001</v>
      </c>
      <c r="AD9" s="1">
        <f t="shared" si="9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34</v>
      </c>
      <c r="B10" s="1" t="s">
        <v>35</v>
      </c>
      <c r="C10" s="1">
        <v>102</v>
      </c>
      <c r="D10" s="1">
        <v>50</v>
      </c>
      <c r="E10" s="1">
        <v>62</v>
      </c>
      <c r="F10" s="1">
        <v>56</v>
      </c>
      <c r="G10" s="6">
        <v>0.4</v>
      </c>
      <c r="H10" s="1">
        <v>50</v>
      </c>
      <c r="I10" s="1"/>
      <c r="J10" s="1">
        <v>64</v>
      </c>
      <c r="K10" s="1">
        <f t="shared" si="2"/>
        <v>-2</v>
      </c>
      <c r="L10" s="1">
        <f t="shared" si="3"/>
        <v>62</v>
      </c>
      <c r="M10" s="1"/>
      <c r="N10" s="1">
        <v>24</v>
      </c>
      <c r="O10" s="1">
        <v>65</v>
      </c>
      <c r="P10" s="1">
        <f t="shared" si="4"/>
        <v>12.4</v>
      </c>
      <c r="Q10" s="14"/>
      <c r="R10" s="19">
        <f t="shared" si="5"/>
        <v>0</v>
      </c>
      <c r="S10" s="19"/>
      <c r="T10" s="15"/>
      <c r="U10" s="1"/>
      <c r="V10" s="1">
        <f t="shared" si="6"/>
        <v>11.693548387096774</v>
      </c>
      <c r="W10" s="1">
        <f t="shared" si="7"/>
        <v>11.693548387096774</v>
      </c>
      <c r="X10" s="1">
        <v>15</v>
      </c>
      <c r="Y10" s="1">
        <v>12</v>
      </c>
      <c r="Z10" s="1">
        <v>9.1999999999999993</v>
      </c>
      <c r="AA10" s="1">
        <v>17.333333333333329</v>
      </c>
      <c r="AB10" s="1"/>
      <c r="AC10" s="1">
        <f t="shared" si="8"/>
        <v>0</v>
      </c>
      <c r="AD10" s="1">
        <f t="shared" si="9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5" t="s">
        <v>36</v>
      </c>
      <c r="B11" s="1" t="s">
        <v>35</v>
      </c>
      <c r="C11" s="1"/>
      <c r="D11" s="1">
        <v>84</v>
      </c>
      <c r="E11" s="1">
        <v>84</v>
      </c>
      <c r="F11" s="1"/>
      <c r="G11" s="6">
        <v>0</v>
      </c>
      <c r="H11" s="1" t="e">
        <v>#N/A</v>
      </c>
      <c r="I11" s="1"/>
      <c r="J11" s="1">
        <v>84</v>
      </c>
      <c r="K11" s="1">
        <f t="shared" si="2"/>
        <v>0</v>
      </c>
      <c r="L11" s="1">
        <f t="shared" si="3"/>
        <v>0</v>
      </c>
      <c r="M11" s="1">
        <v>84</v>
      </c>
      <c r="N11" s="1"/>
      <c r="O11" s="1"/>
      <c r="P11" s="1">
        <f t="shared" si="4"/>
        <v>0</v>
      </c>
      <c r="Q11" s="14"/>
      <c r="R11" s="19">
        <f t="shared" si="5"/>
        <v>0</v>
      </c>
      <c r="S11" s="19"/>
      <c r="T11" s="15"/>
      <c r="U11" s="1"/>
      <c r="V11" s="1" t="e">
        <f t="shared" si="6"/>
        <v>#DIV/0!</v>
      </c>
      <c r="W11" s="1" t="e">
        <f t="shared" si="7"/>
        <v>#DIV/0!</v>
      </c>
      <c r="X11" s="1">
        <v>0</v>
      </c>
      <c r="Y11" s="1">
        <v>0.26800000000000002</v>
      </c>
      <c r="Z11" s="1">
        <v>0.26800000000000002</v>
      </c>
      <c r="AA11" s="1">
        <v>0</v>
      </c>
      <c r="AB11" s="1"/>
      <c r="AC11" s="1">
        <f t="shared" si="8"/>
        <v>0</v>
      </c>
      <c r="AD11" s="1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35</v>
      </c>
      <c r="C12" s="1">
        <v>403</v>
      </c>
      <c r="D12" s="1">
        <v>257</v>
      </c>
      <c r="E12" s="1">
        <v>476</v>
      </c>
      <c r="F12" s="1">
        <v>87</v>
      </c>
      <c r="G12" s="6">
        <v>0.45</v>
      </c>
      <c r="H12" s="1">
        <v>45</v>
      </c>
      <c r="I12" s="1"/>
      <c r="J12" s="1">
        <v>475</v>
      </c>
      <c r="K12" s="1">
        <f t="shared" si="2"/>
        <v>1</v>
      </c>
      <c r="L12" s="1">
        <f t="shared" si="3"/>
        <v>476</v>
      </c>
      <c r="M12" s="1"/>
      <c r="N12" s="1"/>
      <c r="O12" s="1">
        <v>385.8</v>
      </c>
      <c r="P12" s="1">
        <f t="shared" si="4"/>
        <v>95.2</v>
      </c>
      <c r="Q12" s="14">
        <f t="shared" ref="Q12:Q13" si="12">12*P12-O12-N12-F12</f>
        <v>669.60000000000014</v>
      </c>
      <c r="R12" s="19">
        <f t="shared" si="5"/>
        <v>669.60000000000014</v>
      </c>
      <c r="S12" s="19"/>
      <c r="T12" s="15">
        <f t="shared" si="11"/>
        <v>669.60000000000014</v>
      </c>
      <c r="U12" s="1"/>
      <c r="V12" s="1">
        <f t="shared" si="6"/>
        <v>12</v>
      </c>
      <c r="W12" s="1">
        <f t="shared" si="7"/>
        <v>4.9663865546218489</v>
      </c>
      <c r="X12" s="1">
        <v>61.4</v>
      </c>
      <c r="Y12" s="1">
        <v>36.6</v>
      </c>
      <c r="Z12" s="1">
        <v>51.2</v>
      </c>
      <c r="AA12" s="1">
        <v>92.333333333333329</v>
      </c>
      <c r="AB12" s="1" t="s">
        <v>38</v>
      </c>
      <c r="AC12" s="1">
        <f t="shared" si="8"/>
        <v>301.32000000000005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35</v>
      </c>
      <c r="C13" s="1">
        <v>567.09</v>
      </c>
      <c r="D13" s="1">
        <v>342</v>
      </c>
      <c r="E13" s="1">
        <v>583</v>
      </c>
      <c r="F13" s="1">
        <v>156</v>
      </c>
      <c r="G13" s="6">
        <v>0.45</v>
      </c>
      <c r="H13" s="1">
        <v>45</v>
      </c>
      <c r="I13" s="1"/>
      <c r="J13" s="1">
        <v>578</v>
      </c>
      <c r="K13" s="1">
        <f t="shared" si="2"/>
        <v>5</v>
      </c>
      <c r="L13" s="1">
        <f t="shared" si="3"/>
        <v>583</v>
      </c>
      <c r="M13" s="1"/>
      <c r="N13" s="1">
        <v>451.11</v>
      </c>
      <c r="O13" s="1">
        <v>371.0899999999998</v>
      </c>
      <c r="P13" s="1">
        <f t="shared" si="4"/>
        <v>116.6</v>
      </c>
      <c r="Q13" s="14">
        <f t="shared" si="12"/>
        <v>421.00000000000011</v>
      </c>
      <c r="R13" s="19">
        <f t="shared" si="5"/>
        <v>421.00000000000011</v>
      </c>
      <c r="S13" s="19"/>
      <c r="T13" s="15">
        <f t="shared" si="11"/>
        <v>421.00000000000011</v>
      </c>
      <c r="U13" s="1"/>
      <c r="V13" s="1">
        <f t="shared" si="6"/>
        <v>11.999999999999998</v>
      </c>
      <c r="W13" s="1">
        <f t="shared" si="7"/>
        <v>8.3893653516295021</v>
      </c>
      <c r="X13" s="1">
        <v>105.6</v>
      </c>
      <c r="Y13" s="1">
        <v>104.4</v>
      </c>
      <c r="Z13" s="1">
        <v>106.8</v>
      </c>
      <c r="AA13" s="1">
        <v>148</v>
      </c>
      <c r="AB13" s="1"/>
      <c r="AC13" s="1">
        <f t="shared" si="8"/>
        <v>189.45000000000005</v>
      </c>
      <c r="AD13" s="1">
        <f t="shared" si="9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35</v>
      </c>
      <c r="C14" s="1">
        <v>8</v>
      </c>
      <c r="D14" s="1"/>
      <c r="E14" s="1"/>
      <c r="F14" s="1"/>
      <c r="G14" s="6">
        <v>0</v>
      </c>
      <c r="H14" s="1">
        <v>45</v>
      </c>
      <c r="I14" s="1"/>
      <c r="J14" s="1"/>
      <c r="K14" s="1">
        <f t="shared" si="2"/>
        <v>0</v>
      </c>
      <c r="L14" s="1">
        <f t="shared" si="3"/>
        <v>0</v>
      </c>
      <c r="M14" s="1"/>
      <c r="N14" s="1"/>
      <c r="O14" s="1"/>
      <c r="P14" s="1">
        <f t="shared" si="4"/>
        <v>0</v>
      </c>
      <c r="Q14" s="14"/>
      <c r="R14" s="19">
        <f t="shared" si="5"/>
        <v>0</v>
      </c>
      <c r="S14" s="19"/>
      <c r="T14" s="15"/>
      <c r="U14" s="1"/>
      <c r="V14" s="1" t="e">
        <f t="shared" si="6"/>
        <v>#DIV/0!</v>
      </c>
      <c r="W14" s="1" t="e">
        <f t="shared" si="7"/>
        <v>#DIV/0!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f t="shared" si="8"/>
        <v>0</v>
      </c>
      <c r="AD14" s="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41</v>
      </c>
      <c r="B15" s="1" t="s">
        <v>35</v>
      </c>
      <c r="C15" s="1">
        <v>11</v>
      </c>
      <c r="D15" s="1">
        <v>120</v>
      </c>
      <c r="E15" s="1">
        <v>120</v>
      </c>
      <c r="F15" s="1"/>
      <c r="G15" s="6">
        <v>0</v>
      </c>
      <c r="H15" s="1">
        <v>50</v>
      </c>
      <c r="I15" s="1"/>
      <c r="J15" s="1">
        <v>122</v>
      </c>
      <c r="K15" s="1">
        <f t="shared" si="2"/>
        <v>-2</v>
      </c>
      <c r="L15" s="1">
        <f t="shared" si="3"/>
        <v>0</v>
      </c>
      <c r="M15" s="1">
        <v>120</v>
      </c>
      <c r="N15" s="1"/>
      <c r="O15" s="1"/>
      <c r="P15" s="1">
        <f t="shared" si="4"/>
        <v>0</v>
      </c>
      <c r="Q15" s="14"/>
      <c r="R15" s="19">
        <f t="shared" si="5"/>
        <v>0</v>
      </c>
      <c r="S15" s="19"/>
      <c r="T15" s="15"/>
      <c r="U15" s="1"/>
      <c r="V15" s="1" t="e">
        <f t="shared" si="6"/>
        <v>#DIV/0!</v>
      </c>
      <c r="W15" s="1" t="e">
        <f t="shared" si="7"/>
        <v>#DIV/0!</v>
      </c>
      <c r="X15" s="1">
        <v>0</v>
      </c>
      <c r="Y15" s="1">
        <v>0</v>
      </c>
      <c r="Z15" s="1">
        <v>0</v>
      </c>
      <c r="AA15" s="1">
        <v>3.333333333333333</v>
      </c>
      <c r="AB15" s="1"/>
      <c r="AC15" s="1">
        <f t="shared" si="8"/>
        <v>0</v>
      </c>
      <c r="AD15" s="1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35</v>
      </c>
      <c r="C16" s="1">
        <v>136</v>
      </c>
      <c r="D16" s="1">
        <v>210</v>
      </c>
      <c r="E16" s="1">
        <v>252</v>
      </c>
      <c r="F16" s="1">
        <v>86</v>
      </c>
      <c r="G16" s="6">
        <v>0.17</v>
      </c>
      <c r="H16" s="1">
        <v>180</v>
      </c>
      <c r="I16" s="1"/>
      <c r="J16" s="1">
        <v>252</v>
      </c>
      <c r="K16" s="1">
        <f t="shared" si="2"/>
        <v>0</v>
      </c>
      <c r="L16" s="1">
        <f t="shared" si="3"/>
        <v>42</v>
      </c>
      <c r="M16" s="1">
        <v>210</v>
      </c>
      <c r="N16" s="1"/>
      <c r="O16" s="1"/>
      <c r="P16" s="1">
        <f t="shared" si="4"/>
        <v>8.4</v>
      </c>
      <c r="Q16" s="14">
        <f>12*P16-O16-N16-F16</f>
        <v>14.800000000000011</v>
      </c>
      <c r="R16" s="19">
        <f t="shared" si="5"/>
        <v>14.800000000000011</v>
      </c>
      <c r="S16" s="19"/>
      <c r="T16" s="15">
        <f t="shared" si="11"/>
        <v>14.800000000000011</v>
      </c>
      <c r="U16" s="1"/>
      <c r="V16" s="1">
        <f t="shared" si="6"/>
        <v>12</v>
      </c>
      <c r="W16" s="1">
        <f t="shared" si="7"/>
        <v>10.238095238095237</v>
      </c>
      <c r="X16" s="1">
        <v>6</v>
      </c>
      <c r="Y16" s="1">
        <v>7.8</v>
      </c>
      <c r="Z16" s="1">
        <v>7.6</v>
      </c>
      <c r="AA16" s="1">
        <v>12.66666666666667</v>
      </c>
      <c r="AB16" s="1"/>
      <c r="AC16" s="1">
        <f t="shared" si="8"/>
        <v>2.5160000000000022</v>
      </c>
      <c r="AD16" s="1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5" t="s">
        <v>43</v>
      </c>
      <c r="B17" s="1" t="s">
        <v>35</v>
      </c>
      <c r="C17" s="1"/>
      <c r="D17" s="1">
        <v>102</v>
      </c>
      <c r="E17" s="1">
        <v>102</v>
      </c>
      <c r="F17" s="1"/>
      <c r="G17" s="6">
        <v>0</v>
      </c>
      <c r="H17" s="1" t="e">
        <v>#N/A</v>
      </c>
      <c r="I17" s="1"/>
      <c r="J17" s="1">
        <v>102</v>
      </c>
      <c r="K17" s="1">
        <f t="shared" si="2"/>
        <v>0</v>
      </c>
      <c r="L17" s="1">
        <f t="shared" si="3"/>
        <v>0</v>
      </c>
      <c r="M17" s="1">
        <v>102</v>
      </c>
      <c r="N17" s="1"/>
      <c r="O17" s="1"/>
      <c r="P17" s="1">
        <f t="shared" si="4"/>
        <v>0</v>
      </c>
      <c r="Q17" s="14"/>
      <c r="R17" s="19">
        <f t="shared" si="5"/>
        <v>0</v>
      </c>
      <c r="S17" s="19"/>
      <c r="T17" s="15"/>
      <c r="U17" s="1"/>
      <c r="V17" s="1" t="e">
        <f t="shared" si="6"/>
        <v>#DIV/0!</v>
      </c>
      <c r="W17" s="1" t="e">
        <f t="shared" si="7"/>
        <v>#DIV/0!</v>
      </c>
      <c r="X17" s="1">
        <v>0</v>
      </c>
      <c r="Y17" s="1">
        <v>0.26800000000000002</v>
      </c>
      <c r="Z17" s="1">
        <v>0.26800000000000002</v>
      </c>
      <c r="AA17" s="1">
        <v>0</v>
      </c>
      <c r="AB17" s="1"/>
      <c r="AC17" s="1">
        <f t="shared" si="8"/>
        <v>0</v>
      </c>
      <c r="AD17" s="1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5" t="s">
        <v>44</v>
      </c>
      <c r="B18" s="1" t="s">
        <v>35</v>
      </c>
      <c r="C18" s="1"/>
      <c r="D18" s="1">
        <v>120</v>
      </c>
      <c r="E18" s="1">
        <v>120</v>
      </c>
      <c r="F18" s="1"/>
      <c r="G18" s="6">
        <v>0</v>
      </c>
      <c r="H18" s="1" t="e">
        <v>#N/A</v>
      </c>
      <c r="I18" s="1"/>
      <c r="J18" s="1">
        <v>120</v>
      </c>
      <c r="K18" s="1">
        <f t="shared" si="2"/>
        <v>0</v>
      </c>
      <c r="L18" s="1">
        <f t="shared" si="3"/>
        <v>0</v>
      </c>
      <c r="M18" s="1">
        <v>120</v>
      </c>
      <c r="N18" s="1"/>
      <c r="O18" s="1"/>
      <c r="P18" s="1">
        <f t="shared" si="4"/>
        <v>0</v>
      </c>
      <c r="Q18" s="14"/>
      <c r="R18" s="19">
        <f t="shared" si="5"/>
        <v>0</v>
      </c>
      <c r="S18" s="19"/>
      <c r="T18" s="15"/>
      <c r="U18" s="1"/>
      <c r="V18" s="1" t="e">
        <f t="shared" si="6"/>
        <v>#DIV/0!</v>
      </c>
      <c r="W18" s="1" t="e">
        <f t="shared" si="7"/>
        <v>#DIV/0!</v>
      </c>
      <c r="X18" s="1">
        <v>0</v>
      </c>
      <c r="Y18" s="1">
        <v>0.26800000000000002</v>
      </c>
      <c r="Z18" s="1">
        <v>0.26800000000000002</v>
      </c>
      <c r="AA18" s="1">
        <v>0</v>
      </c>
      <c r="AB18" s="1"/>
      <c r="AC18" s="1">
        <f t="shared" si="8"/>
        <v>0</v>
      </c>
      <c r="AD18" s="1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45</v>
      </c>
      <c r="B19" s="1" t="s">
        <v>35</v>
      </c>
      <c r="C19" s="1">
        <v>49</v>
      </c>
      <c r="D19" s="1">
        <v>20</v>
      </c>
      <c r="E19" s="1">
        <v>30</v>
      </c>
      <c r="F19" s="1">
        <v>17</v>
      </c>
      <c r="G19" s="6">
        <v>0.5</v>
      </c>
      <c r="H19" s="1">
        <v>60</v>
      </c>
      <c r="I19" s="1"/>
      <c r="J19" s="1">
        <v>40</v>
      </c>
      <c r="K19" s="1">
        <f t="shared" si="2"/>
        <v>-10</v>
      </c>
      <c r="L19" s="1">
        <f t="shared" si="3"/>
        <v>30</v>
      </c>
      <c r="M19" s="1"/>
      <c r="N19" s="1"/>
      <c r="O19" s="1"/>
      <c r="P19" s="1">
        <f t="shared" si="4"/>
        <v>6</v>
      </c>
      <c r="Q19" s="14">
        <f>11*P19-O19-N19-F19</f>
        <v>49</v>
      </c>
      <c r="R19" s="19">
        <f t="shared" si="5"/>
        <v>49</v>
      </c>
      <c r="S19" s="19"/>
      <c r="T19" s="15">
        <f t="shared" si="11"/>
        <v>49</v>
      </c>
      <c r="U19" s="1"/>
      <c r="V19" s="1">
        <f t="shared" si="6"/>
        <v>11</v>
      </c>
      <c r="W19" s="1">
        <f t="shared" si="7"/>
        <v>2.8333333333333335</v>
      </c>
      <c r="X19" s="1">
        <v>2.6</v>
      </c>
      <c r="Y19" s="1">
        <v>4</v>
      </c>
      <c r="Z19" s="1">
        <v>3.6</v>
      </c>
      <c r="AA19" s="1">
        <v>6.666666666666667</v>
      </c>
      <c r="AB19" s="1"/>
      <c r="AC19" s="1">
        <f t="shared" si="8"/>
        <v>24.5</v>
      </c>
      <c r="AD19" s="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5" t="s">
        <v>46</v>
      </c>
      <c r="B20" s="1" t="s">
        <v>35</v>
      </c>
      <c r="C20" s="1"/>
      <c r="D20" s="1">
        <v>120</v>
      </c>
      <c r="E20" s="1">
        <v>120</v>
      </c>
      <c r="F20" s="1"/>
      <c r="G20" s="6">
        <v>0</v>
      </c>
      <c r="H20" s="1" t="e">
        <v>#N/A</v>
      </c>
      <c r="I20" s="1"/>
      <c r="J20" s="1">
        <v>120</v>
      </c>
      <c r="K20" s="1">
        <f t="shared" si="2"/>
        <v>0</v>
      </c>
      <c r="L20" s="1">
        <f t="shared" si="3"/>
        <v>0</v>
      </c>
      <c r="M20" s="1">
        <v>120</v>
      </c>
      <c r="N20" s="1"/>
      <c r="O20" s="1"/>
      <c r="P20" s="1">
        <f t="shared" si="4"/>
        <v>0</v>
      </c>
      <c r="Q20" s="14"/>
      <c r="R20" s="19">
        <f t="shared" si="5"/>
        <v>0</v>
      </c>
      <c r="S20" s="19"/>
      <c r="T20" s="15"/>
      <c r="U20" s="1"/>
      <c r="V20" s="1" t="e">
        <f t="shared" si="6"/>
        <v>#DIV/0!</v>
      </c>
      <c r="W20" s="1" t="e">
        <f t="shared" si="7"/>
        <v>#DIV/0!</v>
      </c>
      <c r="X20" s="1">
        <v>0</v>
      </c>
      <c r="Y20" s="1">
        <v>0.26800000000000002</v>
      </c>
      <c r="Z20" s="1">
        <v>0.26800000000000002</v>
      </c>
      <c r="AA20" s="1">
        <v>0</v>
      </c>
      <c r="AB20" s="1"/>
      <c r="AC20" s="1">
        <f t="shared" si="8"/>
        <v>0</v>
      </c>
      <c r="AD20" s="1">
        <f t="shared" si="9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5" t="s">
        <v>47</v>
      </c>
      <c r="B21" s="1" t="s">
        <v>35</v>
      </c>
      <c r="C21" s="1"/>
      <c r="D21" s="1">
        <v>130</v>
      </c>
      <c r="E21" s="1">
        <v>130</v>
      </c>
      <c r="F21" s="1"/>
      <c r="G21" s="6">
        <v>0</v>
      </c>
      <c r="H21" s="1" t="e">
        <v>#N/A</v>
      </c>
      <c r="I21" s="1"/>
      <c r="J21" s="1">
        <v>130</v>
      </c>
      <c r="K21" s="1">
        <f t="shared" si="2"/>
        <v>0</v>
      </c>
      <c r="L21" s="1">
        <f t="shared" si="3"/>
        <v>0</v>
      </c>
      <c r="M21" s="1">
        <v>130</v>
      </c>
      <c r="N21" s="1"/>
      <c r="O21" s="1"/>
      <c r="P21" s="1">
        <f t="shared" si="4"/>
        <v>0</v>
      </c>
      <c r="Q21" s="14"/>
      <c r="R21" s="19">
        <f t="shared" si="5"/>
        <v>0</v>
      </c>
      <c r="S21" s="19"/>
      <c r="T21" s="15"/>
      <c r="U21" s="1"/>
      <c r="V21" s="1" t="e">
        <f t="shared" si="6"/>
        <v>#DIV/0!</v>
      </c>
      <c r="W21" s="1" t="e">
        <f t="shared" si="7"/>
        <v>#DIV/0!</v>
      </c>
      <c r="X21" s="1">
        <v>0</v>
      </c>
      <c r="Y21" s="1">
        <v>0.26800000000000002</v>
      </c>
      <c r="Z21" s="1">
        <v>0.26800000000000002</v>
      </c>
      <c r="AA21" s="1">
        <v>0</v>
      </c>
      <c r="AB21" s="1"/>
      <c r="AC21" s="1">
        <f t="shared" si="8"/>
        <v>0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48</v>
      </c>
      <c r="B22" s="1" t="s">
        <v>35</v>
      </c>
      <c r="C22" s="1">
        <v>50</v>
      </c>
      <c r="D22" s="1">
        <v>97</v>
      </c>
      <c r="E22" s="1">
        <v>100</v>
      </c>
      <c r="F22" s="1">
        <v>37</v>
      </c>
      <c r="G22" s="6">
        <v>0.3</v>
      </c>
      <c r="H22" s="1">
        <v>40</v>
      </c>
      <c r="I22" s="1"/>
      <c r="J22" s="1">
        <v>100</v>
      </c>
      <c r="K22" s="1">
        <f t="shared" si="2"/>
        <v>0</v>
      </c>
      <c r="L22" s="1">
        <f t="shared" si="3"/>
        <v>34</v>
      </c>
      <c r="M22" s="1">
        <v>66</v>
      </c>
      <c r="N22" s="1"/>
      <c r="O22" s="1"/>
      <c r="P22" s="1">
        <f t="shared" si="4"/>
        <v>6.8</v>
      </c>
      <c r="Q22" s="14">
        <f>12*P22-O22-N22-F22</f>
        <v>44.599999999999994</v>
      </c>
      <c r="R22" s="19">
        <f t="shared" si="5"/>
        <v>44.599999999999994</v>
      </c>
      <c r="S22" s="19"/>
      <c r="T22" s="15">
        <f t="shared" si="11"/>
        <v>44.599999999999994</v>
      </c>
      <c r="U22" s="1"/>
      <c r="V22" s="1">
        <f t="shared" si="6"/>
        <v>12</v>
      </c>
      <c r="W22" s="1">
        <f t="shared" si="7"/>
        <v>5.4411764705882355</v>
      </c>
      <c r="X22" s="1">
        <v>3.8</v>
      </c>
      <c r="Y22" s="1">
        <v>1.6</v>
      </c>
      <c r="Z22" s="1">
        <v>3</v>
      </c>
      <c r="AA22" s="1">
        <v>9.6666666666666661</v>
      </c>
      <c r="AB22" s="1"/>
      <c r="AC22" s="1">
        <f t="shared" si="8"/>
        <v>13.379999999999997</v>
      </c>
      <c r="AD22" s="1">
        <f t="shared" si="9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5" t="s">
        <v>49</v>
      </c>
      <c r="B23" s="1" t="s">
        <v>35</v>
      </c>
      <c r="C23" s="1"/>
      <c r="D23" s="1">
        <v>120</v>
      </c>
      <c r="E23" s="1">
        <v>120</v>
      </c>
      <c r="F23" s="1"/>
      <c r="G23" s="6">
        <v>0</v>
      </c>
      <c r="H23" s="1" t="e">
        <v>#N/A</v>
      </c>
      <c r="I23" s="1"/>
      <c r="J23" s="1">
        <v>120</v>
      </c>
      <c r="K23" s="1">
        <f t="shared" si="2"/>
        <v>0</v>
      </c>
      <c r="L23" s="1">
        <f t="shared" si="3"/>
        <v>0</v>
      </c>
      <c r="M23" s="1">
        <v>120</v>
      </c>
      <c r="N23" s="1"/>
      <c r="O23" s="1"/>
      <c r="P23" s="1">
        <f t="shared" si="4"/>
        <v>0</v>
      </c>
      <c r="Q23" s="14"/>
      <c r="R23" s="19">
        <f t="shared" si="5"/>
        <v>0</v>
      </c>
      <c r="S23" s="19"/>
      <c r="T23" s="15"/>
      <c r="U23" s="1"/>
      <c r="V23" s="1" t="e">
        <f t="shared" si="6"/>
        <v>#DIV/0!</v>
      </c>
      <c r="W23" s="1" t="e">
        <f t="shared" si="7"/>
        <v>#DIV/0!</v>
      </c>
      <c r="X23" s="1">
        <v>0</v>
      </c>
      <c r="Y23" s="1">
        <v>0.26800000000000002</v>
      </c>
      <c r="Z23" s="1">
        <v>0.26800000000000002</v>
      </c>
      <c r="AA23" s="1">
        <v>0</v>
      </c>
      <c r="AB23" s="1"/>
      <c r="AC23" s="1">
        <f t="shared" si="8"/>
        <v>0</v>
      </c>
      <c r="AD23" s="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50</v>
      </c>
      <c r="B24" s="1" t="s">
        <v>35</v>
      </c>
      <c r="C24" s="1">
        <v>40.76</v>
      </c>
      <c r="D24" s="1"/>
      <c r="E24" s="1"/>
      <c r="F24" s="1"/>
      <c r="G24" s="6">
        <v>0</v>
      </c>
      <c r="H24" s="1" t="e">
        <v>#N/A</v>
      </c>
      <c r="I24" s="1"/>
      <c r="J24" s="1">
        <v>2</v>
      </c>
      <c r="K24" s="1">
        <f t="shared" si="2"/>
        <v>-2</v>
      </c>
      <c r="L24" s="1">
        <f t="shared" si="3"/>
        <v>0</v>
      </c>
      <c r="M24" s="1"/>
      <c r="N24" s="1"/>
      <c r="O24" s="1"/>
      <c r="P24" s="1">
        <f t="shared" si="4"/>
        <v>0</v>
      </c>
      <c r="Q24" s="14"/>
      <c r="R24" s="19">
        <f t="shared" si="5"/>
        <v>0</v>
      </c>
      <c r="S24" s="19"/>
      <c r="T24" s="15"/>
      <c r="U24" s="1"/>
      <c r="V24" s="1" t="e">
        <f t="shared" si="6"/>
        <v>#DIV/0!</v>
      </c>
      <c r="W24" s="1" t="e">
        <f t="shared" si="7"/>
        <v>#DIV/0!</v>
      </c>
      <c r="X24" s="1">
        <v>0</v>
      </c>
      <c r="Y24" s="1">
        <v>0</v>
      </c>
      <c r="Z24" s="1">
        <v>0</v>
      </c>
      <c r="AA24" s="1">
        <v>2.08</v>
      </c>
      <c r="AB24" s="1"/>
      <c r="AC24" s="1">
        <f t="shared" si="8"/>
        <v>0</v>
      </c>
      <c r="AD24" s="1">
        <f t="shared" si="9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35</v>
      </c>
      <c r="C25" s="1">
        <v>248</v>
      </c>
      <c r="D25" s="1"/>
      <c r="E25" s="1">
        <v>94</v>
      </c>
      <c r="F25" s="1">
        <v>128</v>
      </c>
      <c r="G25" s="6">
        <v>0.17</v>
      </c>
      <c r="H25" s="1">
        <v>180</v>
      </c>
      <c r="I25" s="1"/>
      <c r="J25" s="1">
        <v>93</v>
      </c>
      <c r="K25" s="1">
        <f t="shared" si="2"/>
        <v>1</v>
      </c>
      <c r="L25" s="1">
        <f t="shared" si="3"/>
        <v>94</v>
      </c>
      <c r="M25" s="1"/>
      <c r="N25" s="1">
        <v>27.599999999999969</v>
      </c>
      <c r="O25" s="1">
        <v>11.600000000000049</v>
      </c>
      <c r="P25" s="1">
        <f t="shared" si="4"/>
        <v>18.8</v>
      </c>
      <c r="Q25" s="14">
        <f>12*P25-O25-N25-F25</f>
        <v>58.400000000000006</v>
      </c>
      <c r="R25" s="19">
        <f t="shared" si="5"/>
        <v>58.400000000000006</v>
      </c>
      <c r="S25" s="19"/>
      <c r="T25" s="15">
        <f t="shared" si="11"/>
        <v>58.400000000000006</v>
      </c>
      <c r="U25" s="1"/>
      <c r="V25" s="1">
        <f t="shared" si="6"/>
        <v>12</v>
      </c>
      <c r="W25" s="1">
        <f t="shared" si="7"/>
        <v>8.8936170212765955</v>
      </c>
      <c r="X25" s="1">
        <v>17.600000000000001</v>
      </c>
      <c r="Y25" s="1">
        <v>21.2</v>
      </c>
      <c r="Z25" s="1">
        <v>22.8</v>
      </c>
      <c r="AA25" s="1">
        <v>22</v>
      </c>
      <c r="AB25" s="1"/>
      <c r="AC25" s="1">
        <f t="shared" si="8"/>
        <v>9.9280000000000008</v>
      </c>
      <c r="AD25" s="1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5" t="s">
        <v>52</v>
      </c>
      <c r="B26" s="1" t="s">
        <v>35</v>
      </c>
      <c r="C26" s="1"/>
      <c r="D26" s="1">
        <v>42</v>
      </c>
      <c r="E26" s="1">
        <v>42</v>
      </c>
      <c r="F26" s="1"/>
      <c r="G26" s="6">
        <v>0</v>
      </c>
      <c r="H26" s="1" t="e">
        <v>#N/A</v>
      </c>
      <c r="I26" s="1"/>
      <c r="J26" s="1">
        <v>42</v>
      </c>
      <c r="K26" s="1">
        <f t="shared" si="2"/>
        <v>0</v>
      </c>
      <c r="L26" s="1">
        <f t="shared" si="3"/>
        <v>0</v>
      </c>
      <c r="M26" s="1">
        <v>42</v>
      </c>
      <c r="N26" s="1"/>
      <c r="O26" s="1"/>
      <c r="P26" s="1">
        <f t="shared" si="4"/>
        <v>0</v>
      </c>
      <c r="Q26" s="14"/>
      <c r="R26" s="19">
        <f t="shared" si="5"/>
        <v>0</v>
      </c>
      <c r="S26" s="19"/>
      <c r="T26" s="15"/>
      <c r="U26" s="1"/>
      <c r="V26" s="1" t="e">
        <f t="shared" si="6"/>
        <v>#DIV/0!</v>
      </c>
      <c r="W26" s="1" t="e">
        <f t="shared" si="7"/>
        <v>#DIV/0!</v>
      </c>
      <c r="X26" s="1">
        <v>0</v>
      </c>
      <c r="Y26" s="1">
        <v>0.26800000000000002</v>
      </c>
      <c r="Z26" s="1">
        <v>0.26800000000000002</v>
      </c>
      <c r="AA26" s="1">
        <v>0</v>
      </c>
      <c r="AB26" s="1"/>
      <c r="AC26" s="1">
        <f t="shared" si="8"/>
        <v>0</v>
      </c>
      <c r="AD26" s="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5" t="s">
        <v>53</v>
      </c>
      <c r="B27" s="1" t="s">
        <v>35</v>
      </c>
      <c r="C27" s="1"/>
      <c r="D27" s="1">
        <v>100</v>
      </c>
      <c r="E27" s="1">
        <v>100</v>
      </c>
      <c r="F27" s="1"/>
      <c r="G27" s="6">
        <v>0</v>
      </c>
      <c r="H27" s="1" t="e">
        <v>#N/A</v>
      </c>
      <c r="I27" s="1"/>
      <c r="J27" s="1">
        <v>100</v>
      </c>
      <c r="K27" s="1">
        <f t="shared" si="2"/>
        <v>0</v>
      </c>
      <c r="L27" s="1">
        <f t="shared" si="3"/>
        <v>0</v>
      </c>
      <c r="M27" s="1">
        <v>100</v>
      </c>
      <c r="N27" s="1"/>
      <c r="O27" s="1"/>
      <c r="P27" s="1">
        <f t="shared" si="4"/>
        <v>0</v>
      </c>
      <c r="Q27" s="14"/>
      <c r="R27" s="19">
        <f t="shared" si="5"/>
        <v>0</v>
      </c>
      <c r="S27" s="19"/>
      <c r="T27" s="15"/>
      <c r="U27" s="1"/>
      <c r="V27" s="1" t="e">
        <f t="shared" si="6"/>
        <v>#DIV/0!</v>
      </c>
      <c r="W27" s="1" t="e">
        <f t="shared" si="7"/>
        <v>#DIV/0!</v>
      </c>
      <c r="X27" s="1">
        <v>0</v>
      </c>
      <c r="Y27" s="1">
        <v>0.26800000000000002</v>
      </c>
      <c r="Z27" s="1">
        <v>0.26800000000000002</v>
      </c>
      <c r="AA27" s="1">
        <v>0</v>
      </c>
      <c r="AB27" s="1"/>
      <c r="AC27" s="1">
        <f t="shared" si="8"/>
        <v>0</v>
      </c>
      <c r="AD27" s="1">
        <f t="shared" si="9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5" t="s">
        <v>54</v>
      </c>
      <c r="B28" s="1" t="s">
        <v>35</v>
      </c>
      <c r="C28" s="1"/>
      <c r="D28" s="1">
        <v>42</v>
      </c>
      <c r="E28" s="1">
        <v>42</v>
      </c>
      <c r="F28" s="1"/>
      <c r="G28" s="6">
        <v>0</v>
      </c>
      <c r="H28" s="1" t="e">
        <v>#N/A</v>
      </c>
      <c r="I28" s="1"/>
      <c r="J28" s="1">
        <v>42</v>
      </c>
      <c r="K28" s="1">
        <f t="shared" si="2"/>
        <v>0</v>
      </c>
      <c r="L28" s="1">
        <f t="shared" si="3"/>
        <v>0</v>
      </c>
      <c r="M28" s="1">
        <v>42</v>
      </c>
      <c r="N28" s="1"/>
      <c r="O28" s="1"/>
      <c r="P28" s="1">
        <f t="shared" si="4"/>
        <v>0</v>
      </c>
      <c r="Q28" s="14"/>
      <c r="R28" s="19">
        <f t="shared" si="5"/>
        <v>0</v>
      </c>
      <c r="S28" s="19"/>
      <c r="T28" s="15"/>
      <c r="U28" s="1"/>
      <c r="V28" s="1" t="e">
        <f t="shared" si="6"/>
        <v>#DIV/0!</v>
      </c>
      <c r="W28" s="1" t="e">
        <f t="shared" si="7"/>
        <v>#DIV/0!</v>
      </c>
      <c r="X28" s="1">
        <v>0</v>
      </c>
      <c r="Y28" s="1">
        <v>0.26800000000000002</v>
      </c>
      <c r="Z28" s="1">
        <v>0.26800000000000002</v>
      </c>
      <c r="AA28" s="1">
        <v>0</v>
      </c>
      <c r="AB28" s="1"/>
      <c r="AC28" s="1">
        <f t="shared" si="8"/>
        <v>0</v>
      </c>
      <c r="AD28" s="1">
        <f t="shared" si="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5" t="s">
        <v>55</v>
      </c>
      <c r="B29" s="1" t="s">
        <v>35</v>
      </c>
      <c r="C29" s="1"/>
      <c r="D29" s="1">
        <v>64</v>
      </c>
      <c r="E29" s="1">
        <v>64</v>
      </c>
      <c r="F29" s="1"/>
      <c r="G29" s="6">
        <v>0</v>
      </c>
      <c r="H29" s="1" t="e">
        <v>#N/A</v>
      </c>
      <c r="I29" s="1"/>
      <c r="J29" s="1">
        <v>64</v>
      </c>
      <c r="K29" s="1">
        <f t="shared" si="2"/>
        <v>0</v>
      </c>
      <c r="L29" s="1">
        <f t="shared" si="3"/>
        <v>0</v>
      </c>
      <c r="M29" s="1">
        <v>64</v>
      </c>
      <c r="N29" s="1"/>
      <c r="O29" s="1"/>
      <c r="P29" s="1">
        <f t="shared" si="4"/>
        <v>0</v>
      </c>
      <c r="Q29" s="14"/>
      <c r="R29" s="19">
        <f t="shared" si="5"/>
        <v>0</v>
      </c>
      <c r="S29" s="19"/>
      <c r="T29" s="15"/>
      <c r="U29" s="1"/>
      <c r="V29" s="1" t="e">
        <f t="shared" si="6"/>
        <v>#DIV/0!</v>
      </c>
      <c r="W29" s="1" t="e">
        <f t="shared" si="7"/>
        <v>#DIV/0!</v>
      </c>
      <c r="X29" s="1">
        <v>0</v>
      </c>
      <c r="Y29" s="1">
        <v>0.26800000000000002</v>
      </c>
      <c r="Z29" s="1">
        <v>0.26800000000000002</v>
      </c>
      <c r="AA29" s="1">
        <v>0</v>
      </c>
      <c r="AB29" s="1"/>
      <c r="AC29" s="1">
        <f t="shared" si="8"/>
        <v>0</v>
      </c>
      <c r="AD29" s="1">
        <f t="shared" si="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56</v>
      </c>
      <c r="B30" s="1" t="s">
        <v>35</v>
      </c>
      <c r="C30" s="1">
        <v>13</v>
      </c>
      <c r="D30" s="1">
        <v>198</v>
      </c>
      <c r="E30" s="1">
        <v>190</v>
      </c>
      <c r="F30" s="1">
        <v>12</v>
      </c>
      <c r="G30" s="6">
        <v>0.35</v>
      </c>
      <c r="H30" s="1">
        <v>45</v>
      </c>
      <c r="I30" s="1"/>
      <c r="J30" s="1">
        <v>193</v>
      </c>
      <c r="K30" s="1">
        <f t="shared" si="2"/>
        <v>-3</v>
      </c>
      <c r="L30" s="1">
        <f t="shared" si="3"/>
        <v>10</v>
      </c>
      <c r="M30" s="1">
        <v>180</v>
      </c>
      <c r="N30" s="1"/>
      <c r="O30" s="1">
        <v>15.8</v>
      </c>
      <c r="P30" s="1">
        <f t="shared" si="4"/>
        <v>2</v>
      </c>
      <c r="Q30" s="14"/>
      <c r="R30" s="19">
        <f t="shared" si="5"/>
        <v>0</v>
      </c>
      <c r="S30" s="19"/>
      <c r="T30" s="15"/>
      <c r="U30" s="1"/>
      <c r="V30" s="1">
        <f t="shared" si="6"/>
        <v>13.9</v>
      </c>
      <c r="W30" s="1">
        <f t="shared" si="7"/>
        <v>13.9</v>
      </c>
      <c r="X30" s="1">
        <v>2.4</v>
      </c>
      <c r="Y30" s="1">
        <v>1</v>
      </c>
      <c r="Z30" s="1">
        <v>2.4</v>
      </c>
      <c r="AA30" s="1">
        <v>2</v>
      </c>
      <c r="AB30" s="1"/>
      <c r="AC30" s="1">
        <f t="shared" si="8"/>
        <v>0</v>
      </c>
      <c r="AD30" s="1">
        <f t="shared" si="9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5" t="s">
        <v>57</v>
      </c>
      <c r="B31" s="1" t="s">
        <v>35</v>
      </c>
      <c r="C31" s="1"/>
      <c r="D31" s="1">
        <v>102</v>
      </c>
      <c r="E31" s="1">
        <v>102</v>
      </c>
      <c r="F31" s="1"/>
      <c r="G31" s="6">
        <v>0</v>
      </c>
      <c r="H31" s="1" t="e">
        <v>#N/A</v>
      </c>
      <c r="I31" s="1"/>
      <c r="J31" s="1">
        <v>102</v>
      </c>
      <c r="K31" s="1">
        <f t="shared" si="2"/>
        <v>0</v>
      </c>
      <c r="L31" s="1">
        <f t="shared" si="3"/>
        <v>0</v>
      </c>
      <c r="M31" s="1">
        <v>102</v>
      </c>
      <c r="N31" s="1"/>
      <c r="O31" s="1"/>
      <c r="P31" s="1">
        <f t="shared" si="4"/>
        <v>0</v>
      </c>
      <c r="Q31" s="14"/>
      <c r="R31" s="19">
        <f t="shared" si="5"/>
        <v>0</v>
      </c>
      <c r="S31" s="19"/>
      <c r="T31" s="15"/>
      <c r="U31" s="1"/>
      <c r="V31" s="1" t="e">
        <f t="shared" si="6"/>
        <v>#DIV/0!</v>
      </c>
      <c r="W31" s="1" t="e">
        <f t="shared" si="7"/>
        <v>#DIV/0!</v>
      </c>
      <c r="X31" s="1">
        <v>0</v>
      </c>
      <c r="Y31" s="1">
        <v>0.26800000000000002</v>
      </c>
      <c r="Z31" s="1">
        <v>0.26800000000000002</v>
      </c>
      <c r="AA31" s="1">
        <v>0</v>
      </c>
      <c r="AB31" s="1"/>
      <c r="AC31" s="1">
        <f t="shared" si="8"/>
        <v>0</v>
      </c>
      <c r="AD31" s="1">
        <f t="shared" si="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5" t="s">
        <v>58</v>
      </c>
      <c r="B32" s="1" t="s">
        <v>35</v>
      </c>
      <c r="C32" s="1"/>
      <c r="D32" s="1">
        <v>120</v>
      </c>
      <c r="E32" s="1">
        <v>120</v>
      </c>
      <c r="F32" s="1"/>
      <c r="G32" s="6">
        <v>0</v>
      </c>
      <c r="H32" s="1" t="e">
        <v>#N/A</v>
      </c>
      <c r="I32" s="1"/>
      <c r="J32" s="1">
        <v>120</v>
      </c>
      <c r="K32" s="1">
        <f t="shared" si="2"/>
        <v>0</v>
      </c>
      <c r="L32" s="1">
        <f t="shared" si="3"/>
        <v>0</v>
      </c>
      <c r="M32" s="1">
        <v>120</v>
      </c>
      <c r="N32" s="1"/>
      <c r="O32" s="1"/>
      <c r="P32" s="1">
        <f t="shared" si="4"/>
        <v>0</v>
      </c>
      <c r="Q32" s="14"/>
      <c r="R32" s="19">
        <f t="shared" si="5"/>
        <v>0</v>
      </c>
      <c r="S32" s="19"/>
      <c r="T32" s="15"/>
      <c r="U32" s="1"/>
      <c r="V32" s="1" t="e">
        <f t="shared" si="6"/>
        <v>#DIV/0!</v>
      </c>
      <c r="W32" s="1" t="e">
        <f t="shared" si="7"/>
        <v>#DIV/0!</v>
      </c>
      <c r="X32" s="1">
        <v>0</v>
      </c>
      <c r="Y32" s="1">
        <v>0.26800000000000002</v>
      </c>
      <c r="Z32" s="1">
        <v>0.26800000000000002</v>
      </c>
      <c r="AA32" s="1">
        <v>0</v>
      </c>
      <c r="AB32" s="1"/>
      <c r="AC32" s="1">
        <f t="shared" si="8"/>
        <v>0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1" t="s">
        <v>29</v>
      </c>
      <c r="C33" s="1">
        <v>1052.998</v>
      </c>
      <c r="D33" s="1">
        <v>579.97</v>
      </c>
      <c r="E33" s="1">
        <v>1204.2539999999999</v>
      </c>
      <c r="F33" s="1">
        <v>182.76499999999999</v>
      </c>
      <c r="G33" s="6">
        <v>1</v>
      </c>
      <c r="H33" s="1">
        <v>55</v>
      </c>
      <c r="I33" s="1"/>
      <c r="J33" s="1">
        <v>1147.92</v>
      </c>
      <c r="K33" s="1">
        <f t="shared" si="2"/>
        <v>56.333999999999833</v>
      </c>
      <c r="L33" s="1">
        <f t="shared" si="3"/>
        <v>1204.2539999999999</v>
      </c>
      <c r="M33" s="1"/>
      <c r="N33" s="1">
        <v>1006.229689922481</v>
      </c>
      <c r="O33" s="1">
        <v>708.25051007751824</v>
      </c>
      <c r="P33" s="1">
        <f t="shared" si="4"/>
        <v>240.85079999999999</v>
      </c>
      <c r="Q33" s="14">
        <f t="shared" ref="Q33:Q45" si="13">12*P33-O33-N33-F33</f>
        <v>992.96440000000064</v>
      </c>
      <c r="R33" s="19">
        <f t="shared" si="5"/>
        <v>992.96440000000064</v>
      </c>
      <c r="S33" s="19"/>
      <c r="T33" s="15">
        <f t="shared" si="11"/>
        <v>992.96440000000064</v>
      </c>
      <c r="U33" s="1"/>
      <c r="V33" s="1">
        <f t="shared" si="6"/>
        <v>12.000000000000002</v>
      </c>
      <c r="W33" s="1">
        <f t="shared" si="7"/>
        <v>7.8772634344581771</v>
      </c>
      <c r="X33" s="1">
        <v>208.5026</v>
      </c>
      <c r="Y33" s="1">
        <v>202.505</v>
      </c>
      <c r="Z33" s="1">
        <v>202.30439999999999</v>
      </c>
      <c r="AA33" s="1">
        <v>272.44333333333333</v>
      </c>
      <c r="AB33" s="1"/>
      <c r="AC33" s="1">
        <f t="shared" si="8"/>
        <v>992.96440000000064</v>
      </c>
      <c r="AD33" s="1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60</v>
      </c>
      <c r="B34" s="1" t="s">
        <v>29</v>
      </c>
      <c r="C34" s="1">
        <v>5933.2830000000004</v>
      </c>
      <c r="D34" s="1">
        <v>3075.1640000000002</v>
      </c>
      <c r="E34" s="1">
        <v>3227.1959999999999</v>
      </c>
      <c r="F34" s="1">
        <v>5251.5219999999999</v>
      </c>
      <c r="G34" s="6">
        <v>1</v>
      </c>
      <c r="H34" s="1">
        <v>50</v>
      </c>
      <c r="I34" s="1"/>
      <c r="J34" s="1">
        <v>3238.6</v>
      </c>
      <c r="K34" s="1">
        <f t="shared" si="2"/>
        <v>-11.403999999999996</v>
      </c>
      <c r="L34" s="1">
        <f t="shared" si="3"/>
        <v>3227.1959999999999</v>
      </c>
      <c r="M34" s="1"/>
      <c r="N34" s="1"/>
      <c r="O34" s="1">
        <v>1772.3770000000011</v>
      </c>
      <c r="P34" s="1">
        <f t="shared" si="4"/>
        <v>645.43920000000003</v>
      </c>
      <c r="Q34" s="14">
        <f t="shared" si="13"/>
        <v>721.37139999999908</v>
      </c>
      <c r="R34" s="19">
        <f t="shared" si="5"/>
        <v>721.37139999999908</v>
      </c>
      <c r="S34" s="19"/>
      <c r="T34" s="15">
        <f t="shared" si="11"/>
        <v>721.37139999999908</v>
      </c>
      <c r="U34" s="1"/>
      <c r="V34" s="1">
        <f t="shared" si="6"/>
        <v>12</v>
      </c>
      <c r="W34" s="1">
        <f t="shared" si="7"/>
        <v>10.882355766430054</v>
      </c>
      <c r="X34" s="1">
        <v>651.81000000000006</v>
      </c>
      <c r="Y34" s="1">
        <v>648.98299999999995</v>
      </c>
      <c r="Z34" s="1">
        <v>671.86080000000004</v>
      </c>
      <c r="AA34" s="1">
        <v>1093.5936666666671</v>
      </c>
      <c r="AB34" s="1"/>
      <c r="AC34" s="1">
        <f t="shared" si="8"/>
        <v>721.37139999999908</v>
      </c>
      <c r="AD34" s="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61</v>
      </c>
      <c r="B35" s="1" t="s">
        <v>29</v>
      </c>
      <c r="C35" s="1">
        <v>220.70400000000001</v>
      </c>
      <c r="D35" s="1"/>
      <c r="E35" s="1">
        <v>18.190000000000001</v>
      </c>
      <c r="F35" s="1">
        <v>31.091000000000001</v>
      </c>
      <c r="G35" s="6">
        <v>1</v>
      </c>
      <c r="H35" s="1">
        <v>55</v>
      </c>
      <c r="I35" s="1"/>
      <c r="J35" s="1">
        <v>19.7</v>
      </c>
      <c r="K35" s="1">
        <f t="shared" si="2"/>
        <v>-1.509999999999998</v>
      </c>
      <c r="L35" s="1">
        <f t="shared" si="3"/>
        <v>18.190000000000001</v>
      </c>
      <c r="M35" s="1"/>
      <c r="N35" s="1"/>
      <c r="O35" s="1">
        <v>24.078600000000002</v>
      </c>
      <c r="P35" s="1">
        <f t="shared" si="4"/>
        <v>3.6380000000000003</v>
      </c>
      <c r="Q35" s="14"/>
      <c r="R35" s="19">
        <f t="shared" si="5"/>
        <v>0</v>
      </c>
      <c r="S35" s="19"/>
      <c r="T35" s="15"/>
      <c r="U35" s="1"/>
      <c r="V35" s="1">
        <f t="shared" si="6"/>
        <v>15.164815832875206</v>
      </c>
      <c r="W35" s="1">
        <f t="shared" si="7"/>
        <v>15.164815832875206</v>
      </c>
      <c r="X35" s="1">
        <v>4.8878000000000004</v>
      </c>
      <c r="Y35" s="1">
        <v>4.2244000000000002</v>
      </c>
      <c r="Z35" s="1">
        <v>4.7522000000000002</v>
      </c>
      <c r="AA35" s="1">
        <v>12.927666666666671</v>
      </c>
      <c r="AB35" s="1"/>
      <c r="AC35" s="1">
        <f t="shared" si="8"/>
        <v>0</v>
      </c>
      <c r="AD35" s="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62</v>
      </c>
      <c r="B36" s="1" t="s">
        <v>29</v>
      </c>
      <c r="C36" s="1">
        <v>1108.817</v>
      </c>
      <c r="D36" s="1">
        <v>817.35</v>
      </c>
      <c r="E36" s="1">
        <v>1532.6120000000001</v>
      </c>
      <c r="F36" s="1">
        <v>40.000999999999998</v>
      </c>
      <c r="G36" s="6">
        <v>1</v>
      </c>
      <c r="H36" s="1">
        <v>55</v>
      </c>
      <c r="I36" s="1"/>
      <c r="J36" s="1">
        <v>1748.22</v>
      </c>
      <c r="K36" s="1">
        <f t="shared" si="2"/>
        <v>-215.60799999999995</v>
      </c>
      <c r="L36" s="1">
        <f t="shared" si="3"/>
        <v>1532.6120000000001</v>
      </c>
      <c r="M36" s="1"/>
      <c r="N36" s="1"/>
      <c r="O36" s="1">
        <v>2144.2020000000002</v>
      </c>
      <c r="P36" s="1">
        <f t="shared" si="4"/>
        <v>306.5224</v>
      </c>
      <c r="Q36" s="14">
        <f t="shared" si="13"/>
        <v>1494.0657999999996</v>
      </c>
      <c r="R36" s="19">
        <f t="shared" si="5"/>
        <v>1494.0657999999996</v>
      </c>
      <c r="S36" s="19"/>
      <c r="T36" s="15">
        <f t="shared" si="11"/>
        <v>1494.0657999999996</v>
      </c>
      <c r="U36" s="1"/>
      <c r="V36" s="1">
        <f t="shared" si="6"/>
        <v>12</v>
      </c>
      <c r="W36" s="1">
        <f t="shared" si="7"/>
        <v>7.1257532891560302</v>
      </c>
      <c r="X36" s="1">
        <v>290.2722</v>
      </c>
      <c r="Y36" s="1">
        <v>105.5818</v>
      </c>
      <c r="Z36" s="1">
        <v>96.067599999999999</v>
      </c>
      <c r="AA36" s="1">
        <v>341.69133333333338</v>
      </c>
      <c r="AB36" s="1"/>
      <c r="AC36" s="1">
        <f t="shared" si="8"/>
        <v>1494.0657999999996</v>
      </c>
      <c r="AD36" s="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63</v>
      </c>
      <c r="B37" s="1" t="s">
        <v>29</v>
      </c>
      <c r="C37" s="1">
        <v>8838.92</v>
      </c>
      <c r="D37" s="1">
        <v>3891.991</v>
      </c>
      <c r="E37" s="1">
        <v>4673.7479999999996</v>
      </c>
      <c r="F37" s="1">
        <v>7004.15</v>
      </c>
      <c r="G37" s="6">
        <v>1</v>
      </c>
      <c r="H37" s="1">
        <v>60</v>
      </c>
      <c r="I37" s="1"/>
      <c r="J37" s="1">
        <v>4547.0649999999996</v>
      </c>
      <c r="K37" s="1">
        <f t="shared" si="2"/>
        <v>126.68299999999999</v>
      </c>
      <c r="L37" s="1">
        <f t="shared" si="3"/>
        <v>4673.7479999999996</v>
      </c>
      <c r="M37" s="1"/>
      <c r="N37" s="1">
        <v>0</v>
      </c>
      <c r="O37" s="1"/>
      <c r="P37" s="1">
        <f t="shared" si="4"/>
        <v>934.74959999999987</v>
      </c>
      <c r="Q37" s="14">
        <f t="shared" si="13"/>
        <v>4212.8451999999979</v>
      </c>
      <c r="R37" s="21">
        <v>2000</v>
      </c>
      <c r="S37" s="21">
        <v>1500</v>
      </c>
      <c r="T37" s="15">
        <v>3500</v>
      </c>
      <c r="U37" s="11">
        <f>Q37-T37</f>
        <v>712.84519999999793</v>
      </c>
      <c r="V37" s="1">
        <f>(F37+N37+O37+R37+S37)/P37</f>
        <v>11.237394485111308</v>
      </c>
      <c r="W37" s="1">
        <f t="shared" si="7"/>
        <v>7.4930762206263584</v>
      </c>
      <c r="X37" s="1">
        <v>746.37599999999998</v>
      </c>
      <c r="Y37" s="1">
        <v>1033.3044</v>
      </c>
      <c r="Z37" s="1">
        <v>1006.1342</v>
      </c>
      <c r="AA37" s="1">
        <v>1522.5920000000001</v>
      </c>
      <c r="AB37" s="1"/>
      <c r="AC37" s="1">
        <f t="shared" si="8"/>
        <v>2000</v>
      </c>
      <c r="AD37" s="1">
        <f t="shared" si="9"/>
        <v>1500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1" t="s">
        <v>29</v>
      </c>
      <c r="C38" s="1">
        <v>234.93100000000001</v>
      </c>
      <c r="D38" s="1">
        <v>101.46</v>
      </c>
      <c r="E38" s="1">
        <v>255.559</v>
      </c>
      <c r="F38" s="1">
        <v>39.402000000000001</v>
      </c>
      <c r="G38" s="6">
        <v>1</v>
      </c>
      <c r="H38" s="1">
        <v>50</v>
      </c>
      <c r="I38" s="1"/>
      <c r="J38" s="1">
        <v>271.98700000000002</v>
      </c>
      <c r="K38" s="1">
        <f t="shared" ref="K38:K69" si="14">E38-J38</f>
        <v>-16.428000000000026</v>
      </c>
      <c r="L38" s="1">
        <f t="shared" si="3"/>
        <v>255.559</v>
      </c>
      <c r="M38" s="1"/>
      <c r="N38" s="1">
        <v>63.654199999999967</v>
      </c>
      <c r="O38" s="1">
        <v>281.60899999999998</v>
      </c>
      <c r="P38" s="1">
        <f t="shared" si="4"/>
        <v>51.111800000000002</v>
      </c>
      <c r="Q38" s="14">
        <f t="shared" si="13"/>
        <v>228.67640000000006</v>
      </c>
      <c r="R38" s="19">
        <f t="shared" si="5"/>
        <v>228.67640000000006</v>
      </c>
      <c r="S38" s="19"/>
      <c r="T38" s="15">
        <v>229</v>
      </c>
      <c r="U38" s="1"/>
      <c r="V38" s="1">
        <f t="shared" si="6"/>
        <v>11.999999999999998</v>
      </c>
      <c r="W38" s="1">
        <f t="shared" si="7"/>
        <v>7.5259568240601951</v>
      </c>
      <c r="X38" s="1">
        <v>41.037599999999998</v>
      </c>
      <c r="Y38" s="1">
        <v>30.660399999999999</v>
      </c>
      <c r="Z38" s="1">
        <v>37.157600000000002</v>
      </c>
      <c r="AA38" s="1">
        <v>52.654333333333327</v>
      </c>
      <c r="AB38" s="1"/>
      <c r="AC38" s="1">
        <f t="shared" si="8"/>
        <v>228.67640000000006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1" t="s">
        <v>29</v>
      </c>
      <c r="C39" s="1">
        <v>1329.7809999999999</v>
      </c>
      <c r="D39" s="1">
        <v>973.26</v>
      </c>
      <c r="E39" s="1">
        <v>1497.4079999999999</v>
      </c>
      <c r="F39" s="1">
        <v>485.07499999999999</v>
      </c>
      <c r="G39" s="6">
        <v>1</v>
      </c>
      <c r="H39" s="1">
        <v>55</v>
      </c>
      <c r="I39" s="1"/>
      <c r="J39" s="1">
        <v>1688.0250000000001</v>
      </c>
      <c r="K39" s="1">
        <f t="shared" si="14"/>
        <v>-190.61700000000019</v>
      </c>
      <c r="L39" s="1">
        <f t="shared" si="3"/>
        <v>1497.4079999999999</v>
      </c>
      <c r="M39" s="1"/>
      <c r="N39" s="1">
        <v>1536.7363279069759</v>
      </c>
      <c r="O39" s="1">
        <v>821.90700000000095</v>
      </c>
      <c r="P39" s="1">
        <f t="shared" si="4"/>
        <v>299.48159999999996</v>
      </c>
      <c r="Q39" s="14">
        <f t="shared" si="13"/>
        <v>750.06087209302245</v>
      </c>
      <c r="R39" s="19">
        <f t="shared" si="5"/>
        <v>750.06087209302245</v>
      </c>
      <c r="S39" s="19"/>
      <c r="T39" s="15">
        <f>Q39</f>
        <v>750.06087209302245</v>
      </c>
      <c r="U39" s="1"/>
      <c r="V39" s="1">
        <f t="shared" si="6"/>
        <v>11.999999999999998</v>
      </c>
      <c r="W39" s="1">
        <f t="shared" si="7"/>
        <v>9.4954692639112963</v>
      </c>
      <c r="X39" s="1">
        <v>287.59640000000002</v>
      </c>
      <c r="Y39" s="1">
        <v>295.28359999999998</v>
      </c>
      <c r="Z39" s="1">
        <v>265.16980000000001</v>
      </c>
      <c r="AA39" s="1">
        <v>309.02733333333327</v>
      </c>
      <c r="AB39" s="1"/>
      <c r="AC39" s="1">
        <f t="shared" si="8"/>
        <v>750.06087209302245</v>
      </c>
      <c r="AD39" s="1">
        <f t="shared" si="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66</v>
      </c>
      <c r="B40" s="1" t="s">
        <v>29</v>
      </c>
      <c r="C40" s="1">
        <v>7314.8119999999999</v>
      </c>
      <c r="D40" s="1">
        <v>3360.52</v>
      </c>
      <c r="E40" s="1">
        <v>2742.6219999999998</v>
      </c>
      <c r="F40" s="1">
        <v>6917.768</v>
      </c>
      <c r="G40" s="6">
        <v>1</v>
      </c>
      <c r="H40" s="1">
        <v>60</v>
      </c>
      <c r="I40" s="1"/>
      <c r="J40" s="1">
        <v>2687.71</v>
      </c>
      <c r="K40" s="1">
        <f t="shared" si="14"/>
        <v>54.911999999999807</v>
      </c>
      <c r="L40" s="1">
        <f t="shared" si="3"/>
        <v>2742.6219999999998</v>
      </c>
      <c r="M40" s="1"/>
      <c r="N40" s="1"/>
      <c r="O40" s="1">
        <v>76.095000000000255</v>
      </c>
      <c r="P40" s="1">
        <f t="shared" si="4"/>
        <v>548.52440000000001</v>
      </c>
      <c r="Q40" s="14"/>
      <c r="R40" s="19">
        <f t="shared" si="5"/>
        <v>0</v>
      </c>
      <c r="S40" s="19"/>
      <c r="T40" s="15"/>
      <c r="U40" s="1"/>
      <c r="V40" s="1">
        <f t="shared" si="6"/>
        <v>12.750322501606128</v>
      </c>
      <c r="W40" s="1">
        <f t="shared" si="7"/>
        <v>12.750322501606128</v>
      </c>
      <c r="X40" s="1">
        <v>655.10599999999999</v>
      </c>
      <c r="Y40" s="1">
        <v>616.72180000000003</v>
      </c>
      <c r="Z40" s="1">
        <v>571.97259999999994</v>
      </c>
      <c r="AA40" s="1">
        <v>1265.691333333333</v>
      </c>
      <c r="AB40" s="1"/>
      <c r="AC40" s="1">
        <f t="shared" si="8"/>
        <v>0</v>
      </c>
      <c r="AD40" s="1">
        <f t="shared" si="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1" t="s">
        <v>29</v>
      </c>
      <c r="C41" s="1">
        <v>2885.18</v>
      </c>
      <c r="D41" s="1">
        <v>1046.24</v>
      </c>
      <c r="E41" s="1">
        <v>1222.471</v>
      </c>
      <c r="F41" s="1">
        <v>2236.538</v>
      </c>
      <c r="G41" s="6">
        <v>1</v>
      </c>
      <c r="H41" s="1">
        <v>60</v>
      </c>
      <c r="I41" s="1"/>
      <c r="J41" s="1">
        <v>1216.4100000000001</v>
      </c>
      <c r="K41" s="1">
        <f t="shared" si="14"/>
        <v>6.0609999999999218</v>
      </c>
      <c r="L41" s="1">
        <f t="shared" si="3"/>
        <v>1222.471</v>
      </c>
      <c r="M41" s="1"/>
      <c r="N41" s="1">
        <v>1256</v>
      </c>
      <c r="O41" s="1"/>
      <c r="P41" s="1">
        <f t="shared" si="4"/>
        <v>244.49420000000001</v>
      </c>
      <c r="Q41" s="14"/>
      <c r="R41" s="19">
        <f t="shared" si="5"/>
        <v>0</v>
      </c>
      <c r="S41" s="19"/>
      <c r="T41" s="15"/>
      <c r="U41" s="1"/>
      <c r="V41" s="1">
        <f t="shared" si="6"/>
        <v>14.284747859049416</v>
      </c>
      <c r="W41" s="1">
        <f t="shared" si="7"/>
        <v>14.284747859049416</v>
      </c>
      <c r="X41" s="1">
        <v>287.4932</v>
      </c>
      <c r="Y41" s="1">
        <v>398.49939999999998</v>
      </c>
      <c r="Z41" s="1">
        <v>382.19040000000001</v>
      </c>
      <c r="AA41" s="1">
        <v>517.68099999999993</v>
      </c>
      <c r="AB41" s="1"/>
      <c r="AC41" s="1">
        <f t="shared" si="8"/>
        <v>0</v>
      </c>
      <c r="AD41" s="1">
        <f t="shared" si="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1" t="s">
        <v>29</v>
      </c>
      <c r="C42" s="1">
        <v>463.791</v>
      </c>
      <c r="D42" s="1">
        <v>247.94</v>
      </c>
      <c r="E42" s="1">
        <v>557.85</v>
      </c>
      <c r="F42" s="1">
        <v>44.796999999999997</v>
      </c>
      <c r="G42" s="6">
        <v>1</v>
      </c>
      <c r="H42" s="1">
        <v>60</v>
      </c>
      <c r="I42" s="1"/>
      <c r="J42" s="1">
        <v>540.22</v>
      </c>
      <c r="K42" s="1">
        <f t="shared" si="14"/>
        <v>17.629999999999995</v>
      </c>
      <c r="L42" s="1">
        <f t="shared" si="3"/>
        <v>557.85</v>
      </c>
      <c r="M42" s="1"/>
      <c r="N42" s="1">
        <v>173.77265813953471</v>
      </c>
      <c r="O42" s="1">
        <v>682.14560000000006</v>
      </c>
      <c r="P42" s="1">
        <f t="shared" si="4"/>
        <v>111.57000000000001</v>
      </c>
      <c r="Q42" s="14">
        <f t="shared" si="13"/>
        <v>438.12474186046541</v>
      </c>
      <c r="R42" s="19">
        <f t="shared" si="5"/>
        <v>438.12474186046541</v>
      </c>
      <c r="S42" s="19"/>
      <c r="T42" s="15">
        <f t="shared" ref="T42:T100" si="15">Q42</f>
        <v>438.12474186046541</v>
      </c>
      <c r="U42" s="1"/>
      <c r="V42" s="1">
        <f t="shared" si="6"/>
        <v>12</v>
      </c>
      <c r="W42" s="1">
        <f t="shared" si="7"/>
        <v>8.073095439092361</v>
      </c>
      <c r="X42" s="1">
        <v>100.4966</v>
      </c>
      <c r="Y42" s="1">
        <v>67.662999999999997</v>
      </c>
      <c r="Z42" s="1">
        <v>82.924599999999998</v>
      </c>
      <c r="AA42" s="1">
        <v>123.39133333333329</v>
      </c>
      <c r="AB42" s="1"/>
      <c r="AC42" s="1">
        <f t="shared" si="8"/>
        <v>438.12474186046541</v>
      </c>
      <c r="AD42" s="1">
        <f t="shared" si="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1" t="s">
        <v>29</v>
      </c>
      <c r="C43" s="1">
        <v>620.83600000000001</v>
      </c>
      <c r="D43" s="1">
        <v>501.60199999999998</v>
      </c>
      <c r="E43" s="1">
        <v>797.00400000000002</v>
      </c>
      <c r="F43" s="1">
        <v>197.50200000000001</v>
      </c>
      <c r="G43" s="6">
        <v>1</v>
      </c>
      <c r="H43" s="1">
        <v>60</v>
      </c>
      <c r="I43" s="1"/>
      <c r="J43" s="1">
        <v>794.99199999999996</v>
      </c>
      <c r="K43" s="1">
        <f t="shared" si="14"/>
        <v>2.0120000000000573</v>
      </c>
      <c r="L43" s="1">
        <f t="shared" si="3"/>
        <v>797.00400000000002</v>
      </c>
      <c r="M43" s="1"/>
      <c r="N43" s="1">
        <v>515.61612558139541</v>
      </c>
      <c r="O43" s="1">
        <v>469.08520000000021</v>
      </c>
      <c r="P43" s="1">
        <f t="shared" si="4"/>
        <v>159.4008</v>
      </c>
      <c r="Q43" s="14">
        <f t="shared" si="13"/>
        <v>730.60627441860447</v>
      </c>
      <c r="R43" s="19">
        <f t="shared" si="5"/>
        <v>730.60627441860447</v>
      </c>
      <c r="S43" s="19"/>
      <c r="T43" s="15">
        <f t="shared" si="15"/>
        <v>730.60627441860447</v>
      </c>
      <c r="U43" s="1"/>
      <c r="V43" s="1">
        <f t="shared" si="6"/>
        <v>12</v>
      </c>
      <c r="W43" s="1">
        <f t="shared" si="7"/>
        <v>7.4165457487126512</v>
      </c>
      <c r="X43" s="1">
        <v>130.10380000000001</v>
      </c>
      <c r="Y43" s="1">
        <v>125.3428</v>
      </c>
      <c r="Z43" s="1">
        <v>134.60939999999999</v>
      </c>
      <c r="AA43" s="1">
        <v>168.23099999999999</v>
      </c>
      <c r="AB43" s="1"/>
      <c r="AC43" s="1">
        <f t="shared" si="8"/>
        <v>730.60627441860447</v>
      </c>
      <c r="AD43" s="1">
        <f t="shared" si="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1" t="s">
        <v>29</v>
      </c>
      <c r="C44" s="1">
        <v>12.577999999999999</v>
      </c>
      <c r="D44" s="1">
        <v>17.696999999999999</v>
      </c>
      <c r="E44" s="1">
        <v>12.202</v>
      </c>
      <c r="F44" s="1">
        <v>15.101000000000001</v>
      </c>
      <c r="G44" s="6">
        <v>1</v>
      </c>
      <c r="H44" s="1">
        <v>180</v>
      </c>
      <c r="I44" s="1"/>
      <c r="J44" s="1">
        <v>12.22</v>
      </c>
      <c r="K44" s="1">
        <f t="shared" si="14"/>
        <v>-1.8000000000000682E-2</v>
      </c>
      <c r="L44" s="1">
        <f t="shared" si="3"/>
        <v>12.202</v>
      </c>
      <c r="M44" s="1"/>
      <c r="N44" s="1"/>
      <c r="O44" s="1">
        <v>7.3917999999999999</v>
      </c>
      <c r="P44" s="1">
        <f t="shared" si="4"/>
        <v>2.4403999999999999</v>
      </c>
      <c r="Q44" s="14">
        <v>10</v>
      </c>
      <c r="R44" s="19">
        <f t="shared" si="5"/>
        <v>10</v>
      </c>
      <c r="S44" s="19"/>
      <c r="T44" s="15">
        <f t="shared" si="15"/>
        <v>10</v>
      </c>
      <c r="U44" s="1"/>
      <c r="V44" s="1">
        <f t="shared" si="6"/>
        <v>13.314538600229472</v>
      </c>
      <c r="W44" s="1">
        <f t="shared" si="7"/>
        <v>9.2168496967710229</v>
      </c>
      <c r="X44" s="1">
        <v>2.3353999999999999</v>
      </c>
      <c r="Y44" s="1">
        <v>0.40699999999999997</v>
      </c>
      <c r="Z44" s="1">
        <v>0</v>
      </c>
      <c r="AA44" s="1">
        <v>-0.1253333333333333</v>
      </c>
      <c r="AB44" s="1"/>
      <c r="AC44" s="1">
        <f t="shared" si="8"/>
        <v>10</v>
      </c>
      <c r="AD44" s="1">
        <f t="shared" si="9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1" t="s">
        <v>29</v>
      </c>
      <c r="C45" s="1">
        <v>836.70399999999995</v>
      </c>
      <c r="D45" s="1">
        <v>1094.597</v>
      </c>
      <c r="E45" s="1">
        <v>1083.963</v>
      </c>
      <c r="F45" s="1">
        <v>515.35900000000004</v>
      </c>
      <c r="G45" s="6">
        <v>1</v>
      </c>
      <c r="H45" s="1">
        <v>60</v>
      </c>
      <c r="I45" s="1"/>
      <c r="J45" s="1">
        <v>1185.925</v>
      </c>
      <c r="K45" s="1">
        <f t="shared" si="14"/>
        <v>-101.96199999999999</v>
      </c>
      <c r="L45" s="1">
        <f t="shared" si="3"/>
        <v>1083.963</v>
      </c>
      <c r="M45" s="1"/>
      <c r="N45" s="1">
        <v>848.18615503876003</v>
      </c>
      <c r="O45" s="1">
        <v>761.30499999999984</v>
      </c>
      <c r="P45" s="1">
        <f t="shared" si="4"/>
        <v>216.79259999999999</v>
      </c>
      <c r="Q45" s="14">
        <f t="shared" si="13"/>
        <v>476.66104496124001</v>
      </c>
      <c r="R45" s="19">
        <f t="shared" si="5"/>
        <v>476.66104496124001</v>
      </c>
      <c r="S45" s="19"/>
      <c r="T45" s="15">
        <f t="shared" si="15"/>
        <v>476.66104496124001</v>
      </c>
      <c r="U45" s="1"/>
      <c r="V45" s="1">
        <f t="shared" si="6"/>
        <v>12</v>
      </c>
      <c r="W45" s="1">
        <f t="shared" si="7"/>
        <v>9.8013038961604781</v>
      </c>
      <c r="X45" s="1">
        <v>209.85079999999999</v>
      </c>
      <c r="Y45" s="1">
        <v>212.7362</v>
      </c>
      <c r="Z45" s="1">
        <v>227.99039999999999</v>
      </c>
      <c r="AA45" s="1">
        <v>243.54433333333341</v>
      </c>
      <c r="AB45" s="1"/>
      <c r="AC45" s="1">
        <f t="shared" si="8"/>
        <v>476.66104496124001</v>
      </c>
      <c r="AD45" s="1">
        <f t="shared" si="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72</v>
      </c>
      <c r="B46" s="1" t="s">
        <v>29</v>
      </c>
      <c r="C46" s="1">
        <v>11.737</v>
      </c>
      <c r="D46" s="1">
        <v>41.936</v>
      </c>
      <c r="E46" s="1">
        <v>9.8409999999999993</v>
      </c>
      <c r="F46" s="1">
        <v>29.215</v>
      </c>
      <c r="G46" s="6">
        <v>1</v>
      </c>
      <c r="H46" s="1">
        <v>35</v>
      </c>
      <c r="I46" s="1"/>
      <c r="J46" s="1">
        <v>37.799999999999997</v>
      </c>
      <c r="K46" s="1">
        <f t="shared" si="14"/>
        <v>-27.958999999999996</v>
      </c>
      <c r="L46" s="1">
        <f t="shared" si="3"/>
        <v>9.8409999999999993</v>
      </c>
      <c r="M46" s="1"/>
      <c r="N46" s="1">
        <v>24.180799999999991</v>
      </c>
      <c r="O46" s="1"/>
      <c r="P46" s="1">
        <f t="shared" si="4"/>
        <v>1.9681999999999999</v>
      </c>
      <c r="Q46" s="14"/>
      <c r="R46" s="19">
        <f t="shared" si="5"/>
        <v>0</v>
      </c>
      <c r="S46" s="19"/>
      <c r="T46" s="15"/>
      <c r="U46" s="1"/>
      <c r="V46" s="1">
        <f t="shared" si="6"/>
        <v>27.129255156996237</v>
      </c>
      <c r="W46" s="1">
        <f t="shared" si="7"/>
        <v>27.129255156996237</v>
      </c>
      <c r="X46" s="1">
        <v>3.5202</v>
      </c>
      <c r="Y46" s="1">
        <v>5.0045999999999999</v>
      </c>
      <c r="Z46" s="1">
        <v>4.867</v>
      </c>
      <c r="AA46" s="1">
        <v>-0.23666666666666669</v>
      </c>
      <c r="AB46" s="1"/>
      <c r="AC46" s="1">
        <f t="shared" si="8"/>
        <v>0</v>
      </c>
      <c r="AD46" s="1">
        <f t="shared" si="9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73</v>
      </c>
      <c r="B47" s="1" t="s">
        <v>29</v>
      </c>
      <c r="C47" s="1">
        <v>90.304000000000002</v>
      </c>
      <c r="D47" s="1">
        <v>221.99799999999999</v>
      </c>
      <c r="E47" s="1">
        <v>159.863</v>
      </c>
      <c r="F47" s="1">
        <v>107.85299999999999</v>
      </c>
      <c r="G47" s="6">
        <v>1</v>
      </c>
      <c r="H47" s="1">
        <v>30</v>
      </c>
      <c r="I47" s="1"/>
      <c r="J47" s="1">
        <v>170.869</v>
      </c>
      <c r="K47" s="1">
        <f t="shared" si="14"/>
        <v>-11.006</v>
      </c>
      <c r="L47" s="1">
        <f t="shared" si="3"/>
        <v>71.593999999999994</v>
      </c>
      <c r="M47" s="1">
        <v>88.269000000000005</v>
      </c>
      <c r="N47" s="1">
        <v>73.198467441860629</v>
      </c>
      <c r="O47" s="1">
        <v>81.992200000000011</v>
      </c>
      <c r="P47" s="1">
        <f t="shared" si="4"/>
        <v>14.3188</v>
      </c>
      <c r="Q47" s="14"/>
      <c r="R47" s="19">
        <f t="shared" si="5"/>
        <v>0</v>
      </c>
      <c r="S47" s="19"/>
      <c r="T47" s="15"/>
      <c r="U47" s="1"/>
      <c r="V47" s="1">
        <f t="shared" si="6"/>
        <v>18.370510618338173</v>
      </c>
      <c r="W47" s="1">
        <f t="shared" si="7"/>
        <v>18.370510618338173</v>
      </c>
      <c r="X47" s="1">
        <v>21.552199999999999</v>
      </c>
      <c r="Y47" s="1">
        <v>21.630400000000002</v>
      </c>
      <c r="Z47" s="1">
        <v>23.367000000000001</v>
      </c>
      <c r="AA47" s="1">
        <v>18.129666666666669</v>
      </c>
      <c r="AB47" s="1"/>
      <c r="AC47" s="1">
        <f t="shared" si="8"/>
        <v>0</v>
      </c>
      <c r="AD47" s="1">
        <f t="shared" si="9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74</v>
      </c>
      <c r="B48" s="1" t="s">
        <v>29</v>
      </c>
      <c r="C48" s="1">
        <v>484.12400000000002</v>
      </c>
      <c r="D48" s="1">
        <v>261.67099999999999</v>
      </c>
      <c r="E48" s="1">
        <v>434.12200000000001</v>
      </c>
      <c r="F48" s="1">
        <v>249.30199999999999</v>
      </c>
      <c r="G48" s="6">
        <v>1</v>
      </c>
      <c r="H48" s="1">
        <v>30</v>
      </c>
      <c r="I48" s="1"/>
      <c r="J48" s="1">
        <v>448.82499999999999</v>
      </c>
      <c r="K48" s="1">
        <f t="shared" si="14"/>
        <v>-14.702999999999975</v>
      </c>
      <c r="L48" s="1">
        <f t="shared" si="3"/>
        <v>434.12200000000001</v>
      </c>
      <c r="M48" s="1"/>
      <c r="N48" s="1"/>
      <c r="O48" s="1">
        <v>462.15939999999989</v>
      </c>
      <c r="P48" s="1">
        <f t="shared" si="4"/>
        <v>86.824399999999997</v>
      </c>
      <c r="Q48" s="14">
        <f>10*P48-O48-N48-F48</f>
        <v>156.78260000000003</v>
      </c>
      <c r="R48" s="19">
        <f t="shared" si="5"/>
        <v>156.78260000000003</v>
      </c>
      <c r="S48" s="19"/>
      <c r="T48" s="15">
        <f t="shared" si="15"/>
        <v>156.78260000000003</v>
      </c>
      <c r="U48" s="1"/>
      <c r="V48" s="1">
        <f t="shared" si="6"/>
        <v>10</v>
      </c>
      <c r="W48" s="1">
        <f t="shared" si="7"/>
        <v>8.1942564532550755</v>
      </c>
      <c r="X48" s="1">
        <v>72.759199999999993</v>
      </c>
      <c r="Y48" s="1">
        <v>18.869800000000001</v>
      </c>
      <c r="Z48" s="1">
        <v>34.999400000000001</v>
      </c>
      <c r="AA48" s="1">
        <v>133.017</v>
      </c>
      <c r="AB48" s="1"/>
      <c r="AC48" s="1">
        <f t="shared" si="8"/>
        <v>156.78260000000003</v>
      </c>
      <c r="AD48" s="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75</v>
      </c>
      <c r="B49" s="1" t="s">
        <v>29</v>
      </c>
      <c r="C49" s="1">
        <v>-4.0279999999999996</v>
      </c>
      <c r="D49" s="1">
        <v>7.9550000000000001</v>
      </c>
      <c r="E49" s="1"/>
      <c r="F49" s="1">
        <v>3.927</v>
      </c>
      <c r="G49" s="6">
        <v>0</v>
      </c>
      <c r="H49" s="1" t="e">
        <v>#N/A</v>
      </c>
      <c r="I49" s="1"/>
      <c r="J49" s="1"/>
      <c r="K49" s="1">
        <f t="shared" si="14"/>
        <v>0</v>
      </c>
      <c r="L49" s="1">
        <f t="shared" si="3"/>
        <v>0</v>
      </c>
      <c r="M49" s="1"/>
      <c r="N49" s="1"/>
      <c r="O49" s="1"/>
      <c r="P49" s="1">
        <f t="shared" si="4"/>
        <v>0</v>
      </c>
      <c r="Q49" s="14"/>
      <c r="R49" s="19">
        <f t="shared" si="5"/>
        <v>0</v>
      </c>
      <c r="S49" s="19"/>
      <c r="T49" s="15"/>
      <c r="U49" s="1"/>
      <c r="V49" s="1" t="e">
        <f t="shared" si="6"/>
        <v>#DIV/0!</v>
      </c>
      <c r="W49" s="1" t="e">
        <f t="shared" si="7"/>
        <v>#DIV/0!</v>
      </c>
      <c r="X49" s="1">
        <v>-1.59</v>
      </c>
      <c r="Y49" s="1">
        <v>2.1118000000000001</v>
      </c>
      <c r="Z49" s="1">
        <v>2.8898000000000001</v>
      </c>
      <c r="AA49" s="1">
        <v>7.7719999999999994</v>
      </c>
      <c r="AB49" s="1"/>
      <c r="AC49" s="1">
        <f t="shared" si="8"/>
        <v>0</v>
      </c>
      <c r="AD49" s="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76</v>
      </c>
      <c r="B50" s="1" t="s">
        <v>29</v>
      </c>
      <c r="C50" s="1">
        <v>7.8470000000000004</v>
      </c>
      <c r="D50" s="1"/>
      <c r="E50" s="12">
        <v>1.282</v>
      </c>
      <c r="F50" s="12">
        <v>6.5359999999999996</v>
      </c>
      <c r="G50" s="6">
        <v>0</v>
      </c>
      <c r="H50" s="1">
        <v>40</v>
      </c>
      <c r="I50" s="1"/>
      <c r="J50" s="1">
        <v>1.3</v>
      </c>
      <c r="K50" s="1">
        <f t="shared" si="14"/>
        <v>-1.8000000000000016E-2</v>
      </c>
      <c r="L50" s="1">
        <f t="shared" si="3"/>
        <v>1.282</v>
      </c>
      <c r="M50" s="1"/>
      <c r="N50" s="1"/>
      <c r="O50" s="1"/>
      <c r="P50" s="1">
        <f t="shared" si="4"/>
        <v>0.25640000000000002</v>
      </c>
      <c r="Q50" s="14"/>
      <c r="R50" s="19">
        <f t="shared" si="5"/>
        <v>0</v>
      </c>
      <c r="S50" s="19"/>
      <c r="T50" s="15"/>
      <c r="U50" s="1"/>
      <c r="V50" s="1">
        <f t="shared" si="6"/>
        <v>25.491419656786267</v>
      </c>
      <c r="W50" s="1">
        <f t="shared" si="7"/>
        <v>25.491419656786267</v>
      </c>
      <c r="X50" s="1">
        <v>0</v>
      </c>
      <c r="Y50" s="1">
        <v>14.658200000000001</v>
      </c>
      <c r="Z50" s="1">
        <v>34.562600000000003</v>
      </c>
      <c r="AA50" s="1">
        <v>51.704000000000001</v>
      </c>
      <c r="AB50" s="13" t="s">
        <v>77</v>
      </c>
      <c r="AC50" s="1">
        <f t="shared" si="8"/>
        <v>0</v>
      </c>
      <c r="AD50" s="1">
        <f t="shared" si="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29</v>
      </c>
      <c r="C51" s="1">
        <v>612.37800000000004</v>
      </c>
      <c r="D51" s="1">
        <v>3087.3519999999999</v>
      </c>
      <c r="E51" s="1">
        <v>677.99099999999999</v>
      </c>
      <c r="F51" s="1">
        <v>2612.0770000000002</v>
      </c>
      <c r="G51" s="6">
        <v>1</v>
      </c>
      <c r="H51" s="1">
        <v>40</v>
      </c>
      <c r="I51" s="1"/>
      <c r="J51" s="1">
        <v>837.73</v>
      </c>
      <c r="K51" s="1">
        <f t="shared" si="14"/>
        <v>-159.73900000000003</v>
      </c>
      <c r="L51" s="1">
        <f t="shared" si="3"/>
        <v>677.99099999999999</v>
      </c>
      <c r="M51" s="1"/>
      <c r="N51" s="1">
        <v>4596.1346868217061</v>
      </c>
      <c r="O51" s="1"/>
      <c r="P51" s="1">
        <f t="shared" si="4"/>
        <v>135.59819999999999</v>
      </c>
      <c r="Q51" s="14"/>
      <c r="R51" s="19">
        <f t="shared" si="5"/>
        <v>0</v>
      </c>
      <c r="S51" s="19"/>
      <c r="T51" s="15"/>
      <c r="U51" s="1"/>
      <c r="V51" s="1">
        <f t="shared" si="6"/>
        <v>53.158608940396753</v>
      </c>
      <c r="W51" s="1">
        <f t="shared" si="7"/>
        <v>53.158608940396753</v>
      </c>
      <c r="X51" s="1">
        <v>278.78160000000003</v>
      </c>
      <c r="Y51" s="1">
        <v>633.77760000000001</v>
      </c>
      <c r="Z51" s="1">
        <v>566.07619999999997</v>
      </c>
      <c r="AA51" s="1">
        <v>374.89466666666658</v>
      </c>
      <c r="AB51" s="1"/>
      <c r="AC51" s="1">
        <f t="shared" si="8"/>
        <v>0</v>
      </c>
      <c r="AD51" s="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29</v>
      </c>
      <c r="C52" s="1">
        <v>12.35</v>
      </c>
      <c r="D52" s="1">
        <v>7.8849999999999998</v>
      </c>
      <c r="E52" s="1">
        <v>12.101000000000001</v>
      </c>
      <c r="F52" s="1">
        <v>6.7750000000000004</v>
      </c>
      <c r="G52" s="6">
        <v>1</v>
      </c>
      <c r="H52" s="1">
        <v>35</v>
      </c>
      <c r="I52" s="1"/>
      <c r="J52" s="1">
        <v>11.2</v>
      </c>
      <c r="K52" s="1">
        <f t="shared" si="14"/>
        <v>0.90100000000000158</v>
      </c>
      <c r="L52" s="1">
        <f t="shared" si="3"/>
        <v>12.101000000000001</v>
      </c>
      <c r="M52" s="1"/>
      <c r="N52" s="1"/>
      <c r="O52" s="1">
        <v>8.6435999999999957</v>
      </c>
      <c r="P52" s="1">
        <f t="shared" si="4"/>
        <v>2.4202000000000004</v>
      </c>
      <c r="Q52" s="14">
        <f>10*P52-O52-N52-F52</f>
        <v>8.7834000000000092</v>
      </c>
      <c r="R52" s="19">
        <f t="shared" si="5"/>
        <v>8.7834000000000092</v>
      </c>
      <c r="S52" s="19"/>
      <c r="T52" s="15">
        <v>9</v>
      </c>
      <c r="U52" s="1"/>
      <c r="V52" s="1">
        <f t="shared" si="6"/>
        <v>10</v>
      </c>
      <c r="W52" s="1">
        <f t="shared" si="7"/>
        <v>6.3707958019998321</v>
      </c>
      <c r="X52" s="1">
        <v>1.6188</v>
      </c>
      <c r="Y52" s="1">
        <v>0.82040000000000002</v>
      </c>
      <c r="Z52" s="1">
        <v>0.82040000000000002</v>
      </c>
      <c r="AA52" s="1">
        <v>0.42466666666666669</v>
      </c>
      <c r="AB52" s="1"/>
      <c r="AC52" s="1">
        <f t="shared" si="8"/>
        <v>8.7834000000000092</v>
      </c>
      <c r="AD52" s="1">
        <f t="shared" si="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29</v>
      </c>
      <c r="C53" s="1">
        <v>16.97</v>
      </c>
      <c r="D53" s="1">
        <v>24.445</v>
      </c>
      <c r="E53" s="1">
        <v>6.3819999999999997</v>
      </c>
      <c r="F53" s="1">
        <v>32.914999999999999</v>
      </c>
      <c r="G53" s="6">
        <v>1</v>
      </c>
      <c r="H53" s="1">
        <v>45</v>
      </c>
      <c r="I53" s="1"/>
      <c r="J53" s="1">
        <v>7.4</v>
      </c>
      <c r="K53" s="1">
        <f t="shared" si="14"/>
        <v>-1.0180000000000007</v>
      </c>
      <c r="L53" s="1">
        <f t="shared" si="3"/>
        <v>6.3819999999999997</v>
      </c>
      <c r="M53" s="1"/>
      <c r="N53" s="1">
        <v>9.5353000000000101</v>
      </c>
      <c r="O53" s="1"/>
      <c r="P53" s="1">
        <f t="shared" si="4"/>
        <v>1.2764</v>
      </c>
      <c r="Q53" s="14"/>
      <c r="R53" s="19">
        <f t="shared" si="5"/>
        <v>0</v>
      </c>
      <c r="S53" s="19"/>
      <c r="T53" s="15"/>
      <c r="U53" s="1"/>
      <c r="V53" s="1">
        <f t="shared" si="6"/>
        <v>33.257834534628657</v>
      </c>
      <c r="W53" s="1">
        <f t="shared" si="7"/>
        <v>33.257834534628657</v>
      </c>
      <c r="X53" s="1">
        <v>1.8475999999999999</v>
      </c>
      <c r="Y53" s="1">
        <v>3.277600000000001</v>
      </c>
      <c r="Z53" s="1">
        <v>3.4236</v>
      </c>
      <c r="AA53" s="1">
        <v>3.0819999999999999</v>
      </c>
      <c r="AB53" s="1"/>
      <c r="AC53" s="1">
        <f t="shared" si="8"/>
        <v>0</v>
      </c>
      <c r="AD53" s="1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29</v>
      </c>
      <c r="C54" s="1">
        <v>121.90600000000001</v>
      </c>
      <c r="D54" s="1">
        <v>17.215</v>
      </c>
      <c r="E54" s="1">
        <v>44.53</v>
      </c>
      <c r="F54" s="1">
        <v>90.257000000000005</v>
      </c>
      <c r="G54" s="6">
        <v>1</v>
      </c>
      <c r="H54" s="1">
        <v>45</v>
      </c>
      <c r="I54" s="1"/>
      <c r="J54" s="1">
        <v>48</v>
      </c>
      <c r="K54" s="1">
        <f t="shared" si="14"/>
        <v>-3.4699999999999989</v>
      </c>
      <c r="L54" s="1">
        <f t="shared" si="3"/>
        <v>44.53</v>
      </c>
      <c r="M54" s="1"/>
      <c r="N54" s="1"/>
      <c r="O54" s="1"/>
      <c r="P54" s="1">
        <f t="shared" si="4"/>
        <v>8.9060000000000006</v>
      </c>
      <c r="Q54" s="14">
        <f t="shared" ref="Q54:Q67" si="16">12*P54-O54-N54-F54</f>
        <v>16.615000000000009</v>
      </c>
      <c r="R54" s="19">
        <f t="shared" si="5"/>
        <v>16.615000000000009</v>
      </c>
      <c r="S54" s="19"/>
      <c r="T54" s="15">
        <f t="shared" si="15"/>
        <v>16.615000000000009</v>
      </c>
      <c r="U54" s="1"/>
      <c r="V54" s="1">
        <f t="shared" si="6"/>
        <v>12</v>
      </c>
      <c r="W54" s="1">
        <f t="shared" si="7"/>
        <v>10.13440377273748</v>
      </c>
      <c r="X54" s="1">
        <v>5.64</v>
      </c>
      <c r="Y54" s="1">
        <v>9.4817999999999998</v>
      </c>
      <c r="Z54" s="1">
        <v>10.7432</v>
      </c>
      <c r="AA54" s="1">
        <v>14.968666666666669</v>
      </c>
      <c r="AB54" s="1"/>
      <c r="AC54" s="1">
        <f t="shared" si="8"/>
        <v>16.615000000000009</v>
      </c>
      <c r="AD54" s="1">
        <f t="shared" si="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29</v>
      </c>
      <c r="C55" s="1">
        <v>138.09</v>
      </c>
      <c r="D55" s="1">
        <v>26.055</v>
      </c>
      <c r="E55" s="1">
        <v>43.771000000000001</v>
      </c>
      <c r="F55" s="1">
        <v>111.94199999999999</v>
      </c>
      <c r="G55" s="6">
        <v>1</v>
      </c>
      <c r="H55" s="1">
        <v>45</v>
      </c>
      <c r="I55" s="1"/>
      <c r="J55" s="1">
        <v>48.01</v>
      </c>
      <c r="K55" s="1">
        <f t="shared" si="14"/>
        <v>-4.2389999999999972</v>
      </c>
      <c r="L55" s="1">
        <f t="shared" si="3"/>
        <v>43.771000000000001</v>
      </c>
      <c r="M55" s="1"/>
      <c r="N55" s="1"/>
      <c r="O55" s="1"/>
      <c r="P55" s="1">
        <f t="shared" si="4"/>
        <v>8.7542000000000009</v>
      </c>
      <c r="Q55" s="14"/>
      <c r="R55" s="19">
        <f t="shared" si="5"/>
        <v>0</v>
      </c>
      <c r="S55" s="19"/>
      <c r="T55" s="15"/>
      <c r="U55" s="1"/>
      <c r="V55" s="1">
        <f t="shared" si="6"/>
        <v>12.787233556464324</v>
      </c>
      <c r="W55" s="1">
        <f t="shared" si="7"/>
        <v>12.787233556464324</v>
      </c>
      <c r="X55" s="1">
        <v>6.1726000000000001</v>
      </c>
      <c r="Y55" s="1">
        <v>5.6494</v>
      </c>
      <c r="Z55" s="1">
        <v>8.8073999999999995</v>
      </c>
      <c r="AA55" s="1">
        <v>17.705666666666669</v>
      </c>
      <c r="AB55" s="1"/>
      <c r="AC55" s="1">
        <f t="shared" si="8"/>
        <v>0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35</v>
      </c>
      <c r="C56" s="1">
        <v>49</v>
      </c>
      <c r="D56" s="1">
        <v>29</v>
      </c>
      <c r="E56" s="1">
        <v>50</v>
      </c>
      <c r="F56" s="1">
        <v>18</v>
      </c>
      <c r="G56" s="6">
        <v>0.35</v>
      </c>
      <c r="H56" s="1">
        <v>40</v>
      </c>
      <c r="I56" s="1"/>
      <c r="J56" s="1">
        <v>51</v>
      </c>
      <c r="K56" s="1">
        <f t="shared" si="14"/>
        <v>-1</v>
      </c>
      <c r="L56" s="1">
        <f t="shared" si="3"/>
        <v>50</v>
      </c>
      <c r="M56" s="1"/>
      <c r="N56" s="1">
        <v>77.625581395348817</v>
      </c>
      <c r="O56" s="1">
        <v>20.374418604651179</v>
      </c>
      <c r="P56" s="1">
        <f t="shared" si="4"/>
        <v>10</v>
      </c>
      <c r="Q56" s="14"/>
      <c r="R56" s="19">
        <f t="shared" si="5"/>
        <v>0</v>
      </c>
      <c r="S56" s="19"/>
      <c r="T56" s="15"/>
      <c r="U56" s="1"/>
      <c r="V56" s="1">
        <f t="shared" si="6"/>
        <v>11.6</v>
      </c>
      <c r="W56" s="1">
        <f t="shared" si="7"/>
        <v>11.6</v>
      </c>
      <c r="X56" s="1">
        <v>11</v>
      </c>
      <c r="Y56" s="1">
        <v>11.6</v>
      </c>
      <c r="Z56" s="1">
        <v>9.1999999999999993</v>
      </c>
      <c r="AA56" s="1">
        <v>10.33333333333333</v>
      </c>
      <c r="AB56" s="1"/>
      <c r="AC56" s="1">
        <f t="shared" si="8"/>
        <v>0</v>
      </c>
      <c r="AD56" s="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35</v>
      </c>
      <c r="C57" s="1">
        <v>633</v>
      </c>
      <c r="D57" s="1">
        <v>546</v>
      </c>
      <c r="E57" s="1">
        <v>787</v>
      </c>
      <c r="F57" s="1">
        <v>245</v>
      </c>
      <c r="G57" s="6">
        <v>0.4</v>
      </c>
      <c r="H57" s="1">
        <v>45</v>
      </c>
      <c r="I57" s="1"/>
      <c r="J57" s="1">
        <v>776</v>
      </c>
      <c r="K57" s="1">
        <f t="shared" si="14"/>
        <v>11</v>
      </c>
      <c r="L57" s="1">
        <f t="shared" si="3"/>
        <v>787</v>
      </c>
      <c r="M57" s="1"/>
      <c r="N57" s="1">
        <v>320.04341085271341</v>
      </c>
      <c r="O57" s="1">
        <v>287.1565891472867</v>
      </c>
      <c r="P57" s="1">
        <f t="shared" si="4"/>
        <v>157.4</v>
      </c>
      <c r="Q57" s="14">
        <f t="shared" si="16"/>
        <v>1036.6000000000001</v>
      </c>
      <c r="R57" s="19">
        <f t="shared" si="5"/>
        <v>1036.6000000000001</v>
      </c>
      <c r="S57" s="19"/>
      <c r="T57" s="15">
        <f t="shared" si="15"/>
        <v>1036.6000000000001</v>
      </c>
      <c r="U57" s="1"/>
      <c r="V57" s="1">
        <f t="shared" si="6"/>
        <v>12</v>
      </c>
      <c r="W57" s="1">
        <f t="shared" si="7"/>
        <v>5.4142312579415499</v>
      </c>
      <c r="X57" s="1">
        <v>108.8</v>
      </c>
      <c r="Y57" s="1">
        <v>114.6</v>
      </c>
      <c r="Z57" s="1">
        <v>138.6</v>
      </c>
      <c r="AA57" s="1">
        <v>186.33333333333329</v>
      </c>
      <c r="AB57" s="1"/>
      <c r="AC57" s="1">
        <f t="shared" si="8"/>
        <v>414.6400000000001</v>
      </c>
      <c r="AD57" s="1">
        <f t="shared" si="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35</v>
      </c>
      <c r="C58" s="1">
        <v>48</v>
      </c>
      <c r="D58" s="1">
        <v>2</v>
      </c>
      <c r="E58" s="1">
        <v>27</v>
      </c>
      <c r="F58" s="1">
        <v>2</v>
      </c>
      <c r="G58" s="6">
        <v>0.45</v>
      </c>
      <c r="H58" s="1">
        <v>50</v>
      </c>
      <c r="I58" s="1"/>
      <c r="J58" s="1">
        <v>35</v>
      </c>
      <c r="K58" s="1">
        <f t="shared" si="14"/>
        <v>-8</v>
      </c>
      <c r="L58" s="1">
        <f t="shared" si="3"/>
        <v>27</v>
      </c>
      <c r="M58" s="1"/>
      <c r="N58" s="1">
        <v>58.599999999999987</v>
      </c>
      <c r="O58" s="1">
        <v>76.599999999999994</v>
      </c>
      <c r="P58" s="1">
        <f t="shared" si="4"/>
        <v>5.4</v>
      </c>
      <c r="Q58" s="14"/>
      <c r="R58" s="19">
        <f t="shared" si="5"/>
        <v>0</v>
      </c>
      <c r="S58" s="19"/>
      <c r="T58" s="15"/>
      <c r="U58" s="1"/>
      <c r="V58" s="1">
        <f t="shared" si="6"/>
        <v>25.407407407407405</v>
      </c>
      <c r="W58" s="1">
        <f t="shared" si="7"/>
        <v>25.407407407407405</v>
      </c>
      <c r="X58" s="1">
        <v>11.6</v>
      </c>
      <c r="Y58" s="1">
        <v>8.1999999999999993</v>
      </c>
      <c r="Z58" s="1">
        <v>5.6</v>
      </c>
      <c r="AA58" s="1">
        <v>0</v>
      </c>
      <c r="AB58" s="1"/>
      <c r="AC58" s="1">
        <f t="shared" si="8"/>
        <v>0</v>
      </c>
      <c r="AD58" s="1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29</v>
      </c>
      <c r="C59" s="1">
        <v>359.80700000000002</v>
      </c>
      <c r="D59" s="1">
        <v>229.90700000000001</v>
      </c>
      <c r="E59" s="1">
        <v>384.22899999999998</v>
      </c>
      <c r="F59" s="1">
        <v>170.95099999999999</v>
      </c>
      <c r="G59" s="6">
        <v>1</v>
      </c>
      <c r="H59" s="1">
        <v>45</v>
      </c>
      <c r="I59" s="1"/>
      <c r="J59" s="1">
        <v>358.6</v>
      </c>
      <c r="K59" s="1">
        <f t="shared" si="14"/>
        <v>25.628999999999962</v>
      </c>
      <c r="L59" s="1">
        <f t="shared" si="3"/>
        <v>384.22899999999998</v>
      </c>
      <c r="M59" s="1"/>
      <c r="N59" s="1"/>
      <c r="O59" s="1">
        <v>451.89760000000001</v>
      </c>
      <c r="P59" s="1">
        <f t="shared" si="4"/>
        <v>76.845799999999997</v>
      </c>
      <c r="Q59" s="14">
        <f t="shared" si="16"/>
        <v>299.30099999999993</v>
      </c>
      <c r="R59" s="19">
        <f t="shared" si="5"/>
        <v>299.30099999999993</v>
      </c>
      <c r="S59" s="19"/>
      <c r="T59" s="15">
        <f t="shared" si="15"/>
        <v>299.30099999999993</v>
      </c>
      <c r="U59" s="1"/>
      <c r="V59" s="1">
        <f t="shared" si="6"/>
        <v>12</v>
      </c>
      <c r="W59" s="1">
        <f t="shared" si="7"/>
        <v>8.1051742580596482</v>
      </c>
      <c r="X59" s="1">
        <v>63.458799999999997</v>
      </c>
      <c r="Y59" s="1">
        <v>6.9816000000000003</v>
      </c>
      <c r="Z59" s="1">
        <v>28.730799999999999</v>
      </c>
      <c r="AA59" s="1">
        <v>99.577333333333343</v>
      </c>
      <c r="AB59" s="1"/>
      <c r="AC59" s="1">
        <f t="shared" si="8"/>
        <v>299.30099999999993</v>
      </c>
      <c r="AD59" s="1">
        <f t="shared" si="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35</v>
      </c>
      <c r="C60" s="1">
        <v>233</v>
      </c>
      <c r="D60" s="1">
        <v>120</v>
      </c>
      <c r="E60" s="1">
        <v>77</v>
      </c>
      <c r="F60" s="1">
        <v>243</v>
      </c>
      <c r="G60" s="6">
        <v>0.35</v>
      </c>
      <c r="H60" s="1">
        <v>40</v>
      </c>
      <c r="I60" s="1"/>
      <c r="J60" s="1">
        <v>80</v>
      </c>
      <c r="K60" s="1">
        <f t="shared" si="14"/>
        <v>-3</v>
      </c>
      <c r="L60" s="1">
        <f t="shared" si="3"/>
        <v>77</v>
      </c>
      <c r="M60" s="1"/>
      <c r="N60" s="1"/>
      <c r="O60" s="1"/>
      <c r="P60" s="1">
        <f t="shared" si="4"/>
        <v>15.4</v>
      </c>
      <c r="Q60" s="14"/>
      <c r="R60" s="19">
        <f t="shared" si="5"/>
        <v>0</v>
      </c>
      <c r="S60" s="19"/>
      <c r="T60" s="15"/>
      <c r="U60" s="1"/>
      <c r="V60" s="1">
        <f t="shared" si="6"/>
        <v>15.779220779220779</v>
      </c>
      <c r="W60" s="1">
        <f t="shared" si="7"/>
        <v>15.779220779220779</v>
      </c>
      <c r="X60" s="1">
        <v>16</v>
      </c>
      <c r="Y60" s="1">
        <v>26.6</v>
      </c>
      <c r="Z60" s="1">
        <v>36</v>
      </c>
      <c r="AA60" s="1">
        <v>44.333333333333343</v>
      </c>
      <c r="AB60" s="1"/>
      <c r="AC60" s="1">
        <f t="shared" si="8"/>
        <v>0</v>
      </c>
      <c r="AD60" s="1">
        <f t="shared" si="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35</v>
      </c>
      <c r="C61" s="1">
        <v>464</v>
      </c>
      <c r="D61" s="1">
        <v>472</v>
      </c>
      <c r="E61" s="1">
        <v>491</v>
      </c>
      <c r="F61" s="1">
        <v>328</v>
      </c>
      <c r="G61" s="6">
        <v>0.4</v>
      </c>
      <c r="H61" s="1">
        <v>40</v>
      </c>
      <c r="I61" s="1"/>
      <c r="J61" s="1">
        <v>495</v>
      </c>
      <c r="K61" s="1">
        <f t="shared" si="14"/>
        <v>-4</v>
      </c>
      <c r="L61" s="1">
        <f t="shared" si="3"/>
        <v>359</v>
      </c>
      <c r="M61" s="1">
        <v>132</v>
      </c>
      <c r="N61" s="1">
        <v>157.30697674418599</v>
      </c>
      <c r="O61" s="1">
        <v>173.29302325581401</v>
      </c>
      <c r="P61" s="1">
        <f t="shared" si="4"/>
        <v>71.8</v>
      </c>
      <c r="Q61" s="14">
        <f t="shared" si="16"/>
        <v>203</v>
      </c>
      <c r="R61" s="19">
        <f t="shared" si="5"/>
        <v>203</v>
      </c>
      <c r="S61" s="19"/>
      <c r="T61" s="15">
        <f t="shared" si="15"/>
        <v>203</v>
      </c>
      <c r="U61" s="1"/>
      <c r="V61" s="1">
        <f t="shared" si="6"/>
        <v>12</v>
      </c>
      <c r="W61" s="1">
        <f t="shared" si="7"/>
        <v>9.1727019498607252</v>
      </c>
      <c r="X61" s="1">
        <v>68.8</v>
      </c>
      <c r="Y61" s="1">
        <v>71.8</v>
      </c>
      <c r="Z61" s="1">
        <v>88.4</v>
      </c>
      <c r="AA61" s="1">
        <v>113.3333333333333</v>
      </c>
      <c r="AB61" s="1"/>
      <c r="AC61" s="1">
        <f t="shared" si="8"/>
        <v>81.2</v>
      </c>
      <c r="AD61" s="1">
        <f t="shared" si="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35</v>
      </c>
      <c r="C62" s="1">
        <v>644</v>
      </c>
      <c r="D62" s="1">
        <v>750</v>
      </c>
      <c r="E62" s="1">
        <v>969</v>
      </c>
      <c r="F62" s="1">
        <v>255</v>
      </c>
      <c r="G62" s="6">
        <v>0.4</v>
      </c>
      <c r="H62" s="1">
        <v>45</v>
      </c>
      <c r="I62" s="1"/>
      <c r="J62" s="1">
        <v>969</v>
      </c>
      <c r="K62" s="1">
        <f t="shared" si="14"/>
        <v>0</v>
      </c>
      <c r="L62" s="1">
        <f t="shared" si="3"/>
        <v>615</v>
      </c>
      <c r="M62" s="1">
        <v>354</v>
      </c>
      <c r="N62" s="1"/>
      <c r="O62" s="1">
        <v>768.40000000000009</v>
      </c>
      <c r="P62" s="1">
        <f t="shared" si="4"/>
        <v>123</v>
      </c>
      <c r="Q62" s="14">
        <f t="shared" si="16"/>
        <v>452.59999999999991</v>
      </c>
      <c r="R62" s="19">
        <f t="shared" si="5"/>
        <v>452.59999999999991</v>
      </c>
      <c r="S62" s="19"/>
      <c r="T62" s="15">
        <f t="shared" si="15"/>
        <v>452.59999999999991</v>
      </c>
      <c r="U62" s="1"/>
      <c r="V62" s="1">
        <f t="shared" si="6"/>
        <v>12</v>
      </c>
      <c r="W62" s="1">
        <f t="shared" si="7"/>
        <v>8.3203252032520325</v>
      </c>
      <c r="X62" s="1">
        <v>117.4</v>
      </c>
      <c r="Y62" s="1">
        <v>40.6</v>
      </c>
      <c r="Z62" s="1">
        <v>68.599999999999994</v>
      </c>
      <c r="AA62" s="1">
        <v>190.66666666666671</v>
      </c>
      <c r="AB62" s="1"/>
      <c r="AC62" s="1">
        <f t="shared" si="8"/>
        <v>181.03999999999996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35</v>
      </c>
      <c r="C63" s="1">
        <v>110</v>
      </c>
      <c r="D63" s="1">
        <v>180</v>
      </c>
      <c r="E63" s="1">
        <v>252</v>
      </c>
      <c r="F63" s="1">
        <v>-6</v>
      </c>
      <c r="G63" s="6">
        <v>0.4</v>
      </c>
      <c r="H63" s="1">
        <v>40</v>
      </c>
      <c r="I63" s="1"/>
      <c r="J63" s="1">
        <v>334</v>
      </c>
      <c r="K63" s="1">
        <f t="shared" si="14"/>
        <v>-82</v>
      </c>
      <c r="L63" s="1">
        <f t="shared" si="3"/>
        <v>144</v>
      </c>
      <c r="M63" s="1">
        <v>108</v>
      </c>
      <c r="N63" s="1"/>
      <c r="O63" s="1">
        <v>149.80000000000001</v>
      </c>
      <c r="P63" s="1">
        <f t="shared" si="4"/>
        <v>28.8</v>
      </c>
      <c r="Q63" s="14">
        <f t="shared" si="16"/>
        <v>201.8</v>
      </c>
      <c r="R63" s="19">
        <f t="shared" si="5"/>
        <v>201.8</v>
      </c>
      <c r="S63" s="19"/>
      <c r="T63" s="15">
        <f t="shared" si="15"/>
        <v>201.8</v>
      </c>
      <c r="U63" s="1"/>
      <c r="V63" s="1">
        <f t="shared" si="6"/>
        <v>12</v>
      </c>
      <c r="W63" s="1">
        <f t="shared" si="7"/>
        <v>4.9930555555555562</v>
      </c>
      <c r="X63" s="1">
        <v>20.8</v>
      </c>
      <c r="Y63" s="1">
        <v>4.2</v>
      </c>
      <c r="Z63" s="1">
        <v>1</v>
      </c>
      <c r="AA63" s="1">
        <v>24</v>
      </c>
      <c r="AB63" s="1"/>
      <c r="AC63" s="1">
        <f t="shared" si="8"/>
        <v>80.720000000000013</v>
      </c>
      <c r="AD63" s="1">
        <f t="shared" si="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29</v>
      </c>
      <c r="C64" s="1">
        <v>181.51900000000001</v>
      </c>
      <c r="D64" s="1">
        <v>75.328000000000003</v>
      </c>
      <c r="E64" s="1">
        <v>123.45699999999999</v>
      </c>
      <c r="F64" s="1">
        <v>100.508</v>
      </c>
      <c r="G64" s="6">
        <v>1</v>
      </c>
      <c r="H64" s="1">
        <v>50</v>
      </c>
      <c r="I64" s="1"/>
      <c r="J64" s="1">
        <v>119.4</v>
      </c>
      <c r="K64" s="1">
        <f t="shared" si="14"/>
        <v>4.0569999999999879</v>
      </c>
      <c r="L64" s="1">
        <f t="shared" si="3"/>
        <v>123.45699999999999</v>
      </c>
      <c r="M64" s="1"/>
      <c r="N64" s="1">
        <v>33.997799999999977</v>
      </c>
      <c r="O64" s="1">
        <v>184.1568</v>
      </c>
      <c r="P64" s="1">
        <f t="shared" si="4"/>
        <v>24.691399999999998</v>
      </c>
      <c r="Q64" s="14"/>
      <c r="R64" s="19">
        <f t="shared" si="5"/>
        <v>0</v>
      </c>
      <c r="S64" s="19"/>
      <c r="T64" s="15"/>
      <c r="U64" s="1"/>
      <c r="V64" s="1">
        <f t="shared" si="6"/>
        <v>12.905813360117289</v>
      </c>
      <c r="W64" s="1">
        <f t="shared" si="7"/>
        <v>12.905813360117289</v>
      </c>
      <c r="X64" s="1">
        <v>29.6038</v>
      </c>
      <c r="Y64" s="1">
        <v>21.1936</v>
      </c>
      <c r="Z64" s="1">
        <v>22.006799999999998</v>
      </c>
      <c r="AA64" s="1">
        <v>34.286333333333332</v>
      </c>
      <c r="AB64" s="1"/>
      <c r="AC64" s="1">
        <f t="shared" si="8"/>
        <v>0</v>
      </c>
      <c r="AD64" s="1">
        <f t="shared" si="9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29</v>
      </c>
      <c r="C65" s="1">
        <v>4.3090000000000002</v>
      </c>
      <c r="D65" s="1">
        <v>372.327</v>
      </c>
      <c r="E65" s="1"/>
      <c r="F65" s="1">
        <v>372.327</v>
      </c>
      <c r="G65" s="6">
        <v>1</v>
      </c>
      <c r="H65" s="1">
        <v>50</v>
      </c>
      <c r="I65" s="1"/>
      <c r="J65" s="1">
        <v>13</v>
      </c>
      <c r="K65" s="1">
        <f t="shared" si="14"/>
        <v>-13</v>
      </c>
      <c r="L65" s="1">
        <f t="shared" si="3"/>
        <v>0</v>
      </c>
      <c r="M65" s="1"/>
      <c r="N65" s="1">
        <v>669.49579999999992</v>
      </c>
      <c r="O65" s="1"/>
      <c r="P65" s="1">
        <f t="shared" si="4"/>
        <v>0</v>
      </c>
      <c r="Q65" s="14"/>
      <c r="R65" s="19">
        <f t="shared" si="5"/>
        <v>0</v>
      </c>
      <c r="S65" s="19"/>
      <c r="T65" s="15"/>
      <c r="U65" s="1"/>
      <c r="V65" s="1" t="e">
        <f t="shared" si="6"/>
        <v>#DIV/0!</v>
      </c>
      <c r="W65" s="1" t="e">
        <f t="shared" si="7"/>
        <v>#DIV/0!</v>
      </c>
      <c r="X65" s="1">
        <v>10.442</v>
      </c>
      <c r="Y65" s="1">
        <v>79.729399999999998</v>
      </c>
      <c r="Z65" s="1">
        <v>69.569400000000002</v>
      </c>
      <c r="AA65" s="1">
        <v>14.18633333333333</v>
      </c>
      <c r="AB65" s="1"/>
      <c r="AC65" s="1">
        <f t="shared" si="8"/>
        <v>0</v>
      </c>
      <c r="AD65" s="1">
        <f t="shared" si="9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29</v>
      </c>
      <c r="C66" s="1">
        <v>188.89</v>
      </c>
      <c r="D66" s="1">
        <v>295.17700000000002</v>
      </c>
      <c r="E66" s="1">
        <v>246.59299999999999</v>
      </c>
      <c r="F66" s="1">
        <v>168.45500000000001</v>
      </c>
      <c r="G66" s="6">
        <v>1</v>
      </c>
      <c r="H66" s="1">
        <v>55</v>
      </c>
      <c r="I66" s="1"/>
      <c r="J66" s="1">
        <v>234.2</v>
      </c>
      <c r="K66" s="1">
        <f t="shared" si="14"/>
        <v>12.393000000000001</v>
      </c>
      <c r="L66" s="1">
        <f t="shared" si="3"/>
        <v>246.59299999999999</v>
      </c>
      <c r="M66" s="1"/>
      <c r="N66" s="1">
        <v>240.23518139534889</v>
      </c>
      <c r="O66" s="1">
        <v>18.802418604651109</v>
      </c>
      <c r="P66" s="1">
        <f t="shared" si="4"/>
        <v>49.318599999999996</v>
      </c>
      <c r="Q66" s="14">
        <f t="shared" si="16"/>
        <v>164.33059999999998</v>
      </c>
      <c r="R66" s="19">
        <f t="shared" si="5"/>
        <v>164.33059999999998</v>
      </c>
      <c r="S66" s="19"/>
      <c r="T66" s="15">
        <f t="shared" si="15"/>
        <v>164.33059999999998</v>
      </c>
      <c r="U66" s="1"/>
      <c r="V66" s="1">
        <f t="shared" si="6"/>
        <v>12</v>
      </c>
      <c r="W66" s="1">
        <f t="shared" si="7"/>
        <v>8.6679792208213531</v>
      </c>
      <c r="X66" s="1">
        <v>45.953800000000001</v>
      </c>
      <c r="Y66" s="1">
        <v>45.889200000000002</v>
      </c>
      <c r="Z66" s="1">
        <v>51.757399999999997</v>
      </c>
      <c r="AA66" s="1">
        <v>68.649999999999991</v>
      </c>
      <c r="AB66" s="1"/>
      <c r="AC66" s="1">
        <f t="shared" si="8"/>
        <v>164.33059999999998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94</v>
      </c>
      <c r="B67" s="1" t="s">
        <v>29</v>
      </c>
      <c r="C67" s="1">
        <v>286.584</v>
      </c>
      <c r="D67" s="1">
        <v>142.60300000000001</v>
      </c>
      <c r="E67" s="12">
        <f>294.067+E50</f>
        <v>295.34899999999999</v>
      </c>
      <c r="F67" s="12">
        <f>122.944+F50</f>
        <v>129.47999999999999</v>
      </c>
      <c r="G67" s="6">
        <v>1</v>
      </c>
      <c r="H67" s="1">
        <v>40</v>
      </c>
      <c r="I67" s="1"/>
      <c r="J67" s="1">
        <v>286.15699999999998</v>
      </c>
      <c r="K67" s="1">
        <f t="shared" si="14"/>
        <v>9.1920000000000073</v>
      </c>
      <c r="L67" s="1">
        <f t="shared" si="3"/>
        <v>295.34899999999999</v>
      </c>
      <c r="M67" s="1"/>
      <c r="N67" s="1"/>
      <c r="O67" s="1">
        <v>177.21940000000009</v>
      </c>
      <c r="P67" s="1">
        <f t="shared" si="4"/>
        <v>59.069800000000001</v>
      </c>
      <c r="Q67" s="14">
        <f t="shared" si="16"/>
        <v>402.13819999999998</v>
      </c>
      <c r="R67" s="21">
        <v>150</v>
      </c>
      <c r="S67" s="21"/>
      <c r="T67" s="15">
        <v>150</v>
      </c>
      <c r="U67" s="11">
        <f>Q67-T67</f>
        <v>252.13819999999998</v>
      </c>
      <c r="V67" s="1">
        <f t="shared" si="6"/>
        <v>7.7315210141222765</v>
      </c>
      <c r="W67" s="1">
        <f t="shared" si="7"/>
        <v>5.1921523350341472</v>
      </c>
      <c r="X67" s="1">
        <v>36.800199999999997</v>
      </c>
      <c r="Y67" s="1">
        <v>16.893000000000001</v>
      </c>
      <c r="Z67" s="1">
        <v>-4.0999999999999988E-2</v>
      </c>
      <c r="AA67" s="1">
        <v>68.072333333333333</v>
      </c>
      <c r="AB67" s="13" t="s">
        <v>95</v>
      </c>
      <c r="AC67" s="1">
        <f t="shared" si="8"/>
        <v>150</v>
      </c>
      <c r="AD67" s="1">
        <f t="shared" si="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96</v>
      </c>
      <c r="B68" s="1" t="s">
        <v>35</v>
      </c>
      <c r="C68" s="1">
        <v>53</v>
      </c>
      <c r="D68" s="1">
        <v>319</v>
      </c>
      <c r="E68" s="1">
        <v>34</v>
      </c>
      <c r="F68" s="1">
        <v>288</v>
      </c>
      <c r="G68" s="6">
        <v>0.4</v>
      </c>
      <c r="H68" s="1">
        <v>45</v>
      </c>
      <c r="I68" s="1"/>
      <c r="J68" s="1">
        <v>93</v>
      </c>
      <c r="K68" s="1">
        <f t="shared" si="14"/>
        <v>-59</v>
      </c>
      <c r="L68" s="1">
        <f t="shared" si="3"/>
        <v>34</v>
      </c>
      <c r="M68" s="1"/>
      <c r="N68" s="1">
        <v>442.20852713178277</v>
      </c>
      <c r="O68" s="1"/>
      <c r="P68" s="1">
        <f t="shared" si="4"/>
        <v>6.8</v>
      </c>
      <c r="Q68" s="14"/>
      <c r="R68" s="19">
        <f t="shared" si="5"/>
        <v>0</v>
      </c>
      <c r="S68" s="19"/>
      <c r="T68" s="15"/>
      <c r="U68" s="1"/>
      <c r="V68" s="1">
        <f t="shared" si="6"/>
        <v>107.38360693114454</v>
      </c>
      <c r="W68" s="1">
        <f t="shared" si="7"/>
        <v>107.38360693114454</v>
      </c>
      <c r="X68" s="1">
        <v>20.399999999999999</v>
      </c>
      <c r="Y68" s="1">
        <v>61.4</v>
      </c>
      <c r="Z68" s="1">
        <v>54.8</v>
      </c>
      <c r="AA68" s="1">
        <v>33.333333333333343</v>
      </c>
      <c r="AB68" s="1"/>
      <c r="AC68" s="1">
        <f t="shared" si="8"/>
        <v>0</v>
      </c>
      <c r="AD68" s="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97</v>
      </c>
      <c r="B69" s="1" t="s">
        <v>35</v>
      </c>
      <c r="C69" s="1">
        <v>55</v>
      </c>
      <c r="D69" s="1">
        <v>7</v>
      </c>
      <c r="E69" s="1">
        <v>42</v>
      </c>
      <c r="F69" s="1">
        <v>1</v>
      </c>
      <c r="G69" s="6">
        <v>0.35</v>
      </c>
      <c r="H69" s="1">
        <v>40</v>
      </c>
      <c r="I69" s="1"/>
      <c r="J69" s="1">
        <v>52</v>
      </c>
      <c r="K69" s="1">
        <f t="shared" si="14"/>
        <v>-10</v>
      </c>
      <c r="L69" s="1">
        <f t="shared" si="3"/>
        <v>42</v>
      </c>
      <c r="M69" s="1"/>
      <c r="N69" s="1">
        <v>117.8</v>
      </c>
      <c r="O69" s="1">
        <v>50.59999999999998</v>
      </c>
      <c r="P69" s="1">
        <f t="shared" si="4"/>
        <v>8.4</v>
      </c>
      <c r="Q69" s="14"/>
      <c r="R69" s="19">
        <f t="shared" si="5"/>
        <v>0</v>
      </c>
      <c r="S69" s="19"/>
      <c r="T69" s="15"/>
      <c r="U69" s="1"/>
      <c r="V69" s="1">
        <f t="shared" si="6"/>
        <v>20.166666666666664</v>
      </c>
      <c r="W69" s="1">
        <f t="shared" si="7"/>
        <v>20.166666666666664</v>
      </c>
      <c r="X69" s="1">
        <v>15.2</v>
      </c>
      <c r="Y69" s="1">
        <v>14.4</v>
      </c>
      <c r="Z69" s="1">
        <v>8.6</v>
      </c>
      <c r="AA69" s="1">
        <v>8.3333333333333339</v>
      </c>
      <c r="AB69" s="1"/>
      <c r="AC69" s="1">
        <f t="shared" si="8"/>
        <v>0</v>
      </c>
      <c r="AD69" s="1">
        <f t="shared" si="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5" t="s">
        <v>98</v>
      </c>
      <c r="B70" s="1" t="s">
        <v>35</v>
      </c>
      <c r="C70" s="1"/>
      <c r="D70" s="1">
        <v>60</v>
      </c>
      <c r="E70" s="1">
        <v>60</v>
      </c>
      <c r="F70" s="1"/>
      <c r="G70" s="6">
        <v>0</v>
      </c>
      <c r="H70" s="1" t="e">
        <v>#N/A</v>
      </c>
      <c r="I70" s="1"/>
      <c r="J70" s="1">
        <v>60</v>
      </c>
      <c r="K70" s="1">
        <f t="shared" ref="K70:K101" si="17">E70-J70</f>
        <v>0</v>
      </c>
      <c r="L70" s="1">
        <f t="shared" si="3"/>
        <v>0</v>
      </c>
      <c r="M70" s="1">
        <v>60</v>
      </c>
      <c r="N70" s="1"/>
      <c r="O70" s="1"/>
      <c r="P70" s="1">
        <f t="shared" si="4"/>
        <v>0</v>
      </c>
      <c r="Q70" s="14"/>
      <c r="R70" s="19">
        <f t="shared" si="5"/>
        <v>0</v>
      </c>
      <c r="S70" s="19"/>
      <c r="T70" s="1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0.26800000000000002</v>
      </c>
      <c r="Z70" s="1">
        <v>0.26800000000000002</v>
      </c>
      <c r="AA70" s="1">
        <v>0</v>
      </c>
      <c r="AB70" s="1"/>
      <c r="AC70" s="1">
        <f t="shared" si="8"/>
        <v>0</v>
      </c>
      <c r="AD70" s="1">
        <f t="shared" si="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99</v>
      </c>
      <c r="B71" s="1" t="s">
        <v>35</v>
      </c>
      <c r="C71" s="1">
        <v>55</v>
      </c>
      <c r="D71" s="1">
        <v>200</v>
      </c>
      <c r="E71" s="1">
        <v>206</v>
      </c>
      <c r="F71" s="1">
        <v>48</v>
      </c>
      <c r="G71" s="6">
        <v>0</v>
      </c>
      <c r="H71" s="1">
        <v>60</v>
      </c>
      <c r="I71" s="1"/>
      <c r="J71" s="1">
        <v>206</v>
      </c>
      <c r="K71" s="1">
        <f t="shared" si="17"/>
        <v>0</v>
      </c>
      <c r="L71" s="1">
        <f t="shared" ref="L71:L105" si="18">E71-M71</f>
        <v>6</v>
      </c>
      <c r="M71" s="1">
        <v>200</v>
      </c>
      <c r="N71" s="1"/>
      <c r="O71" s="1"/>
      <c r="P71" s="1">
        <f t="shared" ref="P71:P105" si="19">L71/5</f>
        <v>1.2</v>
      </c>
      <c r="Q71" s="14"/>
      <c r="R71" s="19">
        <f t="shared" ref="R71:R105" si="20">Q71</f>
        <v>0</v>
      </c>
      <c r="S71" s="19"/>
      <c r="T71" s="15"/>
      <c r="U71" s="1"/>
      <c r="V71" s="1">
        <f t="shared" ref="V71:V105" si="21">(F71+N71+O71+R71)/P71</f>
        <v>40</v>
      </c>
      <c r="W71" s="1">
        <f t="shared" ref="W71:W105" si="22">(F71+N71+O71)/P71</f>
        <v>40</v>
      </c>
      <c r="X71" s="1">
        <v>0.4</v>
      </c>
      <c r="Y71" s="1">
        <v>0.2</v>
      </c>
      <c r="Z71" s="1">
        <v>0.4</v>
      </c>
      <c r="AA71" s="1">
        <v>1</v>
      </c>
      <c r="AB71" s="11" t="s">
        <v>100</v>
      </c>
      <c r="AC71" s="1">
        <f t="shared" ref="AC71:AD105" si="23">R71*G71</f>
        <v>0</v>
      </c>
      <c r="AD71" s="1">
        <f t="shared" ref="AD71:AD105" si="24">S71*G71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5" t="s">
        <v>101</v>
      </c>
      <c r="B72" s="1" t="s">
        <v>35</v>
      </c>
      <c r="C72" s="1"/>
      <c r="D72" s="1">
        <v>32</v>
      </c>
      <c r="E72" s="1">
        <v>32</v>
      </c>
      <c r="F72" s="1"/>
      <c r="G72" s="6">
        <v>0</v>
      </c>
      <c r="H72" s="1" t="e">
        <v>#N/A</v>
      </c>
      <c r="I72" s="1"/>
      <c r="J72" s="1">
        <v>32</v>
      </c>
      <c r="K72" s="1">
        <f t="shared" si="17"/>
        <v>0</v>
      </c>
      <c r="L72" s="1">
        <f t="shared" si="18"/>
        <v>0</v>
      </c>
      <c r="M72" s="1">
        <v>32</v>
      </c>
      <c r="N72" s="1"/>
      <c r="O72" s="1"/>
      <c r="P72" s="1">
        <f t="shared" si="19"/>
        <v>0</v>
      </c>
      <c r="Q72" s="14"/>
      <c r="R72" s="19">
        <f t="shared" si="20"/>
        <v>0</v>
      </c>
      <c r="S72" s="19"/>
      <c r="T72" s="15"/>
      <c r="U72" s="1"/>
      <c r="V72" s="1" t="e">
        <f t="shared" si="21"/>
        <v>#DIV/0!</v>
      </c>
      <c r="W72" s="1" t="e">
        <f t="shared" si="22"/>
        <v>#DIV/0!</v>
      </c>
      <c r="X72" s="1">
        <v>0</v>
      </c>
      <c r="Y72" s="1">
        <v>0.26800000000000002</v>
      </c>
      <c r="Z72" s="1">
        <v>0.26800000000000002</v>
      </c>
      <c r="AA72" s="1">
        <v>0</v>
      </c>
      <c r="AB72" s="1"/>
      <c r="AC72" s="1">
        <f t="shared" si="23"/>
        <v>0</v>
      </c>
      <c r="AD72" s="1">
        <f t="shared" si="24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5" t="s">
        <v>102</v>
      </c>
      <c r="B73" s="1" t="s">
        <v>35</v>
      </c>
      <c r="C73" s="1"/>
      <c r="D73" s="1">
        <v>120</v>
      </c>
      <c r="E73" s="1">
        <v>120</v>
      </c>
      <c r="F73" s="1"/>
      <c r="G73" s="6">
        <v>0</v>
      </c>
      <c r="H73" s="1" t="e">
        <v>#N/A</v>
      </c>
      <c r="I73" s="1"/>
      <c r="J73" s="1">
        <v>120</v>
      </c>
      <c r="K73" s="1">
        <f t="shared" si="17"/>
        <v>0</v>
      </c>
      <c r="L73" s="1">
        <f t="shared" si="18"/>
        <v>0</v>
      </c>
      <c r="M73" s="1">
        <v>120</v>
      </c>
      <c r="N73" s="1"/>
      <c r="O73" s="1"/>
      <c r="P73" s="1">
        <f t="shared" si="19"/>
        <v>0</v>
      </c>
      <c r="Q73" s="14"/>
      <c r="R73" s="19">
        <f t="shared" si="20"/>
        <v>0</v>
      </c>
      <c r="S73" s="19"/>
      <c r="T73" s="15"/>
      <c r="U73" s="1"/>
      <c r="V73" s="1" t="e">
        <f t="shared" si="21"/>
        <v>#DIV/0!</v>
      </c>
      <c r="W73" s="1" t="e">
        <f t="shared" si="22"/>
        <v>#DIV/0!</v>
      </c>
      <c r="X73" s="1">
        <v>0</v>
      </c>
      <c r="Y73" s="1">
        <v>0.26800000000000002</v>
      </c>
      <c r="Z73" s="1">
        <v>0.26800000000000002</v>
      </c>
      <c r="AA73" s="1">
        <v>0</v>
      </c>
      <c r="AB73" s="1"/>
      <c r="AC73" s="1">
        <f t="shared" si="23"/>
        <v>0</v>
      </c>
      <c r="AD73" s="1">
        <f t="shared" si="24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5" t="s">
        <v>103</v>
      </c>
      <c r="B74" s="1" t="s">
        <v>35</v>
      </c>
      <c r="C74" s="1"/>
      <c r="D74" s="1">
        <v>300</v>
      </c>
      <c r="E74" s="1">
        <v>300</v>
      </c>
      <c r="F74" s="1"/>
      <c r="G74" s="6">
        <v>0</v>
      </c>
      <c r="H74" s="1" t="e">
        <v>#N/A</v>
      </c>
      <c r="I74" s="1"/>
      <c r="J74" s="1">
        <v>300</v>
      </c>
      <c r="K74" s="1">
        <f t="shared" si="17"/>
        <v>0</v>
      </c>
      <c r="L74" s="1">
        <f t="shared" si="18"/>
        <v>0</v>
      </c>
      <c r="M74" s="1">
        <v>300</v>
      </c>
      <c r="N74" s="1"/>
      <c r="O74" s="1"/>
      <c r="P74" s="1">
        <f t="shared" si="19"/>
        <v>0</v>
      </c>
      <c r="Q74" s="14"/>
      <c r="R74" s="19">
        <f t="shared" si="20"/>
        <v>0</v>
      </c>
      <c r="S74" s="19"/>
      <c r="T74" s="15"/>
      <c r="U74" s="1"/>
      <c r="V74" s="1" t="e">
        <f t="shared" si="21"/>
        <v>#DIV/0!</v>
      </c>
      <c r="W74" s="1" t="e">
        <f t="shared" si="22"/>
        <v>#DIV/0!</v>
      </c>
      <c r="X74" s="1">
        <v>0</v>
      </c>
      <c r="Y74" s="1">
        <v>0.26800000000000002</v>
      </c>
      <c r="Z74" s="1">
        <v>0.26800000000000002</v>
      </c>
      <c r="AA74" s="1">
        <v>0</v>
      </c>
      <c r="AB74" s="1"/>
      <c r="AC74" s="1">
        <f t="shared" si="23"/>
        <v>0</v>
      </c>
      <c r="AD74" s="1">
        <f t="shared" si="24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5" t="s">
        <v>104</v>
      </c>
      <c r="B75" s="1" t="s">
        <v>35</v>
      </c>
      <c r="C75" s="1"/>
      <c r="D75" s="1"/>
      <c r="E75" s="1">
        <v>2</v>
      </c>
      <c r="F75" s="1">
        <v>-2</v>
      </c>
      <c r="G75" s="6">
        <v>0</v>
      </c>
      <c r="H75" s="1" t="e">
        <v>#N/A</v>
      </c>
      <c r="I75" s="1"/>
      <c r="J75" s="1"/>
      <c r="K75" s="1">
        <f t="shared" si="17"/>
        <v>2</v>
      </c>
      <c r="L75" s="1">
        <f t="shared" si="18"/>
        <v>2</v>
      </c>
      <c r="M75" s="1"/>
      <c r="N75" s="1"/>
      <c r="O75" s="1"/>
      <c r="P75" s="1">
        <f t="shared" si="19"/>
        <v>0.4</v>
      </c>
      <c r="Q75" s="14"/>
      <c r="R75" s="19">
        <f t="shared" si="20"/>
        <v>0</v>
      </c>
      <c r="S75" s="19"/>
      <c r="T75" s="15"/>
      <c r="U75" s="1"/>
      <c r="V75" s="1">
        <f t="shared" si="21"/>
        <v>-5</v>
      </c>
      <c r="W75" s="1">
        <f t="shared" si="22"/>
        <v>-5</v>
      </c>
      <c r="X75" s="1">
        <v>0</v>
      </c>
      <c r="Y75" s="1">
        <v>0.26800000000000002</v>
      </c>
      <c r="Z75" s="1">
        <v>0.26800000000000002</v>
      </c>
      <c r="AA75" s="1">
        <v>0</v>
      </c>
      <c r="AB75" s="1"/>
      <c r="AC75" s="1">
        <f t="shared" si="23"/>
        <v>0</v>
      </c>
      <c r="AD75" s="1">
        <f t="shared" si="24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5" t="s">
        <v>105</v>
      </c>
      <c r="B76" s="1" t="s">
        <v>35</v>
      </c>
      <c r="C76" s="1"/>
      <c r="D76" s="1">
        <v>252</v>
      </c>
      <c r="E76" s="1">
        <v>252</v>
      </c>
      <c r="F76" s="1"/>
      <c r="G76" s="6">
        <v>0</v>
      </c>
      <c r="H76" s="1" t="e">
        <v>#N/A</v>
      </c>
      <c r="I76" s="1"/>
      <c r="J76" s="1">
        <v>252</v>
      </c>
      <c r="K76" s="1">
        <f t="shared" si="17"/>
        <v>0</v>
      </c>
      <c r="L76" s="1">
        <f t="shared" si="18"/>
        <v>0</v>
      </c>
      <c r="M76" s="1">
        <v>252</v>
      </c>
      <c r="N76" s="1"/>
      <c r="O76" s="1"/>
      <c r="P76" s="1">
        <f t="shared" si="19"/>
        <v>0</v>
      </c>
      <c r="Q76" s="14"/>
      <c r="R76" s="19">
        <f t="shared" si="20"/>
        <v>0</v>
      </c>
      <c r="S76" s="19"/>
      <c r="T76" s="15"/>
      <c r="U76" s="1"/>
      <c r="V76" s="1" t="e">
        <f t="shared" si="21"/>
        <v>#DIV/0!</v>
      </c>
      <c r="W76" s="1" t="e">
        <f t="shared" si="22"/>
        <v>#DIV/0!</v>
      </c>
      <c r="X76" s="1">
        <v>0</v>
      </c>
      <c r="Y76" s="1">
        <v>0.26800000000000002</v>
      </c>
      <c r="Z76" s="1">
        <v>0.26800000000000002</v>
      </c>
      <c r="AA76" s="1">
        <v>0</v>
      </c>
      <c r="AB76" s="1"/>
      <c r="AC76" s="1">
        <f t="shared" si="23"/>
        <v>0</v>
      </c>
      <c r="AD76" s="1">
        <f t="shared" si="2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5" t="s">
        <v>106</v>
      </c>
      <c r="B77" s="1" t="s">
        <v>35</v>
      </c>
      <c r="C77" s="1"/>
      <c r="D77" s="1">
        <v>84</v>
      </c>
      <c r="E77" s="1">
        <v>84</v>
      </c>
      <c r="F77" s="1"/>
      <c r="G77" s="6">
        <v>0</v>
      </c>
      <c r="H77" s="1" t="e">
        <v>#N/A</v>
      </c>
      <c r="I77" s="1"/>
      <c r="J77" s="1">
        <v>84</v>
      </c>
      <c r="K77" s="1">
        <f t="shared" si="17"/>
        <v>0</v>
      </c>
      <c r="L77" s="1">
        <f t="shared" si="18"/>
        <v>0</v>
      </c>
      <c r="M77" s="1">
        <v>84</v>
      </c>
      <c r="N77" s="1"/>
      <c r="O77" s="1"/>
      <c r="P77" s="1">
        <f t="shared" si="19"/>
        <v>0</v>
      </c>
      <c r="Q77" s="14"/>
      <c r="R77" s="19">
        <f t="shared" si="20"/>
        <v>0</v>
      </c>
      <c r="S77" s="19"/>
      <c r="T77" s="15"/>
      <c r="U77" s="1"/>
      <c r="V77" s="1" t="e">
        <f t="shared" si="21"/>
        <v>#DIV/0!</v>
      </c>
      <c r="W77" s="1" t="e">
        <f t="shared" si="22"/>
        <v>#DIV/0!</v>
      </c>
      <c r="X77" s="1">
        <v>0</v>
      </c>
      <c r="Y77" s="1">
        <v>0.26800000000000002</v>
      </c>
      <c r="Z77" s="1">
        <v>0.26800000000000002</v>
      </c>
      <c r="AA77" s="1">
        <v>0</v>
      </c>
      <c r="AB77" s="1"/>
      <c r="AC77" s="1">
        <f t="shared" si="23"/>
        <v>0</v>
      </c>
      <c r="AD77" s="1">
        <f t="shared" si="24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107</v>
      </c>
      <c r="B78" s="1" t="s">
        <v>35</v>
      </c>
      <c r="C78" s="1">
        <v>120</v>
      </c>
      <c r="D78" s="1">
        <v>90</v>
      </c>
      <c r="E78" s="1">
        <v>110</v>
      </c>
      <c r="F78" s="1">
        <v>29</v>
      </c>
      <c r="G78" s="6">
        <v>0.4</v>
      </c>
      <c r="H78" s="1">
        <v>40</v>
      </c>
      <c r="I78" s="1"/>
      <c r="J78" s="1">
        <v>112</v>
      </c>
      <c r="K78" s="1">
        <f t="shared" si="17"/>
        <v>-2</v>
      </c>
      <c r="L78" s="1">
        <f t="shared" si="18"/>
        <v>50</v>
      </c>
      <c r="M78" s="1">
        <v>60</v>
      </c>
      <c r="N78" s="1"/>
      <c r="O78" s="1">
        <v>100</v>
      </c>
      <c r="P78" s="1">
        <f t="shared" si="19"/>
        <v>10</v>
      </c>
      <c r="Q78" s="14"/>
      <c r="R78" s="19">
        <f t="shared" si="20"/>
        <v>0</v>
      </c>
      <c r="S78" s="19"/>
      <c r="T78" s="15"/>
      <c r="U78" s="1"/>
      <c r="V78" s="1">
        <f t="shared" si="21"/>
        <v>12.9</v>
      </c>
      <c r="W78" s="1">
        <f t="shared" si="22"/>
        <v>12.9</v>
      </c>
      <c r="X78" s="1">
        <v>14</v>
      </c>
      <c r="Y78" s="1">
        <v>7.8</v>
      </c>
      <c r="Z78" s="1">
        <v>4.5999999999999996</v>
      </c>
      <c r="AA78" s="1">
        <v>20.333333333333329</v>
      </c>
      <c r="AB78" s="1"/>
      <c r="AC78" s="1">
        <f t="shared" si="23"/>
        <v>0</v>
      </c>
      <c r="AD78" s="1">
        <f t="shared" si="24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5" t="s">
        <v>108</v>
      </c>
      <c r="B79" s="1" t="s">
        <v>35</v>
      </c>
      <c r="C79" s="1"/>
      <c r="D79" s="1">
        <v>144</v>
      </c>
      <c r="E79" s="1">
        <v>144</v>
      </c>
      <c r="F79" s="1"/>
      <c r="G79" s="6">
        <v>0</v>
      </c>
      <c r="H79" s="1" t="e">
        <v>#N/A</v>
      </c>
      <c r="I79" s="1"/>
      <c r="J79" s="1">
        <v>144</v>
      </c>
      <c r="K79" s="1">
        <f t="shared" si="17"/>
        <v>0</v>
      </c>
      <c r="L79" s="1">
        <f t="shared" si="18"/>
        <v>0</v>
      </c>
      <c r="M79" s="1">
        <v>144</v>
      </c>
      <c r="N79" s="1"/>
      <c r="O79" s="1"/>
      <c r="P79" s="1">
        <f t="shared" si="19"/>
        <v>0</v>
      </c>
      <c r="Q79" s="14"/>
      <c r="R79" s="19">
        <f t="shared" si="20"/>
        <v>0</v>
      </c>
      <c r="S79" s="19"/>
      <c r="T79" s="15"/>
      <c r="U79" s="1"/>
      <c r="V79" s="1" t="e">
        <f t="shared" si="21"/>
        <v>#DIV/0!</v>
      </c>
      <c r="W79" s="1" t="e">
        <f t="shared" si="22"/>
        <v>#DIV/0!</v>
      </c>
      <c r="X79" s="1">
        <v>0</v>
      </c>
      <c r="Y79" s="1">
        <v>0.26800000000000002</v>
      </c>
      <c r="Z79" s="1">
        <v>0.26800000000000002</v>
      </c>
      <c r="AA79" s="1">
        <v>0</v>
      </c>
      <c r="AB79" s="1"/>
      <c r="AC79" s="1">
        <f t="shared" si="23"/>
        <v>0</v>
      </c>
      <c r="AD79" s="1">
        <f t="shared" si="24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109</v>
      </c>
      <c r="B80" s="1" t="s">
        <v>29</v>
      </c>
      <c r="C80" s="1">
        <v>16.902999999999999</v>
      </c>
      <c r="D80" s="1">
        <v>8.7590000000000003</v>
      </c>
      <c r="E80" s="1">
        <v>19.225000000000001</v>
      </c>
      <c r="F80" s="1">
        <v>5.0060000000000002</v>
      </c>
      <c r="G80" s="6">
        <v>1</v>
      </c>
      <c r="H80" s="1">
        <v>40</v>
      </c>
      <c r="I80" s="1"/>
      <c r="J80" s="1">
        <v>20.2</v>
      </c>
      <c r="K80" s="1">
        <f t="shared" si="17"/>
        <v>-0.97499999999999787</v>
      </c>
      <c r="L80" s="1">
        <f t="shared" si="18"/>
        <v>19.225000000000001</v>
      </c>
      <c r="M80" s="1"/>
      <c r="N80" s="1"/>
      <c r="O80" s="1">
        <v>10.205</v>
      </c>
      <c r="P80" s="1">
        <f t="shared" si="19"/>
        <v>3.8450000000000002</v>
      </c>
      <c r="Q80" s="14">
        <f t="shared" ref="Q80" si="25">12*P80-O80-N80-F80</f>
        <v>30.929000000000002</v>
      </c>
      <c r="R80" s="19">
        <f t="shared" si="20"/>
        <v>30.929000000000002</v>
      </c>
      <c r="S80" s="19"/>
      <c r="T80" s="15">
        <f t="shared" si="15"/>
        <v>30.929000000000002</v>
      </c>
      <c r="U80" s="1"/>
      <c r="V80" s="1">
        <f t="shared" si="21"/>
        <v>12</v>
      </c>
      <c r="W80" s="1">
        <f t="shared" si="22"/>
        <v>3.9560468140442131</v>
      </c>
      <c r="X80" s="1">
        <v>2.2770000000000001</v>
      </c>
      <c r="Y80" s="1">
        <v>1.8728</v>
      </c>
      <c r="Z80" s="1">
        <v>1.7285999999999999</v>
      </c>
      <c r="AA80" s="1">
        <v>3.363666666666667</v>
      </c>
      <c r="AB80" s="1"/>
      <c r="AC80" s="1">
        <f t="shared" si="23"/>
        <v>30.929000000000002</v>
      </c>
      <c r="AD80" s="1">
        <f t="shared" si="2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110</v>
      </c>
      <c r="B81" s="1" t="s">
        <v>35</v>
      </c>
      <c r="C81" s="1">
        <v>20</v>
      </c>
      <c r="D81" s="1">
        <v>40</v>
      </c>
      <c r="E81" s="1">
        <v>15</v>
      </c>
      <c r="F81" s="1">
        <v>36</v>
      </c>
      <c r="G81" s="6">
        <v>0.35</v>
      </c>
      <c r="H81" s="1">
        <v>35</v>
      </c>
      <c r="I81" s="1"/>
      <c r="J81" s="1">
        <v>15</v>
      </c>
      <c r="K81" s="1">
        <f t="shared" si="17"/>
        <v>0</v>
      </c>
      <c r="L81" s="1">
        <f t="shared" si="18"/>
        <v>15</v>
      </c>
      <c r="M81" s="1"/>
      <c r="N81" s="1"/>
      <c r="O81" s="1"/>
      <c r="P81" s="1">
        <f t="shared" si="19"/>
        <v>3</v>
      </c>
      <c r="Q81" s="14"/>
      <c r="R81" s="19">
        <f t="shared" si="20"/>
        <v>0</v>
      </c>
      <c r="S81" s="19"/>
      <c r="T81" s="15"/>
      <c r="U81" s="1"/>
      <c r="V81" s="1">
        <f t="shared" si="21"/>
        <v>12</v>
      </c>
      <c r="W81" s="1">
        <f t="shared" si="22"/>
        <v>12</v>
      </c>
      <c r="X81" s="1">
        <v>2.2000000000000002</v>
      </c>
      <c r="Y81" s="1">
        <v>2.4</v>
      </c>
      <c r="Z81" s="1">
        <v>3.8</v>
      </c>
      <c r="AA81" s="1">
        <v>2.333333333333333</v>
      </c>
      <c r="AB81" s="1"/>
      <c r="AC81" s="1">
        <f t="shared" si="23"/>
        <v>0</v>
      </c>
      <c r="AD81" s="1">
        <f t="shared" si="24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111</v>
      </c>
      <c r="B82" s="1" t="s">
        <v>35</v>
      </c>
      <c r="C82" s="1">
        <v>2</v>
      </c>
      <c r="D82" s="1">
        <v>42</v>
      </c>
      <c r="E82" s="1">
        <v>3</v>
      </c>
      <c r="F82" s="1">
        <v>40</v>
      </c>
      <c r="G82" s="6">
        <v>0.28000000000000003</v>
      </c>
      <c r="H82" s="1">
        <v>45</v>
      </c>
      <c r="I82" s="1"/>
      <c r="J82" s="1">
        <v>9</v>
      </c>
      <c r="K82" s="1">
        <f t="shared" si="17"/>
        <v>-6</v>
      </c>
      <c r="L82" s="1">
        <f t="shared" si="18"/>
        <v>3</v>
      </c>
      <c r="M82" s="1"/>
      <c r="N82" s="1">
        <v>71.600000000000009</v>
      </c>
      <c r="O82" s="1"/>
      <c r="P82" s="1">
        <f t="shared" si="19"/>
        <v>0.6</v>
      </c>
      <c r="Q82" s="14"/>
      <c r="R82" s="19">
        <f t="shared" si="20"/>
        <v>0</v>
      </c>
      <c r="S82" s="19"/>
      <c r="T82" s="15"/>
      <c r="U82" s="1"/>
      <c r="V82" s="1">
        <f t="shared" si="21"/>
        <v>186.00000000000003</v>
      </c>
      <c r="W82" s="1">
        <f t="shared" si="22"/>
        <v>186.00000000000003</v>
      </c>
      <c r="X82" s="1">
        <v>1.4</v>
      </c>
      <c r="Y82" s="1">
        <v>8.8000000000000007</v>
      </c>
      <c r="Z82" s="1">
        <v>7.8</v>
      </c>
      <c r="AA82" s="1">
        <v>-0.66666666666666663</v>
      </c>
      <c r="AB82" s="1"/>
      <c r="AC82" s="1">
        <f t="shared" si="23"/>
        <v>0</v>
      </c>
      <c r="AD82" s="1">
        <f t="shared" si="2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112</v>
      </c>
      <c r="B83" s="1" t="s">
        <v>29</v>
      </c>
      <c r="C83" s="1">
        <v>-9.4E-2</v>
      </c>
      <c r="D83" s="1">
        <v>1.3939999999999999</v>
      </c>
      <c r="E83" s="1">
        <v>0.54600000000000004</v>
      </c>
      <c r="F83" s="1"/>
      <c r="G83" s="6">
        <v>0</v>
      </c>
      <c r="H83" s="1" t="e">
        <v>#N/A</v>
      </c>
      <c r="I83" s="1"/>
      <c r="J83" s="1">
        <v>2.6</v>
      </c>
      <c r="K83" s="1">
        <f t="shared" si="17"/>
        <v>-2.0540000000000003</v>
      </c>
      <c r="L83" s="1">
        <f t="shared" si="18"/>
        <v>0.54600000000000004</v>
      </c>
      <c r="M83" s="1"/>
      <c r="N83" s="1"/>
      <c r="O83" s="1"/>
      <c r="P83" s="1">
        <f t="shared" si="19"/>
        <v>0.10920000000000001</v>
      </c>
      <c r="Q83" s="14"/>
      <c r="R83" s="19">
        <f t="shared" si="20"/>
        <v>0</v>
      </c>
      <c r="S83" s="19"/>
      <c r="T83" s="15"/>
      <c r="U83" s="1"/>
      <c r="V83" s="1">
        <f t="shared" si="21"/>
        <v>0</v>
      </c>
      <c r="W83" s="1">
        <f t="shared" si="22"/>
        <v>0</v>
      </c>
      <c r="X83" s="1">
        <v>-0.51600000000000001</v>
      </c>
      <c r="Y83" s="1">
        <v>9.969199999999999</v>
      </c>
      <c r="Z83" s="1">
        <v>10.0792</v>
      </c>
      <c r="AA83" s="1">
        <v>0</v>
      </c>
      <c r="AB83" s="1"/>
      <c r="AC83" s="1">
        <f t="shared" si="23"/>
        <v>0</v>
      </c>
      <c r="AD83" s="1">
        <f t="shared" si="2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113</v>
      </c>
      <c r="B84" s="1" t="s">
        <v>35</v>
      </c>
      <c r="C84" s="1">
        <v>6</v>
      </c>
      <c r="D84" s="1">
        <v>18</v>
      </c>
      <c r="E84" s="1">
        <v>-1</v>
      </c>
      <c r="F84" s="1">
        <v>18</v>
      </c>
      <c r="G84" s="6">
        <v>0.28000000000000003</v>
      </c>
      <c r="H84" s="1">
        <v>45</v>
      </c>
      <c r="I84" s="1"/>
      <c r="J84" s="1">
        <v>9</v>
      </c>
      <c r="K84" s="1">
        <f t="shared" si="17"/>
        <v>-10</v>
      </c>
      <c r="L84" s="1">
        <f t="shared" si="18"/>
        <v>-1</v>
      </c>
      <c r="M84" s="1"/>
      <c r="N84" s="1">
        <v>21.6</v>
      </c>
      <c r="O84" s="1"/>
      <c r="P84" s="1">
        <f t="shared" si="19"/>
        <v>-0.2</v>
      </c>
      <c r="Q84" s="14"/>
      <c r="R84" s="19">
        <f t="shared" si="20"/>
        <v>0</v>
      </c>
      <c r="S84" s="19"/>
      <c r="T84" s="15"/>
      <c r="U84" s="1"/>
      <c r="V84" s="1">
        <f t="shared" si="21"/>
        <v>-198</v>
      </c>
      <c r="W84" s="1">
        <f t="shared" si="22"/>
        <v>-198</v>
      </c>
      <c r="X84" s="1">
        <v>-0.4</v>
      </c>
      <c r="Y84" s="1">
        <v>3.6</v>
      </c>
      <c r="Z84" s="1">
        <v>3.6</v>
      </c>
      <c r="AA84" s="1">
        <v>0</v>
      </c>
      <c r="AB84" s="1"/>
      <c r="AC84" s="1">
        <f t="shared" si="23"/>
        <v>0</v>
      </c>
      <c r="AD84" s="1">
        <f t="shared" si="24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114</v>
      </c>
      <c r="B85" s="1" t="s">
        <v>29</v>
      </c>
      <c r="C85" s="1">
        <v>72.808999999999997</v>
      </c>
      <c r="D85" s="1">
        <v>47.78</v>
      </c>
      <c r="E85" s="1">
        <v>79.150000000000006</v>
      </c>
      <c r="F85" s="1"/>
      <c r="G85" s="6">
        <v>1</v>
      </c>
      <c r="H85" s="1">
        <v>50</v>
      </c>
      <c r="I85" s="1"/>
      <c r="J85" s="1">
        <v>118.4</v>
      </c>
      <c r="K85" s="1">
        <f t="shared" si="17"/>
        <v>-39.25</v>
      </c>
      <c r="L85" s="1">
        <f t="shared" si="18"/>
        <v>79.150000000000006</v>
      </c>
      <c r="M85" s="1"/>
      <c r="N85" s="1"/>
      <c r="O85" s="1">
        <v>171.208</v>
      </c>
      <c r="P85" s="1">
        <f t="shared" si="19"/>
        <v>15.830000000000002</v>
      </c>
      <c r="Q85" s="14">
        <f t="shared" ref="Q85:Q88" si="26">12*P85-O85-N85-F85</f>
        <v>18.752000000000038</v>
      </c>
      <c r="R85" s="19">
        <f t="shared" si="20"/>
        <v>18.752000000000038</v>
      </c>
      <c r="S85" s="19"/>
      <c r="T85" s="15">
        <f t="shared" si="15"/>
        <v>18.752000000000038</v>
      </c>
      <c r="U85" s="1"/>
      <c r="V85" s="1">
        <f t="shared" si="21"/>
        <v>12.000000000000002</v>
      </c>
      <c r="W85" s="1">
        <f t="shared" si="22"/>
        <v>10.815413771320276</v>
      </c>
      <c r="X85" s="1">
        <v>25.879000000000001</v>
      </c>
      <c r="Y85" s="1">
        <v>3.7502</v>
      </c>
      <c r="Z85" s="1">
        <v>3.9376000000000002</v>
      </c>
      <c r="AA85" s="1">
        <v>18.978333333333339</v>
      </c>
      <c r="AB85" s="1"/>
      <c r="AC85" s="1">
        <f t="shared" si="23"/>
        <v>18.752000000000038</v>
      </c>
      <c r="AD85" s="1">
        <f t="shared" si="24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115</v>
      </c>
      <c r="B86" s="1" t="s">
        <v>29</v>
      </c>
      <c r="C86" s="1">
        <v>70.486999999999995</v>
      </c>
      <c r="D86" s="1">
        <v>21.963000000000001</v>
      </c>
      <c r="E86" s="1">
        <v>26.983000000000001</v>
      </c>
      <c r="F86" s="1">
        <v>43.988999999999997</v>
      </c>
      <c r="G86" s="6">
        <v>1</v>
      </c>
      <c r="H86" s="1">
        <v>50</v>
      </c>
      <c r="I86" s="1"/>
      <c r="J86" s="1">
        <v>27.4</v>
      </c>
      <c r="K86" s="1">
        <f t="shared" si="17"/>
        <v>-0.41699999999999804</v>
      </c>
      <c r="L86" s="1">
        <f t="shared" si="18"/>
        <v>26.983000000000001</v>
      </c>
      <c r="M86" s="1"/>
      <c r="N86" s="1"/>
      <c r="O86" s="1">
        <v>70.66540000000002</v>
      </c>
      <c r="P86" s="1">
        <f t="shared" si="19"/>
        <v>5.3966000000000003</v>
      </c>
      <c r="Q86" s="14"/>
      <c r="R86" s="19">
        <f t="shared" si="20"/>
        <v>0</v>
      </c>
      <c r="S86" s="19"/>
      <c r="T86" s="15"/>
      <c r="U86" s="1"/>
      <c r="V86" s="1">
        <f t="shared" si="21"/>
        <v>21.245673201645481</v>
      </c>
      <c r="W86" s="1">
        <f t="shared" si="22"/>
        <v>21.245673201645481</v>
      </c>
      <c r="X86" s="1">
        <v>10.5802</v>
      </c>
      <c r="Y86" s="1">
        <v>5.8849999999999998</v>
      </c>
      <c r="Z86" s="1">
        <v>1.7831999999999999</v>
      </c>
      <c r="AA86" s="1">
        <v>9.8786666666666658</v>
      </c>
      <c r="AB86" s="1"/>
      <c r="AC86" s="1">
        <f t="shared" si="23"/>
        <v>0</v>
      </c>
      <c r="AD86" s="1">
        <f t="shared" si="24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116</v>
      </c>
      <c r="B87" s="1" t="s">
        <v>35</v>
      </c>
      <c r="C87" s="1">
        <v>491</v>
      </c>
      <c r="D87" s="1">
        <v>300</v>
      </c>
      <c r="E87" s="1">
        <v>467</v>
      </c>
      <c r="F87" s="1">
        <v>241</v>
      </c>
      <c r="G87" s="6">
        <v>0.4</v>
      </c>
      <c r="H87" s="1">
        <v>40</v>
      </c>
      <c r="I87" s="1"/>
      <c r="J87" s="1">
        <v>461</v>
      </c>
      <c r="K87" s="1">
        <f t="shared" si="17"/>
        <v>6</v>
      </c>
      <c r="L87" s="1">
        <f t="shared" si="18"/>
        <v>467</v>
      </c>
      <c r="M87" s="1"/>
      <c r="N87" s="1"/>
      <c r="O87" s="1">
        <v>329.59999999999991</v>
      </c>
      <c r="P87" s="1">
        <f t="shared" si="19"/>
        <v>93.4</v>
      </c>
      <c r="Q87" s="14">
        <f t="shared" si="26"/>
        <v>550.20000000000027</v>
      </c>
      <c r="R87" s="19">
        <f t="shared" si="20"/>
        <v>550.20000000000027</v>
      </c>
      <c r="S87" s="19"/>
      <c r="T87" s="15">
        <f t="shared" si="15"/>
        <v>550.20000000000027</v>
      </c>
      <c r="U87" s="1"/>
      <c r="V87" s="1">
        <f t="shared" si="21"/>
        <v>12.000000000000002</v>
      </c>
      <c r="W87" s="1">
        <f t="shared" si="22"/>
        <v>6.1092077087794419</v>
      </c>
      <c r="X87" s="1">
        <v>68.8</v>
      </c>
      <c r="Y87" s="1">
        <v>14.8</v>
      </c>
      <c r="Z87" s="1">
        <v>26.4</v>
      </c>
      <c r="AA87" s="1">
        <v>137</v>
      </c>
      <c r="AB87" s="1"/>
      <c r="AC87" s="1">
        <f t="shared" si="23"/>
        <v>220.08000000000013</v>
      </c>
      <c r="AD87" s="1">
        <f t="shared" si="24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117</v>
      </c>
      <c r="B88" s="1" t="s">
        <v>35</v>
      </c>
      <c r="C88" s="1">
        <v>259</v>
      </c>
      <c r="D88" s="1">
        <v>104</v>
      </c>
      <c r="E88" s="1">
        <v>315</v>
      </c>
      <c r="F88" s="1">
        <v>-4</v>
      </c>
      <c r="G88" s="6">
        <v>0.4</v>
      </c>
      <c r="H88" s="1">
        <v>40</v>
      </c>
      <c r="I88" s="1"/>
      <c r="J88" s="1">
        <v>329</v>
      </c>
      <c r="K88" s="1">
        <f t="shared" si="17"/>
        <v>-14</v>
      </c>
      <c r="L88" s="1">
        <f t="shared" si="18"/>
        <v>315</v>
      </c>
      <c r="M88" s="1"/>
      <c r="N88" s="1"/>
      <c r="O88" s="1">
        <v>311</v>
      </c>
      <c r="P88" s="1">
        <f t="shared" si="19"/>
        <v>63</v>
      </c>
      <c r="Q88" s="14">
        <f t="shared" si="26"/>
        <v>449</v>
      </c>
      <c r="R88" s="19">
        <f t="shared" si="20"/>
        <v>449</v>
      </c>
      <c r="S88" s="19"/>
      <c r="T88" s="15">
        <f t="shared" si="15"/>
        <v>449</v>
      </c>
      <c r="U88" s="1"/>
      <c r="V88" s="1">
        <f t="shared" si="21"/>
        <v>12</v>
      </c>
      <c r="W88" s="1">
        <f t="shared" si="22"/>
        <v>4.8730158730158726</v>
      </c>
      <c r="X88" s="1">
        <v>47</v>
      </c>
      <c r="Y88" s="1">
        <v>19.600000000000001</v>
      </c>
      <c r="Z88" s="1">
        <v>13.2</v>
      </c>
      <c r="AA88" s="1">
        <v>65.666666666666671</v>
      </c>
      <c r="AB88" s="1"/>
      <c r="AC88" s="1">
        <f t="shared" si="23"/>
        <v>179.60000000000002</v>
      </c>
      <c r="AD88" s="1">
        <f t="shared" si="24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118</v>
      </c>
      <c r="B89" s="1" t="s">
        <v>35</v>
      </c>
      <c r="C89" s="1">
        <v>37</v>
      </c>
      <c r="D89" s="1">
        <v>110</v>
      </c>
      <c r="E89" s="1">
        <v>110</v>
      </c>
      <c r="F89" s="1"/>
      <c r="G89" s="6">
        <v>0</v>
      </c>
      <c r="H89" s="1">
        <v>50</v>
      </c>
      <c r="I89" s="1"/>
      <c r="J89" s="1">
        <v>114</v>
      </c>
      <c r="K89" s="1">
        <f t="shared" si="17"/>
        <v>-4</v>
      </c>
      <c r="L89" s="1">
        <f t="shared" si="18"/>
        <v>0</v>
      </c>
      <c r="M89" s="1">
        <v>110</v>
      </c>
      <c r="N89" s="1"/>
      <c r="O89" s="1"/>
      <c r="P89" s="1">
        <f t="shared" si="19"/>
        <v>0</v>
      </c>
      <c r="Q89" s="14"/>
      <c r="R89" s="19">
        <f t="shared" si="20"/>
        <v>0</v>
      </c>
      <c r="S89" s="19"/>
      <c r="T89" s="15"/>
      <c r="U89" s="1"/>
      <c r="V89" s="1" t="e">
        <f t="shared" si="21"/>
        <v>#DIV/0!</v>
      </c>
      <c r="W89" s="1" t="e">
        <f t="shared" si="22"/>
        <v>#DIV/0!</v>
      </c>
      <c r="X89" s="1">
        <v>0</v>
      </c>
      <c r="Y89" s="1">
        <v>0</v>
      </c>
      <c r="Z89" s="1">
        <v>0</v>
      </c>
      <c r="AA89" s="1">
        <v>1.333333333333333</v>
      </c>
      <c r="AB89" s="1"/>
      <c r="AC89" s="1">
        <f t="shared" si="23"/>
        <v>0</v>
      </c>
      <c r="AD89" s="1">
        <f t="shared" si="2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5" t="s">
        <v>119</v>
      </c>
      <c r="B90" s="1" t="s">
        <v>35</v>
      </c>
      <c r="C90" s="1"/>
      <c r="D90" s="1">
        <v>222</v>
      </c>
      <c r="E90" s="1">
        <v>222</v>
      </c>
      <c r="F90" s="1"/>
      <c r="G90" s="6">
        <v>0</v>
      </c>
      <c r="H90" s="1" t="e">
        <v>#N/A</v>
      </c>
      <c r="I90" s="1"/>
      <c r="J90" s="1">
        <v>222</v>
      </c>
      <c r="K90" s="1">
        <f t="shared" si="17"/>
        <v>0</v>
      </c>
      <c r="L90" s="1">
        <f t="shared" si="18"/>
        <v>0</v>
      </c>
      <c r="M90" s="1">
        <v>222</v>
      </c>
      <c r="N90" s="1"/>
      <c r="O90" s="1"/>
      <c r="P90" s="1">
        <f t="shared" si="19"/>
        <v>0</v>
      </c>
      <c r="Q90" s="14"/>
      <c r="R90" s="19">
        <f t="shared" si="20"/>
        <v>0</v>
      </c>
      <c r="S90" s="19"/>
      <c r="T90" s="15"/>
      <c r="U90" s="1"/>
      <c r="V90" s="1" t="e">
        <f t="shared" si="21"/>
        <v>#DIV/0!</v>
      </c>
      <c r="W90" s="1" t="e">
        <f t="shared" si="22"/>
        <v>#DIV/0!</v>
      </c>
      <c r="X90" s="1">
        <v>0</v>
      </c>
      <c r="Y90" s="1">
        <v>0.26800000000000002</v>
      </c>
      <c r="Z90" s="1">
        <v>0.26800000000000002</v>
      </c>
      <c r="AA90" s="1">
        <v>0</v>
      </c>
      <c r="AB90" s="1"/>
      <c r="AC90" s="1">
        <f t="shared" si="23"/>
        <v>0</v>
      </c>
      <c r="AD90" s="1">
        <f t="shared" si="24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5" t="s">
        <v>120</v>
      </c>
      <c r="B91" s="1" t="s">
        <v>35</v>
      </c>
      <c r="C91" s="1"/>
      <c r="D91" s="1">
        <v>108</v>
      </c>
      <c r="E91" s="1">
        <v>108</v>
      </c>
      <c r="F91" s="1"/>
      <c r="G91" s="6">
        <v>0</v>
      </c>
      <c r="H91" s="1" t="e">
        <v>#N/A</v>
      </c>
      <c r="I91" s="1"/>
      <c r="J91" s="1">
        <v>108</v>
      </c>
      <c r="K91" s="1">
        <f t="shared" si="17"/>
        <v>0</v>
      </c>
      <c r="L91" s="1">
        <f t="shared" si="18"/>
        <v>0</v>
      </c>
      <c r="M91" s="1">
        <v>108</v>
      </c>
      <c r="N91" s="1"/>
      <c r="O91" s="1"/>
      <c r="P91" s="1">
        <f t="shared" si="19"/>
        <v>0</v>
      </c>
      <c r="Q91" s="14"/>
      <c r="R91" s="19">
        <f t="shared" si="20"/>
        <v>0</v>
      </c>
      <c r="S91" s="19"/>
      <c r="T91" s="15"/>
      <c r="U91" s="1"/>
      <c r="V91" s="1" t="e">
        <f t="shared" si="21"/>
        <v>#DIV/0!</v>
      </c>
      <c r="W91" s="1" t="e">
        <f t="shared" si="22"/>
        <v>#DIV/0!</v>
      </c>
      <c r="X91" s="1">
        <v>0</v>
      </c>
      <c r="Y91" s="1">
        <v>0.26800000000000002</v>
      </c>
      <c r="Z91" s="1">
        <v>0.26800000000000002</v>
      </c>
      <c r="AA91" s="1">
        <v>0</v>
      </c>
      <c r="AB91" s="1"/>
      <c r="AC91" s="1">
        <f t="shared" si="23"/>
        <v>0</v>
      </c>
      <c r="AD91" s="1">
        <f t="shared" si="24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5" t="s">
        <v>121</v>
      </c>
      <c r="B92" s="1" t="s">
        <v>35</v>
      </c>
      <c r="C92" s="1"/>
      <c r="D92" s="1">
        <v>42</v>
      </c>
      <c r="E92" s="1">
        <v>42</v>
      </c>
      <c r="F92" s="1"/>
      <c r="G92" s="6">
        <v>0</v>
      </c>
      <c r="H92" s="1" t="e">
        <v>#N/A</v>
      </c>
      <c r="I92" s="1"/>
      <c r="J92" s="1">
        <v>42</v>
      </c>
      <c r="K92" s="1">
        <f t="shared" si="17"/>
        <v>0</v>
      </c>
      <c r="L92" s="1">
        <f t="shared" si="18"/>
        <v>0</v>
      </c>
      <c r="M92" s="1">
        <v>42</v>
      </c>
      <c r="N92" s="1"/>
      <c r="O92" s="1"/>
      <c r="P92" s="1">
        <f t="shared" si="19"/>
        <v>0</v>
      </c>
      <c r="Q92" s="14"/>
      <c r="R92" s="19">
        <f t="shared" si="20"/>
        <v>0</v>
      </c>
      <c r="S92" s="19"/>
      <c r="T92" s="15"/>
      <c r="U92" s="1"/>
      <c r="V92" s="1" t="e">
        <f t="shared" si="21"/>
        <v>#DIV/0!</v>
      </c>
      <c r="W92" s="1" t="e">
        <f t="shared" si="22"/>
        <v>#DIV/0!</v>
      </c>
      <c r="X92" s="1">
        <v>0</v>
      </c>
      <c r="Y92" s="1">
        <v>0.26800000000000002</v>
      </c>
      <c r="Z92" s="1">
        <v>0.26800000000000002</v>
      </c>
      <c r="AA92" s="1">
        <v>0</v>
      </c>
      <c r="AB92" s="1"/>
      <c r="AC92" s="1">
        <f t="shared" si="23"/>
        <v>0</v>
      </c>
      <c r="AD92" s="1">
        <f t="shared" si="2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5" t="s">
        <v>122</v>
      </c>
      <c r="B93" s="1" t="s">
        <v>35</v>
      </c>
      <c r="C93" s="1"/>
      <c r="D93" s="1">
        <v>100</v>
      </c>
      <c r="E93" s="1">
        <v>100</v>
      </c>
      <c r="F93" s="1"/>
      <c r="G93" s="6">
        <v>0</v>
      </c>
      <c r="H93" s="1" t="e">
        <v>#N/A</v>
      </c>
      <c r="I93" s="1"/>
      <c r="J93" s="1">
        <v>100</v>
      </c>
      <c r="K93" s="1">
        <f t="shared" si="17"/>
        <v>0</v>
      </c>
      <c r="L93" s="1">
        <f t="shared" si="18"/>
        <v>0</v>
      </c>
      <c r="M93" s="1">
        <v>100</v>
      </c>
      <c r="N93" s="1"/>
      <c r="O93" s="1"/>
      <c r="P93" s="1">
        <f t="shared" si="19"/>
        <v>0</v>
      </c>
      <c r="Q93" s="14"/>
      <c r="R93" s="19">
        <f t="shared" si="20"/>
        <v>0</v>
      </c>
      <c r="S93" s="19"/>
      <c r="T93" s="15"/>
      <c r="U93" s="1"/>
      <c r="V93" s="1" t="e">
        <f t="shared" si="21"/>
        <v>#DIV/0!</v>
      </c>
      <c r="W93" s="1" t="e">
        <f t="shared" si="22"/>
        <v>#DIV/0!</v>
      </c>
      <c r="X93" s="1">
        <v>0</v>
      </c>
      <c r="Y93" s="1">
        <v>0.26800000000000002</v>
      </c>
      <c r="Z93" s="1">
        <v>0.26800000000000002</v>
      </c>
      <c r="AA93" s="1">
        <v>0</v>
      </c>
      <c r="AB93" s="1"/>
      <c r="AC93" s="1">
        <f t="shared" si="23"/>
        <v>0</v>
      </c>
      <c r="AD93" s="1">
        <f t="shared" si="2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123</v>
      </c>
      <c r="B94" s="1" t="s">
        <v>35</v>
      </c>
      <c r="C94" s="1">
        <v>4</v>
      </c>
      <c r="D94" s="1">
        <v>18</v>
      </c>
      <c r="E94" s="1">
        <v>4</v>
      </c>
      <c r="F94" s="1">
        <v>14</v>
      </c>
      <c r="G94" s="6">
        <v>0.4</v>
      </c>
      <c r="H94" s="1">
        <v>40</v>
      </c>
      <c r="I94" s="1"/>
      <c r="J94" s="1">
        <v>13</v>
      </c>
      <c r="K94" s="1">
        <f t="shared" si="17"/>
        <v>-9</v>
      </c>
      <c r="L94" s="1">
        <f t="shared" si="18"/>
        <v>4</v>
      </c>
      <c r="M94" s="1"/>
      <c r="N94" s="1">
        <v>27.8</v>
      </c>
      <c r="O94" s="1"/>
      <c r="P94" s="1">
        <f t="shared" si="19"/>
        <v>0.8</v>
      </c>
      <c r="Q94" s="14"/>
      <c r="R94" s="19">
        <f t="shared" si="20"/>
        <v>0</v>
      </c>
      <c r="S94" s="19"/>
      <c r="T94" s="15"/>
      <c r="U94" s="1"/>
      <c r="V94" s="1">
        <f t="shared" si="21"/>
        <v>52.249999999999993</v>
      </c>
      <c r="W94" s="1">
        <f t="shared" si="22"/>
        <v>52.249999999999993</v>
      </c>
      <c r="X94" s="1">
        <v>1.6</v>
      </c>
      <c r="Y94" s="1">
        <v>3.6</v>
      </c>
      <c r="Z94" s="1">
        <v>3.2</v>
      </c>
      <c r="AA94" s="1">
        <v>-0.33333333333333331</v>
      </c>
      <c r="AB94" s="1"/>
      <c r="AC94" s="1">
        <f t="shared" si="23"/>
        <v>0</v>
      </c>
      <c r="AD94" s="1">
        <f t="shared" si="24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124</v>
      </c>
      <c r="B95" s="1" t="s">
        <v>29</v>
      </c>
      <c r="C95" s="1">
        <v>70.512</v>
      </c>
      <c r="D95" s="1">
        <v>73.174000000000007</v>
      </c>
      <c r="E95" s="1">
        <v>73.257999999999996</v>
      </c>
      <c r="F95" s="1">
        <v>49.343000000000004</v>
      </c>
      <c r="G95" s="6">
        <v>1</v>
      </c>
      <c r="H95" s="1">
        <v>40</v>
      </c>
      <c r="I95" s="1"/>
      <c r="J95" s="1">
        <v>69.3</v>
      </c>
      <c r="K95" s="1">
        <f t="shared" si="17"/>
        <v>3.9579999999999984</v>
      </c>
      <c r="L95" s="1">
        <f t="shared" si="18"/>
        <v>73.257999999999996</v>
      </c>
      <c r="M95" s="1"/>
      <c r="N95" s="1">
        <v>82.548141860465137</v>
      </c>
      <c r="O95" s="1">
        <v>22.104600000000001</v>
      </c>
      <c r="P95" s="1">
        <f t="shared" si="19"/>
        <v>14.651599999999998</v>
      </c>
      <c r="Q95" s="14">
        <f t="shared" ref="Q95:Q96" si="27">12*P95-O95-N95-F95</f>
        <v>21.823458139534821</v>
      </c>
      <c r="R95" s="19">
        <f t="shared" si="20"/>
        <v>21.823458139534821</v>
      </c>
      <c r="S95" s="19"/>
      <c r="T95" s="15">
        <f t="shared" si="15"/>
        <v>21.823458139534821</v>
      </c>
      <c r="U95" s="1"/>
      <c r="V95" s="1">
        <f t="shared" si="21"/>
        <v>11.999999999999998</v>
      </c>
      <c r="W95" s="1">
        <f t="shared" si="22"/>
        <v>10.510506829320018</v>
      </c>
      <c r="X95" s="1">
        <v>14.938800000000001</v>
      </c>
      <c r="Y95" s="1">
        <v>16.844000000000001</v>
      </c>
      <c r="Z95" s="1">
        <v>22.3322</v>
      </c>
      <c r="AA95" s="1">
        <v>21.856999999999999</v>
      </c>
      <c r="AB95" s="1"/>
      <c r="AC95" s="1">
        <f t="shared" si="23"/>
        <v>21.823458139534821</v>
      </c>
      <c r="AD95" s="1">
        <f t="shared" si="2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125</v>
      </c>
      <c r="B96" s="1" t="s">
        <v>29</v>
      </c>
      <c r="C96" s="1">
        <v>42.704000000000001</v>
      </c>
      <c r="D96" s="1">
        <v>34.284999999999997</v>
      </c>
      <c r="E96" s="1">
        <v>42.167999999999999</v>
      </c>
      <c r="F96" s="1">
        <v>27.526</v>
      </c>
      <c r="G96" s="6">
        <v>1</v>
      </c>
      <c r="H96" s="1">
        <v>40</v>
      </c>
      <c r="I96" s="1"/>
      <c r="J96" s="1">
        <v>41.5</v>
      </c>
      <c r="K96" s="1">
        <f t="shared" si="17"/>
        <v>0.66799999999999926</v>
      </c>
      <c r="L96" s="1">
        <f t="shared" si="18"/>
        <v>42.167999999999999</v>
      </c>
      <c r="M96" s="1"/>
      <c r="N96" s="1">
        <v>26.277599999999989</v>
      </c>
      <c r="O96" s="1">
        <v>16.026199999999999</v>
      </c>
      <c r="P96" s="1">
        <f t="shared" si="19"/>
        <v>8.4336000000000002</v>
      </c>
      <c r="Q96" s="14">
        <f t="shared" si="27"/>
        <v>31.373400000000014</v>
      </c>
      <c r="R96" s="19">
        <f t="shared" si="20"/>
        <v>31.373400000000014</v>
      </c>
      <c r="S96" s="19"/>
      <c r="T96" s="15">
        <f t="shared" si="15"/>
        <v>31.373400000000014</v>
      </c>
      <c r="U96" s="1"/>
      <c r="V96" s="1">
        <f t="shared" si="21"/>
        <v>12</v>
      </c>
      <c r="W96" s="1">
        <f t="shared" si="22"/>
        <v>8.2799516220830949</v>
      </c>
      <c r="X96" s="1">
        <v>7.4483999999999986</v>
      </c>
      <c r="Y96" s="1">
        <v>7.4891999999999994</v>
      </c>
      <c r="Z96" s="1">
        <v>8.1207999999999991</v>
      </c>
      <c r="AA96" s="1">
        <v>8.895999999999999</v>
      </c>
      <c r="AB96" s="1"/>
      <c r="AC96" s="1">
        <f t="shared" si="23"/>
        <v>31.373400000000014</v>
      </c>
      <c r="AD96" s="1">
        <f t="shared" si="2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126</v>
      </c>
      <c r="B97" s="1" t="s">
        <v>35</v>
      </c>
      <c r="C97" s="1">
        <v>13</v>
      </c>
      <c r="D97" s="1"/>
      <c r="E97" s="1"/>
      <c r="F97" s="1"/>
      <c r="G97" s="6">
        <v>0</v>
      </c>
      <c r="H97" s="1" t="e">
        <v>#N/A</v>
      </c>
      <c r="I97" s="1"/>
      <c r="J97" s="1">
        <v>6</v>
      </c>
      <c r="K97" s="1">
        <f t="shared" si="17"/>
        <v>-6</v>
      </c>
      <c r="L97" s="1">
        <f t="shared" si="18"/>
        <v>0</v>
      </c>
      <c r="M97" s="1"/>
      <c r="N97" s="1"/>
      <c r="O97" s="1"/>
      <c r="P97" s="1">
        <f t="shared" si="19"/>
        <v>0</v>
      </c>
      <c r="Q97" s="14"/>
      <c r="R97" s="19">
        <f t="shared" si="20"/>
        <v>0</v>
      </c>
      <c r="S97" s="19"/>
      <c r="T97" s="15"/>
      <c r="U97" s="1"/>
      <c r="V97" s="1" t="e">
        <f t="shared" si="21"/>
        <v>#DIV/0!</v>
      </c>
      <c r="W97" s="1" t="e">
        <f t="shared" si="22"/>
        <v>#DIV/0!</v>
      </c>
      <c r="X97" s="1">
        <v>0</v>
      </c>
      <c r="Y97" s="1">
        <v>0</v>
      </c>
      <c r="Z97" s="1">
        <v>0</v>
      </c>
      <c r="AA97" s="1">
        <v>2.333333333333333</v>
      </c>
      <c r="AB97" s="1"/>
      <c r="AC97" s="1">
        <f t="shared" si="23"/>
        <v>0</v>
      </c>
      <c r="AD97" s="1">
        <f t="shared" si="24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127</v>
      </c>
      <c r="B98" s="1" t="s">
        <v>29</v>
      </c>
      <c r="C98" s="1">
        <v>9.6050000000000004</v>
      </c>
      <c r="D98" s="1"/>
      <c r="E98" s="1"/>
      <c r="F98" s="1"/>
      <c r="G98" s="6">
        <v>0</v>
      </c>
      <c r="H98" s="1" t="e">
        <v>#N/A</v>
      </c>
      <c r="I98" s="1"/>
      <c r="J98" s="1">
        <v>4.3</v>
      </c>
      <c r="K98" s="1">
        <f t="shared" si="17"/>
        <v>-4.3</v>
      </c>
      <c r="L98" s="1">
        <f t="shared" si="18"/>
        <v>0</v>
      </c>
      <c r="M98" s="1"/>
      <c r="N98" s="1"/>
      <c r="O98" s="1"/>
      <c r="P98" s="1">
        <f t="shared" si="19"/>
        <v>0</v>
      </c>
      <c r="Q98" s="14"/>
      <c r="R98" s="19">
        <f t="shared" si="20"/>
        <v>0</v>
      </c>
      <c r="S98" s="19"/>
      <c r="T98" s="15"/>
      <c r="U98" s="1"/>
      <c r="V98" s="1" t="e">
        <f t="shared" si="21"/>
        <v>#DIV/0!</v>
      </c>
      <c r="W98" s="1" t="e">
        <f t="shared" si="22"/>
        <v>#DIV/0!</v>
      </c>
      <c r="X98" s="1">
        <v>0</v>
      </c>
      <c r="Y98" s="1">
        <v>0.26800000000000002</v>
      </c>
      <c r="Z98" s="1">
        <v>0.26800000000000002</v>
      </c>
      <c r="AA98" s="1">
        <v>0</v>
      </c>
      <c r="AB98" s="1"/>
      <c r="AC98" s="1">
        <f t="shared" si="23"/>
        <v>0</v>
      </c>
      <c r="AD98" s="1">
        <f t="shared" si="24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128</v>
      </c>
      <c r="B99" s="1" t="s">
        <v>35</v>
      </c>
      <c r="C99" s="1">
        <v>-10.945</v>
      </c>
      <c r="D99" s="1">
        <v>10.945</v>
      </c>
      <c r="E99" s="1"/>
      <c r="F99" s="1"/>
      <c r="G99" s="6">
        <v>0</v>
      </c>
      <c r="H99" s="1" t="e">
        <v>#N/A</v>
      </c>
      <c r="I99" s="1"/>
      <c r="J99" s="1"/>
      <c r="K99" s="1">
        <f t="shared" si="17"/>
        <v>0</v>
      </c>
      <c r="L99" s="1">
        <f t="shared" si="18"/>
        <v>0</v>
      </c>
      <c r="M99" s="1"/>
      <c r="N99" s="1"/>
      <c r="O99" s="1"/>
      <c r="P99" s="1">
        <f t="shared" si="19"/>
        <v>0</v>
      </c>
      <c r="Q99" s="14"/>
      <c r="R99" s="19">
        <f t="shared" si="20"/>
        <v>0</v>
      </c>
      <c r="S99" s="19"/>
      <c r="T99" s="15"/>
      <c r="U99" s="1"/>
      <c r="V99" s="1" t="e">
        <f t="shared" si="21"/>
        <v>#DIV/0!</v>
      </c>
      <c r="W99" s="1" t="e">
        <f t="shared" si="22"/>
        <v>#DIV/0!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23"/>
        <v>0</v>
      </c>
      <c r="AD99" s="1">
        <f t="shared" si="24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129</v>
      </c>
      <c r="B100" s="1" t="s">
        <v>35</v>
      </c>
      <c r="C100" s="1">
        <v>38</v>
      </c>
      <c r="D100" s="1">
        <v>156</v>
      </c>
      <c r="E100" s="1">
        <v>149</v>
      </c>
      <c r="F100" s="1">
        <v>7</v>
      </c>
      <c r="G100" s="6">
        <v>0.35</v>
      </c>
      <c r="H100" s="1">
        <v>40</v>
      </c>
      <c r="I100" s="1"/>
      <c r="J100" s="1">
        <v>168</v>
      </c>
      <c r="K100" s="1">
        <f t="shared" si="17"/>
        <v>-19</v>
      </c>
      <c r="L100" s="1">
        <f t="shared" si="18"/>
        <v>11</v>
      </c>
      <c r="M100" s="1">
        <v>138</v>
      </c>
      <c r="N100" s="1"/>
      <c r="O100" s="1"/>
      <c r="P100" s="1">
        <f t="shared" si="19"/>
        <v>2.2000000000000002</v>
      </c>
      <c r="Q100" s="14">
        <f>11*P100-O100-N100-F100</f>
        <v>17.200000000000003</v>
      </c>
      <c r="R100" s="19">
        <f t="shared" si="20"/>
        <v>17.200000000000003</v>
      </c>
      <c r="S100" s="19"/>
      <c r="T100" s="15">
        <f t="shared" si="15"/>
        <v>17.200000000000003</v>
      </c>
      <c r="U100" s="1"/>
      <c r="V100" s="1">
        <f t="shared" si="21"/>
        <v>11</v>
      </c>
      <c r="W100" s="1">
        <f t="shared" si="22"/>
        <v>3.1818181818181817</v>
      </c>
      <c r="X100" s="1">
        <v>0</v>
      </c>
      <c r="Y100" s="1">
        <v>0</v>
      </c>
      <c r="Z100" s="1">
        <v>1.6</v>
      </c>
      <c r="AA100" s="1">
        <v>6.333333333333333</v>
      </c>
      <c r="AB100" s="1"/>
      <c r="AC100" s="1">
        <f t="shared" si="23"/>
        <v>6.0200000000000005</v>
      </c>
      <c r="AD100" s="1">
        <f t="shared" si="24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130</v>
      </c>
      <c r="B101" s="1" t="s">
        <v>35</v>
      </c>
      <c r="C101" s="1">
        <v>126</v>
      </c>
      <c r="D101" s="1">
        <v>354</v>
      </c>
      <c r="E101" s="1">
        <v>354</v>
      </c>
      <c r="F101" s="1"/>
      <c r="G101" s="6">
        <v>0.35</v>
      </c>
      <c r="H101" s="1">
        <v>45</v>
      </c>
      <c r="I101" s="1"/>
      <c r="J101" s="1">
        <v>371</v>
      </c>
      <c r="K101" s="1">
        <f t="shared" si="17"/>
        <v>-17</v>
      </c>
      <c r="L101" s="1">
        <f t="shared" si="18"/>
        <v>0</v>
      </c>
      <c r="M101" s="1">
        <v>354</v>
      </c>
      <c r="N101" s="1"/>
      <c r="O101" s="1">
        <v>11.2</v>
      </c>
      <c r="P101" s="1">
        <f t="shared" si="19"/>
        <v>0</v>
      </c>
      <c r="Q101" s="14"/>
      <c r="R101" s="19">
        <f t="shared" si="20"/>
        <v>0</v>
      </c>
      <c r="S101" s="19"/>
      <c r="T101" s="15"/>
      <c r="U101" s="1"/>
      <c r="V101" s="1" t="e">
        <f t="shared" si="21"/>
        <v>#DIV/0!</v>
      </c>
      <c r="W101" s="1" t="e">
        <f t="shared" si="22"/>
        <v>#DIV/0!</v>
      </c>
      <c r="X101" s="1">
        <v>1.6</v>
      </c>
      <c r="Y101" s="1">
        <v>4.8</v>
      </c>
      <c r="Z101" s="1">
        <v>3.2</v>
      </c>
      <c r="AA101" s="1">
        <v>3.333333333333333</v>
      </c>
      <c r="AB101" s="1" t="s">
        <v>131</v>
      </c>
      <c r="AC101" s="1">
        <f t="shared" si="23"/>
        <v>0</v>
      </c>
      <c r="AD101" s="1">
        <f t="shared" si="24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132</v>
      </c>
      <c r="B102" s="1" t="s">
        <v>29</v>
      </c>
      <c r="C102" s="1">
        <v>1.6E-2</v>
      </c>
      <c r="D102" s="1">
        <v>11.244999999999999</v>
      </c>
      <c r="E102" s="1">
        <v>11.236000000000001</v>
      </c>
      <c r="F102" s="1">
        <v>8.9999999999999993E-3</v>
      </c>
      <c r="G102" s="6">
        <v>1</v>
      </c>
      <c r="H102" s="1">
        <v>50</v>
      </c>
      <c r="I102" s="1"/>
      <c r="J102" s="1">
        <v>24.8</v>
      </c>
      <c r="K102" s="1">
        <f t="shared" ref="K102:K105" si="28">E102-J102</f>
        <v>-13.564</v>
      </c>
      <c r="L102" s="1">
        <f t="shared" si="18"/>
        <v>11.236000000000001</v>
      </c>
      <c r="M102" s="1"/>
      <c r="N102" s="1">
        <v>20.197600000000001</v>
      </c>
      <c r="O102" s="1">
        <v>14.5648</v>
      </c>
      <c r="P102" s="1">
        <f t="shared" si="19"/>
        <v>2.2472000000000003</v>
      </c>
      <c r="Q102" s="14"/>
      <c r="R102" s="19">
        <f t="shared" si="20"/>
        <v>0</v>
      </c>
      <c r="S102" s="19"/>
      <c r="T102" s="15"/>
      <c r="U102" s="1"/>
      <c r="V102" s="1">
        <f t="shared" si="21"/>
        <v>15.473211107155569</v>
      </c>
      <c r="W102" s="1">
        <f t="shared" si="22"/>
        <v>15.473211107155569</v>
      </c>
      <c r="X102" s="1">
        <v>3.3641999999999999</v>
      </c>
      <c r="Y102" s="1">
        <v>2.5177999999999998</v>
      </c>
      <c r="Z102" s="1">
        <v>2.234</v>
      </c>
      <c r="AA102" s="1">
        <v>3.2549999999999999</v>
      </c>
      <c r="AB102" s="1" t="s">
        <v>31</v>
      </c>
      <c r="AC102" s="1">
        <f t="shared" si="23"/>
        <v>0</v>
      </c>
      <c r="AD102" s="1">
        <f t="shared" si="24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133</v>
      </c>
      <c r="B103" s="1" t="s">
        <v>35</v>
      </c>
      <c r="C103" s="1">
        <v>8</v>
      </c>
      <c r="D103" s="1">
        <v>360</v>
      </c>
      <c r="E103" s="1">
        <v>360</v>
      </c>
      <c r="F103" s="1"/>
      <c r="G103" s="6">
        <v>0.06</v>
      </c>
      <c r="H103" s="1">
        <v>60</v>
      </c>
      <c r="I103" s="1"/>
      <c r="J103" s="1">
        <v>368</v>
      </c>
      <c r="K103" s="1">
        <f t="shared" si="28"/>
        <v>-8</v>
      </c>
      <c r="L103" s="1">
        <f t="shared" si="18"/>
        <v>0</v>
      </c>
      <c r="M103" s="1">
        <v>360</v>
      </c>
      <c r="N103" s="1"/>
      <c r="O103" s="1">
        <v>300</v>
      </c>
      <c r="P103" s="1">
        <f t="shared" si="19"/>
        <v>0</v>
      </c>
      <c r="Q103" s="14"/>
      <c r="R103" s="19">
        <f t="shared" si="20"/>
        <v>0</v>
      </c>
      <c r="S103" s="19"/>
      <c r="T103" s="15"/>
      <c r="U103" s="1"/>
      <c r="V103" s="1" t="e">
        <f t="shared" si="21"/>
        <v>#DIV/0!</v>
      </c>
      <c r="W103" s="1" t="e">
        <f t="shared" si="22"/>
        <v>#DIV/0!</v>
      </c>
      <c r="X103" s="1">
        <v>0</v>
      </c>
      <c r="Y103" s="1">
        <v>35.200000000000003</v>
      </c>
      <c r="Z103" s="1">
        <v>55.2</v>
      </c>
      <c r="AA103" s="1">
        <v>105.6666666666667</v>
      </c>
      <c r="AB103" s="1" t="s">
        <v>31</v>
      </c>
      <c r="AC103" s="1">
        <f t="shared" si="23"/>
        <v>0</v>
      </c>
      <c r="AD103" s="1">
        <f t="shared" si="24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134</v>
      </c>
      <c r="B104" s="1" t="s">
        <v>35</v>
      </c>
      <c r="C104" s="1">
        <v>3</v>
      </c>
      <c r="D104" s="1">
        <v>360</v>
      </c>
      <c r="E104" s="1">
        <v>360</v>
      </c>
      <c r="F104" s="1"/>
      <c r="G104" s="6">
        <v>0.06</v>
      </c>
      <c r="H104" s="1">
        <v>60</v>
      </c>
      <c r="I104" s="1"/>
      <c r="J104" s="1">
        <v>363</v>
      </c>
      <c r="K104" s="1">
        <f t="shared" si="28"/>
        <v>-3</v>
      </c>
      <c r="L104" s="1">
        <f t="shared" si="18"/>
        <v>0</v>
      </c>
      <c r="M104" s="1">
        <v>360</v>
      </c>
      <c r="N104" s="1"/>
      <c r="O104" s="1">
        <v>300</v>
      </c>
      <c r="P104" s="1">
        <f t="shared" si="19"/>
        <v>0</v>
      </c>
      <c r="Q104" s="14"/>
      <c r="R104" s="19">
        <f t="shared" si="20"/>
        <v>0</v>
      </c>
      <c r="S104" s="19"/>
      <c r="T104" s="15"/>
      <c r="U104" s="1"/>
      <c r="V104" s="1" t="e">
        <f t="shared" si="21"/>
        <v>#DIV/0!</v>
      </c>
      <c r="W104" s="1" t="e">
        <f t="shared" si="22"/>
        <v>#DIV/0!</v>
      </c>
      <c r="X104" s="1">
        <v>0</v>
      </c>
      <c r="Y104" s="1">
        <v>34.6</v>
      </c>
      <c r="Z104" s="1">
        <v>56.4</v>
      </c>
      <c r="AA104" s="1">
        <v>108.3333333333333</v>
      </c>
      <c r="AB104" s="1" t="s">
        <v>31</v>
      </c>
      <c r="AC104" s="1">
        <f t="shared" si="23"/>
        <v>0</v>
      </c>
      <c r="AD104" s="1">
        <f t="shared" si="24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thickBot="1" x14ac:dyDescent="0.3">
      <c r="A105" s="1" t="s">
        <v>135</v>
      </c>
      <c r="B105" s="1" t="s">
        <v>35</v>
      </c>
      <c r="C105" s="1">
        <v>-1</v>
      </c>
      <c r="D105" s="1">
        <v>361</v>
      </c>
      <c r="E105" s="1">
        <v>360</v>
      </c>
      <c r="F105" s="1"/>
      <c r="G105" s="6">
        <v>0.06</v>
      </c>
      <c r="H105" s="1">
        <v>60</v>
      </c>
      <c r="I105" s="1"/>
      <c r="J105" s="1">
        <v>360</v>
      </c>
      <c r="K105" s="1">
        <f t="shared" si="28"/>
        <v>0</v>
      </c>
      <c r="L105" s="1">
        <f t="shared" si="18"/>
        <v>0</v>
      </c>
      <c r="M105" s="1">
        <v>360</v>
      </c>
      <c r="N105" s="1"/>
      <c r="O105" s="1">
        <v>300</v>
      </c>
      <c r="P105" s="1">
        <f t="shared" si="19"/>
        <v>0</v>
      </c>
      <c r="Q105" s="14"/>
      <c r="R105" s="20">
        <f t="shared" si="20"/>
        <v>0</v>
      </c>
      <c r="S105" s="20"/>
      <c r="T105" s="15"/>
      <c r="U105" s="1"/>
      <c r="V105" s="1" t="e">
        <f t="shared" si="21"/>
        <v>#DIV/0!</v>
      </c>
      <c r="W105" s="1" t="e">
        <f t="shared" si="22"/>
        <v>#DIV/0!</v>
      </c>
      <c r="X105" s="1">
        <v>0</v>
      </c>
      <c r="Y105" s="1">
        <v>36.200000000000003</v>
      </c>
      <c r="Z105" s="1">
        <v>56.6</v>
      </c>
      <c r="AA105" s="1">
        <v>107</v>
      </c>
      <c r="AB105" s="1" t="s">
        <v>31</v>
      </c>
      <c r="AC105" s="1">
        <f t="shared" si="23"/>
        <v>0</v>
      </c>
      <c r="AD105" s="1">
        <f t="shared" si="24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2024-01-25T06:58:00Z</dcterms:created>
  <dcterms:modified xsi:type="dcterms:W3CDTF">2024-01-26T07:35:17Z</dcterms:modified>
</cp:coreProperties>
</file>