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1,24 филиалы КИ\"/>
    </mc:Choice>
  </mc:AlternateContent>
  <xr:revisionPtr revIDLastSave="0" documentId="13_ncr:1_{C6A86C40-9AC8-4A36-A1E5-9D5A3B1D5F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Sheet!$A$3:$AB$121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5" i="1" l="1"/>
  <c r="Q41" i="1"/>
  <c r="Q37" i="1"/>
  <c r="AB40" i="1" l="1"/>
  <c r="R7" i="1"/>
  <c r="AB7" i="1" s="1"/>
  <c r="R8" i="1"/>
  <c r="R9" i="1"/>
  <c r="AB9" i="1" s="1"/>
  <c r="R10" i="1"/>
  <c r="R11" i="1"/>
  <c r="AB11" i="1" s="1"/>
  <c r="R12" i="1"/>
  <c r="R13" i="1"/>
  <c r="AB13" i="1" s="1"/>
  <c r="R17" i="1"/>
  <c r="AB17" i="1" s="1"/>
  <c r="R19" i="1"/>
  <c r="AB19" i="1" s="1"/>
  <c r="R20" i="1"/>
  <c r="R21" i="1"/>
  <c r="AB21" i="1" s="1"/>
  <c r="R22" i="1"/>
  <c r="R26" i="1"/>
  <c r="R27" i="1"/>
  <c r="AB27" i="1" s="1"/>
  <c r="R28" i="1"/>
  <c r="R29" i="1"/>
  <c r="AB29" i="1" s="1"/>
  <c r="R30" i="1"/>
  <c r="R31" i="1"/>
  <c r="AB31" i="1" s="1"/>
  <c r="R32" i="1"/>
  <c r="R33" i="1"/>
  <c r="AB33" i="1" s="1"/>
  <c r="R34" i="1"/>
  <c r="R36" i="1"/>
  <c r="R39" i="1"/>
  <c r="AB39" i="1" s="1"/>
  <c r="R42" i="1"/>
  <c r="R44" i="1"/>
  <c r="AB44" i="1" s="1"/>
  <c r="R45" i="1"/>
  <c r="AB45" i="1" s="1"/>
  <c r="R49" i="1"/>
  <c r="AB49" i="1" s="1"/>
  <c r="R50" i="1"/>
  <c r="R53" i="1"/>
  <c r="AB53" i="1" s="1"/>
  <c r="R55" i="1"/>
  <c r="R57" i="1"/>
  <c r="AB57" i="1" s="1"/>
  <c r="R63" i="1"/>
  <c r="AB63" i="1" s="1"/>
  <c r="R67" i="1"/>
  <c r="AB67" i="1" s="1"/>
  <c r="R74" i="1"/>
  <c r="R75" i="1"/>
  <c r="AB75" i="1" s="1"/>
  <c r="R76" i="1"/>
  <c r="R79" i="1"/>
  <c r="AB79" i="1" s="1"/>
  <c r="R81" i="1"/>
  <c r="AB81" i="1" s="1"/>
  <c r="R82" i="1"/>
  <c r="R83" i="1"/>
  <c r="AB83" i="1" s="1"/>
  <c r="R84" i="1"/>
  <c r="R85" i="1"/>
  <c r="AB85" i="1" s="1"/>
  <c r="R87" i="1"/>
  <c r="AB87" i="1" s="1"/>
  <c r="R88" i="1"/>
  <c r="R89" i="1"/>
  <c r="AB89" i="1" s="1"/>
  <c r="R92" i="1"/>
  <c r="R98" i="1"/>
  <c r="R101" i="1"/>
  <c r="AB101" i="1" s="1"/>
  <c r="R112" i="1"/>
  <c r="R113" i="1"/>
  <c r="AB113" i="1" s="1"/>
  <c r="R114" i="1"/>
  <c r="AB114" i="1" s="1"/>
  <c r="R115" i="1"/>
  <c r="AB115" i="1" s="1"/>
  <c r="R117" i="1"/>
  <c r="AB117" i="1" s="1"/>
  <c r="R118" i="1"/>
  <c r="R119" i="1"/>
  <c r="AB119" i="1" s="1"/>
  <c r="R120" i="1"/>
  <c r="R6" i="1"/>
  <c r="AB6" i="1" s="1"/>
  <c r="AB36" i="1" l="1"/>
  <c r="AB12" i="1"/>
  <c r="AB10" i="1"/>
  <c r="AB118" i="1"/>
  <c r="AB98" i="1"/>
  <c r="AB82" i="1"/>
  <c r="AB74" i="1"/>
  <c r="AB55" i="1"/>
  <c r="AB34" i="1"/>
  <c r="AB32" i="1"/>
  <c r="AB30" i="1"/>
  <c r="AB28" i="1"/>
  <c r="AB26" i="1"/>
  <c r="AB22" i="1"/>
  <c r="AB20" i="1"/>
  <c r="AB92" i="1"/>
  <c r="AB84" i="1"/>
  <c r="AB76" i="1"/>
  <c r="AB8" i="1"/>
  <c r="AB120" i="1"/>
  <c r="AB112" i="1"/>
  <c r="AB88" i="1"/>
  <c r="AB50" i="1"/>
  <c r="AB42" i="1"/>
  <c r="P7" i="1" l="1"/>
  <c r="U7" i="1" s="1"/>
  <c r="P8" i="1"/>
  <c r="U8" i="1" s="1"/>
  <c r="P9" i="1"/>
  <c r="U9" i="1" s="1"/>
  <c r="P10" i="1"/>
  <c r="U10" i="1" s="1"/>
  <c r="P11" i="1"/>
  <c r="U11" i="1" s="1"/>
  <c r="P12" i="1"/>
  <c r="U12" i="1" s="1"/>
  <c r="P13" i="1"/>
  <c r="U13" i="1" s="1"/>
  <c r="P14" i="1"/>
  <c r="Q14" i="1" s="1"/>
  <c r="R14" i="1" s="1"/>
  <c r="P15" i="1"/>
  <c r="Q15" i="1" s="1"/>
  <c r="R15" i="1" s="1"/>
  <c r="P16" i="1"/>
  <c r="Q16" i="1" s="1"/>
  <c r="R16" i="1" s="1"/>
  <c r="P17" i="1"/>
  <c r="U17" i="1" s="1"/>
  <c r="P18" i="1"/>
  <c r="Q18" i="1" s="1"/>
  <c r="R18" i="1" s="1"/>
  <c r="P19" i="1"/>
  <c r="U19" i="1" s="1"/>
  <c r="P20" i="1"/>
  <c r="U20" i="1" s="1"/>
  <c r="P21" i="1"/>
  <c r="U21" i="1" s="1"/>
  <c r="P22" i="1"/>
  <c r="U22" i="1" s="1"/>
  <c r="P23" i="1"/>
  <c r="P24" i="1"/>
  <c r="Q24" i="1" s="1"/>
  <c r="R24" i="1" s="1"/>
  <c r="P25" i="1"/>
  <c r="P26" i="1"/>
  <c r="U26" i="1" s="1"/>
  <c r="P27" i="1"/>
  <c r="U27" i="1" s="1"/>
  <c r="P28" i="1"/>
  <c r="U28" i="1" s="1"/>
  <c r="P29" i="1"/>
  <c r="U29" i="1" s="1"/>
  <c r="P30" i="1"/>
  <c r="U30" i="1" s="1"/>
  <c r="P31" i="1"/>
  <c r="U31" i="1" s="1"/>
  <c r="P32" i="1"/>
  <c r="U32" i="1" s="1"/>
  <c r="P33" i="1"/>
  <c r="U33" i="1" s="1"/>
  <c r="P34" i="1"/>
  <c r="U34" i="1" s="1"/>
  <c r="P35" i="1"/>
  <c r="Q35" i="1" s="1"/>
  <c r="R35" i="1" s="1"/>
  <c r="P36" i="1"/>
  <c r="U36" i="1" s="1"/>
  <c r="P37" i="1"/>
  <c r="R37" i="1" s="1"/>
  <c r="P38" i="1"/>
  <c r="P39" i="1"/>
  <c r="U39" i="1" s="1"/>
  <c r="P40" i="1"/>
  <c r="U40" i="1" s="1"/>
  <c r="P41" i="1"/>
  <c r="P42" i="1"/>
  <c r="U42" i="1" s="1"/>
  <c r="P43" i="1"/>
  <c r="P44" i="1"/>
  <c r="U44" i="1" s="1"/>
  <c r="P45" i="1"/>
  <c r="U45" i="1" s="1"/>
  <c r="P46" i="1"/>
  <c r="Q46" i="1" s="1"/>
  <c r="R46" i="1" s="1"/>
  <c r="P47" i="1"/>
  <c r="P48" i="1"/>
  <c r="Q48" i="1" s="1"/>
  <c r="R48" i="1" s="1"/>
  <c r="P49" i="1"/>
  <c r="U49" i="1" s="1"/>
  <c r="P50" i="1"/>
  <c r="U50" i="1" s="1"/>
  <c r="P51" i="1"/>
  <c r="P52" i="1"/>
  <c r="Q52" i="1" s="1"/>
  <c r="R52" i="1" s="1"/>
  <c r="P53" i="1"/>
  <c r="U53" i="1" s="1"/>
  <c r="P54" i="1"/>
  <c r="P55" i="1"/>
  <c r="U55" i="1" s="1"/>
  <c r="P57" i="1"/>
  <c r="U57" i="1" s="1"/>
  <c r="P58" i="1"/>
  <c r="Q58" i="1" s="1"/>
  <c r="R58" i="1" s="1"/>
  <c r="P59" i="1"/>
  <c r="Q59" i="1" s="1"/>
  <c r="R59" i="1" s="1"/>
  <c r="P60" i="1"/>
  <c r="Q60" i="1" s="1"/>
  <c r="R60" i="1" s="1"/>
  <c r="P61" i="1"/>
  <c r="P62" i="1"/>
  <c r="Q62" i="1" s="1"/>
  <c r="R62" i="1" s="1"/>
  <c r="P63" i="1"/>
  <c r="U63" i="1" s="1"/>
  <c r="P64" i="1"/>
  <c r="Q64" i="1" s="1"/>
  <c r="R64" i="1" s="1"/>
  <c r="P65" i="1"/>
  <c r="Q65" i="1" s="1"/>
  <c r="R65" i="1" s="1"/>
  <c r="P66" i="1"/>
  <c r="Q66" i="1" s="1"/>
  <c r="R66" i="1" s="1"/>
  <c r="P67" i="1"/>
  <c r="U67" i="1" s="1"/>
  <c r="P68" i="1"/>
  <c r="Q68" i="1" s="1"/>
  <c r="R68" i="1" s="1"/>
  <c r="P69" i="1"/>
  <c r="Q69" i="1" s="1"/>
  <c r="R69" i="1" s="1"/>
  <c r="P70" i="1"/>
  <c r="Q70" i="1" s="1"/>
  <c r="R70" i="1" s="1"/>
  <c r="P71" i="1"/>
  <c r="P72" i="1"/>
  <c r="Q72" i="1" s="1"/>
  <c r="R72" i="1" s="1"/>
  <c r="P73" i="1"/>
  <c r="P74" i="1"/>
  <c r="U74" i="1" s="1"/>
  <c r="P75" i="1"/>
  <c r="U75" i="1" s="1"/>
  <c r="P76" i="1"/>
  <c r="U76" i="1" s="1"/>
  <c r="P77" i="1"/>
  <c r="Q77" i="1" s="1"/>
  <c r="R77" i="1" s="1"/>
  <c r="P78" i="1"/>
  <c r="P79" i="1"/>
  <c r="U79" i="1" s="1"/>
  <c r="P80" i="1"/>
  <c r="P81" i="1"/>
  <c r="U81" i="1" s="1"/>
  <c r="P82" i="1"/>
  <c r="U82" i="1" s="1"/>
  <c r="P83" i="1"/>
  <c r="U83" i="1" s="1"/>
  <c r="P84" i="1"/>
  <c r="U84" i="1" s="1"/>
  <c r="P85" i="1"/>
  <c r="U85" i="1" s="1"/>
  <c r="P86" i="1"/>
  <c r="P87" i="1"/>
  <c r="U87" i="1" s="1"/>
  <c r="P88" i="1"/>
  <c r="U88" i="1" s="1"/>
  <c r="P89" i="1"/>
  <c r="U89" i="1" s="1"/>
  <c r="P90" i="1"/>
  <c r="P91" i="1"/>
  <c r="Q91" i="1" s="1"/>
  <c r="R91" i="1" s="1"/>
  <c r="P92" i="1"/>
  <c r="U92" i="1" s="1"/>
  <c r="P93" i="1"/>
  <c r="V93" i="1" s="1"/>
  <c r="P94" i="1"/>
  <c r="P95" i="1"/>
  <c r="V95" i="1" s="1"/>
  <c r="P96" i="1"/>
  <c r="P97" i="1"/>
  <c r="V97" i="1" s="1"/>
  <c r="P98" i="1"/>
  <c r="U98" i="1" s="1"/>
  <c r="P99" i="1"/>
  <c r="V99" i="1" s="1"/>
  <c r="P100" i="1"/>
  <c r="P101" i="1"/>
  <c r="P102" i="1"/>
  <c r="P103" i="1"/>
  <c r="V103" i="1" s="1"/>
  <c r="P104" i="1"/>
  <c r="Q104" i="1" s="1"/>
  <c r="R104" i="1" s="1"/>
  <c r="P105" i="1"/>
  <c r="V105" i="1" s="1"/>
  <c r="P106" i="1"/>
  <c r="P107" i="1"/>
  <c r="V107" i="1" s="1"/>
  <c r="P108" i="1"/>
  <c r="Q108" i="1" s="1"/>
  <c r="R108" i="1" s="1"/>
  <c r="P109" i="1"/>
  <c r="V109" i="1" s="1"/>
  <c r="P110" i="1"/>
  <c r="Q110" i="1" s="1"/>
  <c r="R110" i="1" s="1"/>
  <c r="P111" i="1"/>
  <c r="V111" i="1" s="1"/>
  <c r="P112" i="1"/>
  <c r="P113" i="1"/>
  <c r="U113" i="1" s="1"/>
  <c r="P115" i="1"/>
  <c r="U115" i="1" s="1"/>
  <c r="P116" i="1"/>
  <c r="P117" i="1"/>
  <c r="P118" i="1"/>
  <c r="U118" i="1" s="1"/>
  <c r="P119" i="1"/>
  <c r="P120" i="1"/>
  <c r="U120" i="1" s="1"/>
  <c r="P6" i="1"/>
  <c r="U6" i="1" s="1"/>
  <c r="F114" i="1"/>
  <c r="E114" i="1"/>
  <c r="P114" i="1" s="1"/>
  <c r="F56" i="1"/>
  <c r="E56" i="1"/>
  <c r="P56" i="1" s="1"/>
  <c r="Z5" i="1"/>
  <c r="Y5" i="1"/>
  <c r="U114" i="1" l="1"/>
  <c r="V101" i="1"/>
  <c r="U101" i="1"/>
  <c r="AB91" i="1"/>
  <c r="U91" i="1"/>
  <c r="AB77" i="1"/>
  <c r="U77" i="1"/>
  <c r="AB69" i="1"/>
  <c r="U69" i="1"/>
  <c r="AB65" i="1"/>
  <c r="U65" i="1"/>
  <c r="AB59" i="1"/>
  <c r="U59" i="1"/>
  <c r="U52" i="1"/>
  <c r="AB52" i="1"/>
  <c r="U48" i="1"/>
  <c r="AB48" i="1"/>
  <c r="U46" i="1"/>
  <c r="AB46" i="1"/>
  <c r="U24" i="1"/>
  <c r="AB24" i="1"/>
  <c r="U18" i="1"/>
  <c r="AB18" i="1"/>
  <c r="U16" i="1"/>
  <c r="AB16" i="1"/>
  <c r="U14" i="1"/>
  <c r="AB14" i="1"/>
  <c r="V119" i="1"/>
  <c r="U119" i="1"/>
  <c r="V117" i="1"/>
  <c r="U117" i="1"/>
  <c r="V112" i="1"/>
  <c r="U112" i="1"/>
  <c r="AB110" i="1"/>
  <c r="U110" i="1"/>
  <c r="U108" i="1"/>
  <c r="AB108" i="1"/>
  <c r="U104" i="1"/>
  <c r="AB104" i="1"/>
  <c r="U72" i="1"/>
  <c r="AB72" i="1"/>
  <c r="AB70" i="1"/>
  <c r="U70" i="1"/>
  <c r="U68" i="1"/>
  <c r="AB68" i="1"/>
  <c r="AB66" i="1"/>
  <c r="U66" i="1"/>
  <c r="U64" i="1"/>
  <c r="AB64" i="1"/>
  <c r="AB62" i="1"/>
  <c r="U62" i="1"/>
  <c r="U60" i="1"/>
  <c r="AB60" i="1"/>
  <c r="U58" i="1"/>
  <c r="AB58" i="1"/>
  <c r="AB37" i="1"/>
  <c r="U37" i="1"/>
  <c r="AB35" i="1"/>
  <c r="U35" i="1"/>
  <c r="AB15" i="1"/>
  <c r="U15" i="1"/>
  <c r="Q93" i="1"/>
  <c r="R93" i="1" s="1"/>
  <c r="Q105" i="1"/>
  <c r="R105" i="1" s="1"/>
  <c r="Q109" i="1"/>
  <c r="R109" i="1" s="1"/>
  <c r="Q56" i="1"/>
  <c r="R56" i="1" s="1"/>
  <c r="AB56" i="1" s="1"/>
  <c r="V6" i="1"/>
  <c r="V115" i="1"/>
  <c r="V113" i="1"/>
  <c r="Q73" i="1"/>
  <c r="R73" i="1" s="1"/>
  <c r="Q71" i="1"/>
  <c r="R71" i="1" s="1"/>
  <c r="Q61" i="1"/>
  <c r="R61" i="1" s="1"/>
  <c r="Q95" i="1"/>
  <c r="R95" i="1" s="1"/>
  <c r="Q99" i="1"/>
  <c r="R99" i="1" s="1"/>
  <c r="Q103" i="1"/>
  <c r="R103" i="1" s="1"/>
  <c r="Q107" i="1"/>
  <c r="R107" i="1" s="1"/>
  <c r="Q111" i="1"/>
  <c r="R111" i="1" s="1"/>
  <c r="V114" i="1"/>
  <c r="V120" i="1"/>
  <c r="V118" i="1"/>
  <c r="V116" i="1"/>
  <c r="Q116" i="1"/>
  <c r="R116" i="1" s="1"/>
  <c r="V110" i="1"/>
  <c r="V108" i="1"/>
  <c r="V106" i="1"/>
  <c r="Q106" i="1"/>
  <c r="R106" i="1" s="1"/>
  <c r="V104" i="1"/>
  <c r="V102" i="1"/>
  <c r="Q102" i="1"/>
  <c r="R102" i="1" s="1"/>
  <c r="V100" i="1"/>
  <c r="Q100" i="1"/>
  <c r="R100" i="1" s="1"/>
  <c r="V98" i="1"/>
  <c r="V96" i="1"/>
  <c r="Q96" i="1"/>
  <c r="R96" i="1" s="1"/>
  <c r="V94" i="1"/>
  <c r="Q94" i="1"/>
  <c r="R94" i="1" s="1"/>
  <c r="V92" i="1"/>
  <c r="Q90" i="1"/>
  <c r="R90" i="1" s="1"/>
  <c r="Q86" i="1"/>
  <c r="R86" i="1" s="1"/>
  <c r="Q78" i="1"/>
  <c r="R78" i="1" s="1"/>
  <c r="Q51" i="1"/>
  <c r="R51" i="1" s="1"/>
  <c r="Q47" i="1"/>
  <c r="R47" i="1" s="1"/>
  <c r="Q43" i="1"/>
  <c r="R43" i="1" s="1"/>
  <c r="R41" i="1"/>
  <c r="Q25" i="1"/>
  <c r="R25" i="1" s="1"/>
  <c r="Q23" i="1"/>
  <c r="R23" i="1" s="1"/>
  <c r="Q80" i="1"/>
  <c r="R80" i="1" s="1"/>
  <c r="Q97" i="1"/>
  <c r="R97" i="1" s="1"/>
  <c r="Q38" i="1"/>
  <c r="R38" i="1" s="1"/>
  <c r="Q54" i="1"/>
  <c r="R54" i="1" s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S5" i="1"/>
  <c r="P5" i="1"/>
  <c r="O5" i="1"/>
  <c r="N5" i="1"/>
  <c r="M5" i="1"/>
  <c r="L5" i="1"/>
  <c r="J5" i="1"/>
  <c r="F5" i="1"/>
  <c r="E5" i="1"/>
  <c r="U38" i="1" l="1"/>
  <c r="AB38" i="1"/>
  <c r="U80" i="1"/>
  <c r="AB80" i="1"/>
  <c r="AB25" i="1"/>
  <c r="U25" i="1"/>
  <c r="AB43" i="1"/>
  <c r="U43" i="1"/>
  <c r="AB51" i="1"/>
  <c r="U51" i="1"/>
  <c r="AB86" i="1"/>
  <c r="U86" i="1"/>
  <c r="U100" i="1"/>
  <c r="AB100" i="1"/>
  <c r="AB102" i="1"/>
  <c r="U102" i="1"/>
  <c r="AB111" i="1"/>
  <c r="U111" i="1"/>
  <c r="AB103" i="1"/>
  <c r="U103" i="1"/>
  <c r="AB95" i="1"/>
  <c r="U95" i="1"/>
  <c r="AB71" i="1"/>
  <c r="U71" i="1"/>
  <c r="AB109" i="1"/>
  <c r="U109" i="1"/>
  <c r="AB93" i="1"/>
  <c r="U93" i="1"/>
  <c r="U54" i="1"/>
  <c r="AB54" i="1"/>
  <c r="AB97" i="1"/>
  <c r="U97" i="1"/>
  <c r="AB23" i="1"/>
  <c r="U23" i="1"/>
  <c r="AB41" i="1"/>
  <c r="U41" i="1"/>
  <c r="AB47" i="1"/>
  <c r="U47" i="1"/>
  <c r="AB78" i="1"/>
  <c r="U78" i="1"/>
  <c r="AB90" i="1"/>
  <c r="U90" i="1"/>
  <c r="AB94" i="1"/>
  <c r="U94" i="1"/>
  <c r="U96" i="1"/>
  <c r="AB96" i="1"/>
  <c r="AB106" i="1"/>
  <c r="U106" i="1"/>
  <c r="U116" i="1"/>
  <c r="AB116" i="1"/>
  <c r="AB107" i="1"/>
  <c r="U107" i="1"/>
  <c r="AB99" i="1"/>
  <c r="U99" i="1"/>
  <c r="AB61" i="1"/>
  <c r="U61" i="1"/>
  <c r="AB73" i="1"/>
  <c r="U73" i="1"/>
  <c r="AB105" i="1"/>
  <c r="U105" i="1"/>
  <c r="R5" i="1"/>
  <c r="U56" i="1"/>
  <c r="Q5" i="1"/>
  <c r="K5" i="1"/>
  <c r="AB5" i="1" l="1"/>
</calcChain>
</file>

<file path=xl/sharedStrings.xml><?xml version="1.0" encoding="utf-8"?>
<sst xmlns="http://schemas.openxmlformats.org/spreadsheetml/2006/main" count="334" uniqueCount="164">
  <si>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</si>
  <si>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</si>
  <si>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</si>
  <si>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</si>
  <si>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</si>
  <si>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</si>
  <si>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</si>
  <si>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</si>
  <si>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</si>
  <si>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</si>
  <si>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</si>
  <si>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</si>
  <si>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</si>
  <si>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</si>
  <si>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</si>
  <si>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</si>
  <si>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</si>
  <si>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</si>
  <si>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</si>
  <si>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</si>
  <si>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</si>
  <si>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</si>
  <si>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</si>
  <si>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21,01,</t>
  </si>
  <si>
    <t>26,01,</t>
  </si>
  <si>
    <t>23,01,</t>
  </si>
  <si>
    <t>17,01,</t>
  </si>
  <si>
    <t>10,01,</t>
  </si>
  <si>
    <t>16,01,</t>
  </si>
  <si>
    <t>001   Ветчина Столичная Вязанка, вектор, ВЕС.ПОКОМ</t>
  </si>
  <si>
    <t>кг</t>
  </si>
  <si>
    <t>003   Колбаса Вязанка с индейкой, вектор ВЕС, ПОКОМ</t>
  </si>
  <si>
    <t>005  Колбаса Докторская ГОСТ, Вязанка вектор,ВЕС. ПОКОМ</t>
  </si>
  <si>
    <t>014  Сардельки Вязанка Стародворские, СЕМЕЙНАЯ УПАКОВКА, ВЕС, ТМ Стародворские колбасы</t>
  </si>
  <si>
    <t>согласовал Химич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</si>
  <si>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</si>
  <si>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</si>
  <si>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</si>
  <si>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</si>
  <si>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</si>
  <si>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029  Сосиски Венские, Вязанка NDX МГС, 0.5кг, ПОКОМ</t>
  </si>
  <si>
    <t>Вояж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</si>
  <si>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</si>
  <si>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</si>
  <si>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</si>
  <si>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</si>
  <si>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</si>
  <si>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</si>
  <si>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</si>
  <si>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</si>
  <si>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</si>
  <si>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</si>
  <si>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</si>
  <si>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</si>
  <si>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</si>
  <si>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092  Сосиски Баварские с сыром,  0.42кг,ПОКОМ</t>
  </si>
  <si>
    <t>устар</t>
  </si>
  <si>
    <t>094  Сосиски Баварские,  0.35кг, ТМ Колбасный стандарт ПОКОМ</t>
  </si>
  <si>
    <t>096  Сосиски Баварские,  0.42кг,ПОКОМ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</si>
  <si>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</si>
  <si>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</si>
  <si>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</si>
  <si>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</si>
  <si>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</si>
  <si>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</si>
  <si>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</si>
  <si>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</si>
  <si>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</si>
  <si>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</si>
  <si>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</si>
  <si>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</si>
  <si>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</si>
  <si>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</si>
  <si>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</si>
  <si>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</si>
  <si>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</si>
  <si>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</si>
  <si>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</si>
  <si>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</si>
  <si>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</si>
  <si>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</si>
  <si>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</si>
  <si>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</si>
  <si>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</si>
  <si>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</si>
  <si>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256  Сосиски Молочные для завтрака, п/а МГС, ВЕС, ТМ Стародворье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</si>
  <si>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</si>
  <si>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</si>
  <si>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</si>
  <si>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</si>
  <si>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</si>
  <si>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</si>
  <si>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</si>
  <si>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</si>
  <si>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</si>
  <si>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</si>
  <si>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</si>
  <si>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</si>
  <si>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</si>
  <si>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</si>
  <si>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</si>
  <si>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</si>
  <si>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</si>
  <si>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</si>
  <si>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Вывести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</si>
  <si>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</si>
  <si>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</si>
  <si>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</si>
  <si>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</si>
  <si>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</si>
  <si>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</si>
  <si>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341 Колбаса вареная Филейбургская с филе сочного окорока ТМ Баварушка ТС Бавар  вектор 0,4кг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</si>
  <si>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</si>
  <si>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</si>
  <si>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</si>
  <si>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</si>
  <si>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</si>
  <si>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</si>
  <si>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</si>
  <si>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</si>
  <si>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</si>
  <si>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</si>
  <si>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</si>
  <si>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</si>
  <si>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</si>
  <si>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</si>
  <si>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</si>
  <si>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</si>
  <si>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</si>
  <si>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</si>
  <si>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</si>
  <si>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</si>
  <si>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</si>
  <si>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</si>
  <si>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</si>
  <si>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</si>
  <si>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</si>
  <si>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</si>
  <si>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</si>
  <si>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</si>
  <si>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</si>
  <si>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</si>
  <si>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</si>
  <si>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нужно увеличить продажи</t>
  </si>
  <si>
    <t>451 Сосиски «Баварские» Фикс.вес 0,35 П/а ТМ «Стародворье»  Поком</t>
  </si>
  <si>
    <t>457 Колбаса Филейбургская ТМ Баварушка с филе сочного окорока в оболочке черева 0,13 кг.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</si>
  <si>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</si>
  <si>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</si>
  <si>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</si>
  <si>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</si>
  <si>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</si>
  <si>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ПРОМО дек. Вояж</t>
  </si>
  <si>
    <t>ПРОМО дек. Spar</t>
  </si>
  <si>
    <t>Вояж / ПРОМО дек. Spar</t>
  </si>
  <si>
    <t>то же что и 256, 326</t>
  </si>
  <si>
    <t>то же что и 255 (задвоенное СКЮ)</t>
  </si>
  <si>
    <t>то же что и 094/ нужно увеличить продажи</t>
  </si>
  <si>
    <t>то же что и 451 (задвоенное СКЮ)</t>
  </si>
  <si>
    <t>есть предварительные заказы</t>
  </si>
  <si>
    <t>вывести</t>
  </si>
  <si>
    <t>Сосиски Гановерские вес.</t>
  </si>
  <si>
    <t>заказ</t>
  </si>
  <si>
    <t>28,01,</t>
  </si>
  <si>
    <t>25,01,24 Вывести???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</si>
</sst>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4" fillId="5" borderId="1" xfId="1" applyNumberFormat="1" applyFont="1" applyFill="1"/>
    <xf numFmtId="164" fontId="1" fillId="5" borderId="1" xfId="1" applyNumberFormat="1" applyFill="1"/>
    <xf numFmtId="164" fontId="4" fillId="7" borderId="1" xfId="1" applyNumberFormat="1" applyFont="1" applyFill="1"/>
    <xf numFmtId="164" fontId="5" fillId="6" borderId="1" xfId="1" applyNumberFormat="1" applyFont="1" applyFill="1"/>
    <xf numFmtId="164" fontId="6" fillId="8" borderId="1" xfId="1" applyNumberFormat="1" applyFont="1" applyFill="1"/>
    <xf numFmtId="164" fontId="4" fillId="6" borderId="1" xfId="1" applyNumberFormat="1" applyFont="1" applyFill="1"/>
    <xf numFmtId="164" fontId="1" fillId="0" borderId="1" xfId="1" applyNumberFormat="1" applyFill="1"/>
    <xf numFmtId="164" fontId="4" fillId="4" borderId="1" xfId="1" applyNumberFormat="1" applyFont="1" applyFill="1"/>
    <xf numFmtId="164" fontId="1" fillId="6" borderId="1" xfId="1" applyNumberFormat="1" applyFill="1"/>
    <xf numFmtId="164" fontId="6" fillId="9" borderId="1" xfId="1" applyNumberFormat="1" applyFont="1" applyFill="1"/>
    <xf numFmtId="164" fontId="1" fillId="10" borderId="1" xfId="1" applyNumberFormat="1" applyFill="1"/>
    <xf numFmtId="164" fontId="1" fillId="0" borderId="2" xfId="1" applyNumberFormat="1" applyBorder="1"/>
    <xf numFmtId="164" fontId="1" fillId="6" borderId="2" xfId="1" applyNumberFormat="1" applyFill="1" applyBorder="1"/>
    <xf numFmtId="164" fontId="1" fillId="0" borderId="3" xfId="1" applyNumberFormat="1" applyBorder="1"/>
    <xf numFmtId="164" fontId="1" fillId="5" borderId="3" xfId="1" applyNumberFormat="1" applyFill="1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workbookViewId="0">
      <pane ySplit="5" topLeftCell="A6" activePane="bottomLeft" state="frozen"/>
      <selection pane="bottomLeft" activeCell="AA8" sqref="AA8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" style="7" customWidth="1"/>
    <col min="8" max="8" width="6.28515625" customWidth="1"/>
    <col min="9" max="9" width="21.42578125" customWidth="1"/>
    <col min="10" max="11" width="6.7109375" customWidth="1"/>
    <col min="12" max="13" width="1.28515625" customWidth="1"/>
    <col min="14" max="15" width="6.7109375" customWidth="1"/>
    <col min="16" max="16" width="5.5703125" customWidth="1"/>
    <col min="17" max="19" width="8" customWidth="1"/>
    <col min="20" max="20" width="22.28515625" customWidth="1"/>
    <col min="21" max="22" width="6.140625" customWidth="1"/>
    <col min="23" max="26" width="8" customWidth="1"/>
    <col min="27" max="27" width="39.8554687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24" t="s">
        <v>161</v>
      </c>
      <c r="S3" s="8" t="s">
        <v>16</v>
      </c>
      <c r="T3" s="8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25" t="s">
        <v>162</v>
      </c>
      <c r="S4" s="1"/>
      <c r="T4" s="1"/>
      <c r="U4" s="1"/>
      <c r="V4" s="1"/>
      <c r="W4" s="1" t="s">
        <v>25</v>
      </c>
      <c r="X4" s="1" t="s">
        <v>26</v>
      </c>
      <c r="Y4" s="1" t="s">
        <v>28</v>
      </c>
      <c r="Z4" s="1" t="s">
        <v>27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SUM(E6:E499)</f>
        <v>28076.204999999998</v>
      </c>
      <c r="F5" s="4">
        <f>SUM(F6:F499)</f>
        <v>32511.401999999998</v>
      </c>
      <c r="G5" s="5"/>
      <c r="H5" s="1"/>
      <c r="I5" s="1"/>
      <c r="J5" s="4">
        <f t="shared" ref="J5:S5" si="0">SUM(J6:J499)</f>
        <v>30986.693999999992</v>
      </c>
      <c r="K5" s="4">
        <f t="shared" si="0"/>
        <v>-2910.4890000000014</v>
      </c>
      <c r="L5" s="4">
        <f t="shared" si="0"/>
        <v>0</v>
      </c>
      <c r="M5" s="4">
        <f t="shared" si="0"/>
        <v>0</v>
      </c>
      <c r="N5" s="4">
        <f t="shared" si="0"/>
        <v>4600</v>
      </c>
      <c r="O5" s="4">
        <f t="shared" si="0"/>
        <v>23383.251900000014</v>
      </c>
      <c r="P5" s="4">
        <f t="shared" si="0"/>
        <v>5615.2410000000009</v>
      </c>
      <c r="Q5" s="4">
        <f t="shared" si="0"/>
        <v>14061.154800000002</v>
      </c>
      <c r="R5" s="26">
        <f t="shared" si="0"/>
        <v>14061.154800000002</v>
      </c>
      <c r="S5" s="4">
        <f t="shared" si="0"/>
        <v>200</v>
      </c>
      <c r="T5" s="1"/>
      <c r="U5" s="1"/>
      <c r="V5" s="1"/>
      <c r="W5" s="4">
        <f>SUM(W6:W499)</f>
        <v>5939.4598000000015</v>
      </c>
      <c r="X5" s="4">
        <f>SUM(X6:X499)</f>
        <v>5267.1352000000024</v>
      </c>
      <c r="Y5" s="4">
        <f>SUM(Y6:Y499)</f>
        <v>4614.3138000000008</v>
      </c>
      <c r="Z5" s="4">
        <f>SUM(Z6:Z499)</f>
        <v>4466.7800000000007</v>
      </c>
      <c r="AA5" s="1"/>
      <c r="AB5" s="4">
        <f>SUM(AB6:AB499)</f>
        <v>9388.3374499999991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29</v>
      </c>
      <c r="B6" s="1" t="s">
        <v>30</v>
      </c>
      <c r="C6" s="1">
        <v>-1.36</v>
      </c>
      <c r="D6" s="1">
        <v>1.36</v>
      </c>
      <c r="E6" s="1"/>
      <c r="F6" s="1"/>
      <c r="G6" s="5">
        <v>0</v>
      </c>
      <c r="H6" s="1" t="e">
        <v>#N/A</v>
      </c>
      <c r="I6" s="1"/>
      <c r="J6" s="1"/>
      <c r="K6" s="1">
        <f t="shared" ref="K6:K37" si="1">E6-J6</f>
        <v>0</v>
      </c>
      <c r="L6" s="1"/>
      <c r="M6" s="1"/>
      <c r="N6" s="1"/>
      <c r="O6" s="1"/>
      <c r="P6" s="1">
        <f>E6/5</f>
        <v>0</v>
      </c>
      <c r="Q6" s="20"/>
      <c r="R6" s="27">
        <f>Q6</f>
        <v>0</v>
      </c>
      <c r="S6" s="22"/>
      <c r="T6" s="1"/>
      <c r="U6" s="1" t="e">
        <f>(F6+N6+O6+R6)/P6</f>
        <v>#DIV/0!</v>
      </c>
      <c r="V6" s="1" t="e">
        <f>(F6+N6+O6)/P6</f>
        <v>#DIV/0!</v>
      </c>
      <c r="W6" s="1">
        <v>0</v>
      </c>
      <c r="X6" s="1">
        <v>0</v>
      </c>
      <c r="Y6" s="1">
        <v>0</v>
      </c>
      <c r="Z6" s="1">
        <v>0</v>
      </c>
      <c r="AA6" s="1"/>
      <c r="AB6" s="1">
        <f>R6*G6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31</v>
      </c>
      <c r="B7" s="1" t="s">
        <v>30</v>
      </c>
      <c r="C7" s="1">
        <v>-1.3560000000000001</v>
      </c>
      <c r="D7" s="1">
        <v>1.3560000000000001</v>
      </c>
      <c r="E7" s="1"/>
      <c r="F7" s="1"/>
      <c r="G7" s="5">
        <v>0</v>
      </c>
      <c r="H7" s="1" t="e">
        <v>#N/A</v>
      </c>
      <c r="I7" s="1"/>
      <c r="J7" s="1"/>
      <c r="K7" s="1">
        <f t="shared" si="1"/>
        <v>0</v>
      </c>
      <c r="L7" s="1"/>
      <c r="M7" s="1"/>
      <c r="N7" s="1"/>
      <c r="O7" s="1"/>
      <c r="P7" s="1">
        <f t="shared" ref="P7:P70" si="2">E7/5</f>
        <v>0</v>
      </c>
      <c r="Q7" s="20"/>
      <c r="R7" s="27">
        <f t="shared" ref="R7:R70" si="3">Q7</f>
        <v>0</v>
      </c>
      <c r="S7" s="22"/>
      <c r="T7" s="1"/>
      <c r="U7" s="1" t="e">
        <f t="shared" ref="U7:U70" si="4">(F7+N7+O7+R7)/P7</f>
        <v>#DIV/0!</v>
      </c>
      <c r="V7" s="1" t="e">
        <f t="shared" ref="V7:V70" si="5">(F7+N7+O7)/P7</f>
        <v>#DIV/0!</v>
      </c>
      <c r="W7" s="1">
        <v>0</v>
      </c>
      <c r="X7" s="1">
        <v>0</v>
      </c>
      <c r="Y7" s="1">
        <v>0</v>
      </c>
      <c r="Z7" s="1">
        <v>0</v>
      </c>
      <c r="AA7" s="1"/>
      <c r="AB7" s="1">
        <f t="shared" ref="AB7:AB70" si="6">R7*G7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32</v>
      </c>
      <c r="B8" s="1" t="s">
        <v>30</v>
      </c>
      <c r="C8" s="1">
        <v>606.66700000000003</v>
      </c>
      <c r="D8" s="1">
        <v>1204.0540000000001</v>
      </c>
      <c r="E8" s="1">
        <v>615.553</v>
      </c>
      <c r="F8" s="1">
        <v>813.80499999999995</v>
      </c>
      <c r="G8" s="5">
        <v>1</v>
      </c>
      <c r="H8" s="1">
        <v>50</v>
      </c>
      <c r="I8" s="1" t="s">
        <v>41</v>
      </c>
      <c r="J8" s="1">
        <v>650.73</v>
      </c>
      <c r="K8" s="1">
        <f t="shared" si="1"/>
        <v>-35.177000000000021</v>
      </c>
      <c r="L8" s="1"/>
      <c r="M8" s="1"/>
      <c r="N8" s="1">
        <v>300</v>
      </c>
      <c r="O8" s="1">
        <v>397.97109999999981</v>
      </c>
      <c r="P8" s="1">
        <f t="shared" si="2"/>
        <v>123.11060000000001</v>
      </c>
      <c r="Q8" s="20"/>
      <c r="R8" s="27">
        <f t="shared" si="3"/>
        <v>0</v>
      </c>
      <c r="S8" s="22"/>
      <c r="T8" s="1"/>
      <c r="U8" s="1">
        <f t="shared" si="4"/>
        <v>12.279820746548221</v>
      </c>
      <c r="V8" s="1">
        <f t="shared" si="5"/>
        <v>12.279820746548221</v>
      </c>
      <c r="W8" s="1">
        <v>157.3698</v>
      </c>
      <c r="X8" s="1">
        <v>166.73740000000001</v>
      </c>
      <c r="Y8" s="1">
        <v>145.69820000000001</v>
      </c>
      <c r="Z8" s="1">
        <v>116.2916</v>
      </c>
      <c r="AA8" s="1"/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0" t="s">
        <v>33</v>
      </c>
      <c r="B9" s="1" t="s">
        <v>30</v>
      </c>
      <c r="C9" s="1"/>
      <c r="D9" s="1"/>
      <c r="E9" s="1"/>
      <c r="F9" s="1"/>
      <c r="G9" s="5">
        <v>1</v>
      </c>
      <c r="H9" s="1">
        <v>30</v>
      </c>
      <c r="I9" s="1"/>
      <c r="J9" s="1"/>
      <c r="K9" s="1">
        <f t="shared" si="1"/>
        <v>0</v>
      </c>
      <c r="L9" s="1"/>
      <c r="M9" s="1"/>
      <c r="N9" s="1"/>
      <c r="O9" s="1">
        <v>50</v>
      </c>
      <c r="P9" s="1">
        <f t="shared" si="2"/>
        <v>0</v>
      </c>
      <c r="Q9" s="20"/>
      <c r="R9" s="27">
        <f t="shared" si="3"/>
        <v>0</v>
      </c>
      <c r="S9" s="22"/>
      <c r="T9" s="1"/>
      <c r="U9" s="1" t="e">
        <f t="shared" si="4"/>
        <v>#DIV/0!</v>
      </c>
      <c r="V9" s="1" t="e">
        <f t="shared" si="5"/>
        <v>#DIV/0!</v>
      </c>
      <c r="W9" s="1">
        <v>0</v>
      </c>
      <c r="X9" s="1">
        <v>0</v>
      </c>
      <c r="Y9" s="1">
        <v>0</v>
      </c>
      <c r="Z9" s="1">
        <v>0</v>
      </c>
      <c r="AA9" s="10" t="s">
        <v>34</v>
      </c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35</v>
      </c>
      <c r="B10" s="1" t="s">
        <v>30</v>
      </c>
      <c r="C10" s="1">
        <v>71.218000000000004</v>
      </c>
      <c r="D10" s="1">
        <v>707.80700000000002</v>
      </c>
      <c r="E10" s="1">
        <v>188.851</v>
      </c>
      <c r="F10" s="1">
        <v>515.35500000000002</v>
      </c>
      <c r="G10" s="5">
        <v>1</v>
      </c>
      <c r="H10" s="1">
        <v>45</v>
      </c>
      <c r="I10" s="1"/>
      <c r="J10" s="1">
        <v>272.39999999999998</v>
      </c>
      <c r="K10" s="1">
        <f t="shared" si="1"/>
        <v>-83.548999999999978</v>
      </c>
      <c r="L10" s="1"/>
      <c r="M10" s="1"/>
      <c r="N10" s="1">
        <v>300</v>
      </c>
      <c r="O10" s="1"/>
      <c r="P10" s="1">
        <f t="shared" si="2"/>
        <v>37.770200000000003</v>
      </c>
      <c r="Q10" s="20"/>
      <c r="R10" s="27">
        <f t="shared" si="3"/>
        <v>0</v>
      </c>
      <c r="S10" s="22"/>
      <c r="T10" s="1"/>
      <c r="U10" s="1">
        <f t="shared" si="4"/>
        <v>21.58725662029854</v>
      </c>
      <c r="V10" s="1">
        <f t="shared" si="5"/>
        <v>21.58725662029854</v>
      </c>
      <c r="W10" s="1">
        <v>39.4696</v>
      </c>
      <c r="X10" s="1">
        <v>81.987200000000001</v>
      </c>
      <c r="Y10" s="1">
        <v>60.600199999999987</v>
      </c>
      <c r="Z10" s="1">
        <v>34.190600000000003</v>
      </c>
      <c r="AA10" s="1"/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36</v>
      </c>
      <c r="B11" s="1" t="s">
        <v>30</v>
      </c>
      <c r="C11" s="1">
        <v>37.369</v>
      </c>
      <c r="D11" s="1">
        <v>887.48</v>
      </c>
      <c r="E11" s="1">
        <v>217.96899999999999</v>
      </c>
      <c r="F11" s="1">
        <v>647.952</v>
      </c>
      <c r="G11" s="5">
        <v>1</v>
      </c>
      <c r="H11" s="1">
        <v>45</v>
      </c>
      <c r="I11" s="1"/>
      <c r="J11" s="1">
        <v>243.8</v>
      </c>
      <c r="K11" s="1">
        <f t="shared" si="1"/>
        <v>-25.831000000000017</v>
      </c>
      <c r="L11" s="1"/>
      <c r="M11" s="1"/>
      <c r="N11" s="1">
        <v>300</v>
      </c>
      <c r="O11" s="1"/>
      <c r="P11" s="1">
        <f t="shared" si="2"/>
        <v>43.593800000000002</v>
      </c>
      <c r="Q11" s="20"/>
      <c r="R11" s="27">
        <f t="shared" si="3"/>
        <v>0</v>
      </c>
      <c r="S11" s="22"/>
      <c r="T11" s="1"/>
      <c r="U11" s="1">
        <f t="shared" si="4"/>
        <v>21.745110543242387</v>
      </c>
      <c r="V11" s="1">
        <f t="shared" si="5"/>
        <v>21.745110543242387</v>
      </c>
      <c r="W11" s="1">
        <v>40.357999999999997</v>
      </c>
      <c r="X11" s="1">
        <v>90.82419999999999</v>
      </c>
      <c r="Y11" s="1">
        <v>68.777200000000008</v>
      </c>
      <c r="Z11" s="1">
        <v>40.150199999999998</v>
      </c>
      <c r="AA11" s="1"/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37</v>
      </c>
      <c r="B12" s="1" t="s">
        <v>30</v>
      </c>
      <c r="C12" s="1">
        <v>112.312</v>
      </c>
      <c r="D12" s="1">
        <v>585.495</v>
      </c>
      <c r="E12" s="1">
        <v>181.27199999999999</v>
      </c>
      <c r="F12" s="1">
        <v>467.721</v>
      </c>
      <c r="G12" s="5">
        <v>1</v>
      </c>
      <c r="H12" s="1">
        <v>40</v>
      </c>
      <c r="I12" s="1"/>
      <c r="J12" s="1">
        <v>225.548</v>
      </c>
      <c r="K12" s="1">
        <f t="shared" si="1"/>
        <v>-44.27600000000001</v>
      </c>
      <c r="L12" s="1"/>
      <c r="M12" s="1"/>
      <c r="N12" s="1"/>
      <c r="O12" s="1"/>
      <c r="P12" s="1">
        <f t="shared" si="2"/>
        <v>36.254399999999997</v>
      </c>
      <c r="Q12" s="20"/>
      <c r="R12" s="27">
        <f t="shared" si="3"/>
        <v>0</v>
      </c>
      <c r="S12" s="22"/>
      <c r="T12" s="1"/>
      <c r="U12" s="1">
        <f t="shared" si="4"/>
        <v>12.901082351383558</v>
      </c>
      <c r="V12" s="1">
        <f t="shared" si="5"/>
        <v>12.901082351383558</v>
      </c>
      <c r="W12" s="1">
        <v>36.121400000000001</v>
      </c>
      <c r="X12" s="1">
        <v>52.3568</v>
      </c>
      <c r="Y12" s="1">
        <v>46.699599999999997</v>
      </c>
      <c r="Z12" s="1">
        <v>23.855799999999999</v>
      </c>
      <c r="AA12" s="1"/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38</v>
      </c>
      <c r="B13" s="1" t="s">
        <v>39</v>
      </c>
      <c r="C13" s="1">
        <v>18</v>
      </c>
      <c r="D13" s="1">
        <v>36</v>
      </c>
      <c r="E13" s="1">
        <v>16</v>
      </c>
      <c r="F13" s="1">
        <v>35</v>
      </c>
      <c r="G13" s="5">
        <v>0.5</v>
      </c>
      <c r="H13" s="1">
        <v>50</v>
      </c>
      <c r="I13" s="1"/>
      <c r="J13" s="1">
        <v>37</v>
      </c>
      <c r="K13" s="1">
        <f t="shared" si="1"/>
        <v>-21</v>
      </c>
      <c r="L13" s="1"/>
      <c r="M13" s="1"/>
      <c r="N13" s="1"/>
      <c r="O13" s="1">
        <v>9.2000000000000028</v>
      </c>
      <c r="P13" s="1">
        <f t="shared" si="2"/>
        <v>3.2</v>
      </c>
      <c r="Q13" s="20"/>
      <c r="R13" s="27">
        <f t="shared" si="3"/>
        <v>0</v>
      </c>
      <c r="S13" s="22"/>
      <c r="T13" s="18" t="s">
        <v>159</v>
      </c>
      <c r="U13" s="1">
        <f t="shared" si="4"/>
        <v>13.8125</v>
      </c>
      <c r="V13" s="1">
        <f t="shared" si="5"/>
        <v>13.8125</v>
      </c>
      <c r="W13" s="1">
        <v>3.6</v>
      </c>
      <c r="X13" s="1">
        <v>4</v>
      </c>
      <c r="Y13" s="1">
        <v>6</v>
      </c>
      <c r="Z13" s="1">
        <v>3.2</v>
      </c>
      <c r="AA13" s="19" t="s">
        <v>163</v>
      </c>
      <c r="AB13" s="1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40</v>
      </c>
      <c r="B14" s="1" t="s">
        <v>39</v>
      </c>
      <c r="C14" s="1">
        <v>54</v>
      </c>
      <c r="D14" s="1"/>
      <c r="E14" s="1">
        <v>39</v>
      </c>
      <c r="F14" s="1">
        <v>15</v>
      </c>
      <c r="G14" s="5">
        <v>0.5</v>
      </c>
      <c r="H14" s="1">
        <v>31</v>
      </c>
      <c r="I14" s="1" t="s">
        <v>41</v>
      </c>
      <c r="J14" s="1">
        <v>47</v>
      </c>
      <c r="K14" s="1">
        <f t="shared" si="1"/>
        <v>-8</v>
      </c>
      <c r="L14" s="1"/>
      <c r="M14" s="1"/>
      <c r="N14" s="1"/>
      <c r="O14" s="1">
        <v>27.599999999999991</v>
      </c>
      <c r="P14" s="1">
        <f t="shared" si="2"/>
        <v>7.8</v>
      </c>
      <c r="Q14" s="20">
        <f t="shared" ref="Q14:Q18" si="7">12*P14-O14-N14-F14</f>
        <v>51</v>
      </c>
      <c r="R14" s="27">
        <f t="shared" si="3"/>
        <v>51</v>
      </c>
      <c r="S14" s="22"/>
      <c r="T14" s="1"/>
      <c r="U14" s="1">
        <f t="shared" si="4"/>
        <v>12</v>
      </c>
      <c r="V14" s="1">
        <f t="shared" si="5"/>
        <v>5.4615384615384608</v>
      </c>
      <c r="W14" s="1">
        <v>4.8</v>
      </c>
      <c r="X14" s="1">
        <v>0</v>
      </c>
      <c r="Y14" s="1">
        <v>0</v>
      </c>
      <c r="Z14" s="1">
        <v>0</v>
      </c>
      <c r="AA14" s="1"/>
      <c r="AB14" s="1">
        <f t="shared" si="6"/>
        <v>25.5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42</v>
      </c>
      <c r="B15" s="1" t="s">
        <v>39</v>
      </c>
      <c r="C15" s="1">
        <v>161.203</v>
      </c>
      <c r="D15" s="1">
        <v>258</v>
      </c>
      <c r="E15" s="1">
        <v>184</v>
      </c>
      <c r="F15" s="1">
        <v>155</v>
      </c>
      <c r="G15" s="5">
        <v>0.45</v>
      </c>
      <c r="H15" s="1">
        <v>45</v>
      </c>
      <c r="I15" s="1"/>
      <c r="J15" s="1">
        <v>293</v>
      </c>
      <c r="K15" s="1">
        <f t="shared" si="1"/>
        <v>-109</v>
      </c>
      <c r="L15" s="1"/>
      <c r="M15" s="1"/>
      <c r="N15" s="1"/>
      <c r="O15" s="1">
        <v>246.203</v>
      </c>
      <c r="P15" s="1">
        <f t="shared" si="2"/>
        <v>36.799999999999997</v>
      </c>
      <c r="Q15" s="20">
        <f t="shared" si="7"/>
        <v>40.396999999999963</v>
      </c>
      <c r="R15" s="27">
        <f t="shared" si="3"/>
        <v>40.396999999999963</v>
      </c>
      <c r="S15" s="22"/>
      <c r="T15" s="1"/>
      <c r="U15" s="1">
        <f t="shared" si="4"/>
        <v>11.999999999999998</v>
      </c>
      <c r="V15" s="1">
        <f t="shared" si="5"/>
        <v>10.902255434782608</v>
      </c>
      <c r="W15" s="1">
        <v>41.4</v>
      </c>
      <c r="X15" s="1">
        <v>31.6</v>
      </c>
      <c r="Y15" s="1">
        <v>22.4</v>
      </c>
      <c r="Z15" s="1">
        <v>30.487200000000001</v>
      </c>
      <c r="AA15" s="1"/>
      <c r="AB15" s="1">
        <f t="shared" si="6"/>
        <v>18.178649999999983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43</v>
      </c>
      <c r="B16" s="1" t="s">
        <v>39</v>
      </c>
      <c r="C16" s="1">
        <v>178</v>
      </c>
      <c r="D16" s="1">
        <v>276</v>
      </c>
      <c r="E16" s="1">
        <v>232</v>
      </c>
      <c r="F16" s="1">
        <v>148</v>
      </c>
      <c r="G16" s="5">
        <v>0.45</v>
      </c>
      <c r="H16" s="1">
        <v>45</v>
      </c>
      <c r="I16" s="1"/>
      <c r="J16" s="1">
        <v>296</v>
      </c>
      <c r="K16" s="1">
        <f t="shared" si="1"/>
        <v>-64</v>
      </c>
      <c r="L16" s="1"/>
      <c r="M16" s="1"/>
      <c r="N16" s="1"/>
      <c r="O16" s="1">
        <v>301.8</v>
      </c>
      <c r="P16" s="1">
        <f t="shared" si="2"/>
        <v>46.4</v>
      </c>
      <c r="Q16" s="20">
        <f t="shared" si="7"/>
        <v>106.99999999999994</v>
      </c>
      <c r="R16" s="27">
        <f t="shared" si="3"/>
        <v>106.99999999999994</v>
      </c>
      <c r="S16" s="22"/>
      <c r="T16" s="1"/>
      <c r="U16" s="1">
        <f t="shared" si="4"/>
        <v>12</v>
      </c>
      <c r="V16" s="1">
        <f t="shared" si="5"/>
        <v>9.693965517241379</v>
      </c>
      <c r="W16" s="1">
        <v>47.4</v>
      </c>
      <c r="X16" s="1">
        <v>34</v>
      </c>
      <c r="Y16" s="1">
        <v>27.2</v>
      </c>
      <c r="Z16" s="1">
        <v>38.4</v>
      </c>
      <c r="AA16" s="1"/>
      <c r="AB16" s="1">
        <f t="shared" si="6"/>
        <v>48.149999999999977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44</v>
      </c>
      <c r="B17" s="1" t="s">
        <v>39</v>
      </c>
      <c r="C17" s="1">
        <v>90</v>
      </c>
      <c r="D17" s="1"/>
      <c r="E17" s="1">
        <v>21</v>
      </c>
      <c r="F17" s="1">
        <v>69</v>
      </c>
      <c r="G17" s="5">
        <v>0.4</v>
      </c>
      <c r="H17" s="1">
        <v>50</v>
      </c>
      <c r="I17" s="1" t="s">
        <v>41</v>
      </c>
      <c r="J17" s="1">
        <v>13</v>
      </c>
      <c r="K17" s="1">
        <f t="shared" si="1"/>
        <v>8</v>
      </c>
      <c r="L17" s="1"/>
      <c r="M17" s="1"/>
      <c r="N17" s="1"/>
      <c r="O17" s="1"/>
      <c r="P17" s="1">
        <f t="shared" si="2"/>
        <v>4.2</v>
      </c>
      <c r="Q17" s="20"/>
      <c r="R17" s="27">
        <f t="shared" si="3"/>
        <v>0</v>
      </c>
      <c r="S17" s="22"/>
      <c r="T17" s="1"/>
      <c r="U17" s="1">
        <f t="shared" si="4"/>
        <v>16.428571428571427</v>
      </c>
      <c r="V17" s="1">
        <f t="shared" si="5"/>
        <v>16.428571428571427</v>
      </c>
      <c r="W17" s="1">
        <v>4.2</v>
      </c>
      <c r="X17" s="1">
        <v>0</v>
      </c>
      <c r="Y17" s="1">
        <v>0</v>
      </c>
      <c r="Z17" s="1">
        <v>0</v>
      </c>
      <c r="AA17" s="1"/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45</v>
      </c>
      <c r="B18" s="1" t="s">
        <v>39</v>
      </c>
      <c r="C18" s="1">
        <v>224</v>
      </c>
      <c r="D18" s="1"/>
      <c r="E18" s="1">
        <v>75</v>
      </c>
      <c r="F18" s="1">
        <v>116</v>
      </c>
      <c r="G18" s="5">
        <v>0.17</v>
      </c>
      <c r="H18" s="1">
        <v>180</v>
      </c>
      <c r="I18" s="1" t="s">
        <v>41</v>
      </c>
      <c r="J18" s="1">
        <v>67</v>
      </c>
      <c r="K18" s="1">
        <f t="shared" si="1"/>
        <v>8</v>
      </c>
      <c r="L18" s="1"/>
      <c r="M18" s="1"/>
      <c r="N18" s="1"/>
      <c r="O18" s="1">
        <v>50.399999999999977</v>
      </c>
      <c r="P18" s="1">
        <f t="shared" si="2"/>
        <v>15</v>
      </c>
      <c r="Q18" s="20">
        <f t="shared" si="7"/>
        <v>13.600000000000023</v>
      </c>
      <c r="R18" s="27">
        <f t="shared" si="3"/>
        <v>13.600000000000023</v>
      </c>
      <c r="S18" s="22"/>
      <c r="T18" s="1"/>
      <c r="U18" s="1">
        <f t="shared" si="4"/>
        <v>12</v>
      </c>
      <c r="V18" s="1">
        <f t="shared" si="5"/>
        <v>11.093333333333332</v>
      </c>
      <c r="W18" s="1">
        <v>16.2</v>
      </c>
      <c r="X18" s="1">
        <v>5.6</v>
      </c>
      <c r="Y18" s="1">
        <v>6</v>
      </c>
      <c r="Z18" s="1">
        <v>20.8</v>
      </c>
      <c r="AA18" s="1"/>
      <c r="AB18" s="1">
        <f t="shared" si="6"/>
        <v>2.3120000000000038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46</v>
      </c>
      <c r="B19" s="1" t="s">
        <v>39</v>
      </c>
      <c r="C19" s="1">
        <v>19</v>
      </c>
      <c r="D19" s="1"/>
      <c r="E19" s="1"/>
      <c r="F19" s="1">
        <v>19</v>
      </c>
      <c r="G19" s="5">
        <v>0</v>
      </c>
      <c r="H19" s="1" t="e">
        <v>#N/A</v>
      </c>
      <c r="I19" s="1"/>
      <c r="J19" s="1">
        <v>3</v>
      </c>
      <c r="K19" s="1">
        <f t="shared" si="1"/>
        <v>-3</v>
      </c>
      <c r="L19" s="1"/>
      <c r="M19" s="1"/>
      <c r="N19" s="1"/>
      <c r="O19" s="1"/>
      <c r="P19" s="1">
        <f t="shared" si="2"/>
        <v>0</v>
      </c>
      <c r="Q19" s="20"/>
      <c r="R19" s="27">
        <f t="shared" si="3"/>
        <v>0</v>
      </c>
      <c r="S19" s="22"/>
      <c r="T19" s="1"/>
      <c r="U19" s="1" t="e">
        <f t="shared" si="4"/>
        <v>#DIV/0!</v>
      </c>
      <c r="V19" s="1" t="e">
        <f t="shared" si="5"/>
        <v>#DIV/0!</v>
      </c>
      <c r="W19" s="1">
        <v>0</v>
      </c>
      <c r="X19" s="1">
        <v>0</v>
      </c>
      <c r="Y19" s="1">
        <v>0</v>
      </c>
      <c r="Z19" s="1">
        <v>0</v>
      </c>
      <c r="AA19" s="1"/>
      <c r="AB19" s="1">
        <f t="shared" si="6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6" t="s">
        <v>47</v>
      </c>
      <c r="B20" s="1" t="s">
        <v>39</v>
      </c>
      <c r="C20" s="1"/>
      <c r="D20" s="1"/>
      <c r="E20" s="1"/>
      <c r="F20" s="1"/>
      <c r="G20" s="5">
        <v>0.45</v>
      </c>
      <c r="H20" s="15">
        <v>50</v>
      </c>
      <c r="I20" s="9" t="s">
        <v>151</v>
      </c>
      <c r="J20" s="1">
        <v>42</v>
      </c>
      <c r="K20" s="1">
        <f t="shared" si="1"/>
        <v>-42</v>
      </c>
      <c r="L20" s="1"/>
      <c r="M20" s="1"/>
      <c r="N20" s="1"/>
      <c r="O20" s="1"/>
      <c r="P20" s="1">
        <f t="shared" si="2"/>
        <v>0</v>
      </c>
      <c r="Q20" s="21">
        <v>100</v>
      </c>
      <c r="R20" s="27">
        <f t="shared" si="3"/>
        <v>100</v>
      </c>
      <c r="S20" s="22"/>
      <c r="T20" s="1"/>
      <c r="U20" s="1" t="e">
        <f t="shared" si="4"/>
        <v>#DIV/0!</v>
      </c>
      <c r="V20" s="1" t="e">
        <f t="shared" si="5"/>
        <v>#DIV/0!</v>
      </c>
      <c r="W20" s="1">
        <v>0</v>
      </c>
      <c r="X20" s="1">
        <v>0</v>
      </c>
      <c r="Y20" s="1">
        <v>0</v>
      </c>
      <c r="Z20" s="1">
        <v>0</v>
      </c>
      <c r="AA20" s="1"/>
      <c r="AB20" s="1">
        <f t="shared" si="6"/>
        <v>45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48</v>
      </c>
      <c r="B21" s="1" t="s">
        <v>39</v>
      </c>
      <c r="C21" s="1">
        <v>80</v>
      </c>
      <c r="D21" s="1"/>
      <c r="E21" s="1">
        <v>10</v>
      </c>
      <c r="F21" s="1">
        <v>40</v>
      </c>
      <c r="G21" s="5">
        <v>0.5</v>
      </c>
      <c r="H21" s="1">
        <v>55</v>
      </c>
      <c r="I21" s="1" t="s">
        <v>41</v>
      </c>
      <c r="J21" s="1">
        <v>12</v>
      </c>
      <c r="K21" s="1">
        <f t="shared" si="1"/>
        <v>-2</v>
      </c>
      <c r="L21" s="1"/>
      <c r="M21" s="1"/>
      <c r="N21" s="1"/>
      <c r="O21" s="1"/>
      <c r="P21" s="1">
        <f t="shared" si="2"/>
        <v>2</v>
      </c>
      <c r="Q21" s="20"/>
      <c r="R21" s="27">
        <f t="shared" si="3"/>
        <v>0</v>
      </c>
      <c r="S21" s="22"/>
      <c r="T21" s="1"/>
      <c r="U21" s="1">
        <f t="shared" si="4"/>
        <v>20</v>
      </c>
      <c r="V21" s="1">
        <f t="shared" si="5"/>
        <v>20</v>
      </c>
      <c r="W21" s="1">
        <v>2</v>
      </c>
      <c r="X21" s="1">
        <v>0</v>
      </c>
      <c r="Y21" s="1">
        <v>0</v>
      </c>
      <c r="Z21" s="1">
        <v>2</v>
      </c>
      <c r="AA21" s="1"/>
      <c r="AB21" s="1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49</v>
      </c>
      <c r="B22" s="1" t="s">
        <v>39</v>
      </c>
      <c r="C22" s="1">
        <v>170</v>
      </c>
      <c r="D22" s="1">
        <v>30</v>
      </c>
      <c r="E22" s="1">
        <v>12</v>
      </c>
      <c r="F22" s="1">
        <v>188</v>
      </c>
      <c r="G22" s="5">
        <v>0.5</v>
      </c>
      <c r="H22" s="1">
        <v>55</v>
      </c>
      <c r="I22" s="1" t="s">
        <v>41</v>
      </c>
      <c r="J22" s="1">
        <v>14</v>
      </c>
      <c r="K22" s="1">
        <f t="shared" si="1"/>
        <v>-2</v>
      </c>
      <c r="L22" s="1"/>
      <c r="M22" s="1"/>
      <c r="N22" s="1"/>
      <c r="O22" s="1"/>
      <c r="P22" s="1">
        <f t="shared" si="2"/>
        <v>2.4</v>
      </c>
      <c r="Q22" s="20"/>
      <c r="R22" s="27">
        <f t="shared" si="3"/>
        <v>0</v>
      </c>
      <c r="S22" s="22"/>
      <c r="T22" s="1"/>
      <c r="U22" s="1">
        <f t="shared" si="4"/>
        <v>78.333333333333343</v>
      </c>
      <c r="V22" s="1">
        <f t="shared" si="5"/>
        <v>78.333333333333343</v>
      </c>
      <c r="W22" s="1">
        <v>2</v>
      </c>
      <c r="X22" s="1">
        <v>0</v>
      </c>
      <c r="Y22" s="1">
        <v>0</v>
      </c>
      <c r="Z22" s="1">
        <v>12</v>
      </c>
      <c r="AA22" s="1"/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50</v>
      </c>
      <c r="B23" s="1" t="s">
        <v>39</v>
      </c>
      <c r="C23" s="1">
        <v>168</v>
      </c>
      <c r="D23" s="1">
        <v>1</v>
      </c>
      <c r="E23" s="1">
        <v>92</v>
      </c>
      <c r="F23" s="1"/>
      <c r="G23" s="5">
        <v>0.3</v>
      </c>
      <c r="H23" s="1">
        <v>40</v>
      </c>
      <c r="I23" s="1" t="s">
        <v>41</v>
      </c>
      <c r="J23" s="1">
        <v>135</v>
      </c>
      <c r="K23" s="1">
        <f t="shared" si="1"/>
        <v>-43</v>
      </c>
      <c r="L23" s="1"/>
      <c r="M23" s="1"/>
      <c r="N23" s="1"/>
      <c r="O23" s="1">
        <v>170.8</v>
      </c>
      <c r="P23" s="1">
        <f t="shared" si="2"/>
        <v>18.399999999999999</v>
      </c>
      <c r="Q23" s="20">
        <f t="shared" ref="Q23:Q25" si="8">12*P23-O23-N23-F23</f>
        <v>49.999999999999972</v>
      </c>
      <c r="R23" s="27">
        <f t="shared" si="3"/>
        <v>49.999999999999972</v>
      </c>
      <c r="S23" s="22"/>
      <c r="T23" s="1"/>
      <c r="U23" s="1">
        <f t="shared" si="4"/>
        <v>12</v>
      </c>
      <c r="V23" s="1">
        <f t="shared" si="5"/>
        <v>9.2826086956521756</v>
      </c>
      <c r="W23" s="1">
        <v>24.2</v>
      </c>
      <c r="X23" s="1">
        <v>10.8</v>
      </c>
      <c r="Y23" s="1">
        <v>11.2</v>
      </c>
      <c r="Z23" s="1">
        <v>15.6</v>
      </c>
      <c r="AA23" s="1"/>
      <c r="AB23" s="1">
        <f t="shared" si="6"/>
        <v>14.999999999999991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51</v>
      </c>
      <c r="B24" s="1" t="s">
        <v>39</v>
      </c>
      <c r="C24" s="1">
        <v>164</v>
      </c>
      <c r="D24" s="1"/>
      <c r="E24" s="1">
        <v>78</v>
      </c>
      <c r="F24" s="1"/>
      <c r="G24" s="5">
        <v>0.4</v>
      </c>
      <c r="H24" s="1">
        <v>50</v>
      </c>
      <c r="I24" s="1" t="s">
        <v>41</v>
      </c>
      <c r="J24" s="1">
        <v>90</v>
      </c>
      <c r="K24" s="1">
        <f t="shared" si="1"/>
        <v>-12</v>
      </c>
      <c r="L24" s="1"/>
      <c r="M24" s="1"/>
      <c r="N24" s="1"/>
      <c r="O24" s="1">
        <v>157.19999999999999</v>
      </c>
      <c r="P24" s="1">
        <f t="shared" si="2"/>
        <v>15.6</v>
      </c>
      <c r="Q24" s="20">
        <f t="shared" si="8"/>
        <v>30</v>
      </c>
      <c r="R24" s="27">
        <f t="shared" si="3"/>
        <v>30</v>
      </c>
      <c r="S24" s="22"/>
      <c r="T24" s="1"/>
      <c r="U24" s="1">
        <f t="shared" si="4"/>
        <v>12</v>
      </c>
      <c r="V24" s="1">
        <f t="shared" si="5"/>
        <v>10.076923076923077</v>
      </c>
      <c r="W24" s="1">
        <v>22.8</v>
      </c>
      <c r="X24" s="1">
        <v>8.4</v>
      </c>
      <c r="Y24" s="1">
        <v>8.6</v>
      </c>
      <c r="Z24" s="1">
        <v>18.2</v>
      </c>
      <c r="AA24" s="1"/>
      <c r="AB24" s="1">
        <f t="shared" si="6"/>
        <v>12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52</v>
      </c>
      <c r="B25" s="1" t="s">
        <v>39</v>
      </c>
      <c r="C25" s="1">
        <v>341.46899999999999</v>
      </c>
      <c r="D25" s="1"/>
      <c r="E25" s="1">
        <v>143</v>
      </c>
      <c r="F25" s="1">
        <v>11</v>
      </c>
      <c r="G25" s="5">
        <v>0.35</v>
      </c>
      <c r="H25" s="1">
        <v>40</v>
      </c>
      <c r="I25" s="1" t="s">
        <v>41</v>
      </c>
      <c r="J25" s="1">
        <v>143</v>
      </c>
      <c r="K25" s="1">
        <f t="shared" si="1"/>
        <v>0</v>
      </c>
      <c r="L25" s="1"/>
      <c r="M25" s="1"/>
      <c r="N25" s="1"/>
      <c r="O25" s="1">
        <v>304</v>
      </c>
      <c r="P25" s="1">
        <f t="shared" si="2"/>
        <v>28.6</v>
      </c>
      <c r="Q25" s="20">
        <f t="shared" si="8"/>
        <v>28.200000000000045</v>
      </c>
      <c r="R25" s="27">
        <f t="shared" si="3"/>
        <v>28.200000000000045</v>
      </c>
      <c r="S25" s="22"/>
      <c r="T25" s="1"/>
      <c r="U25" s="1">
        <f t="shared" si="4"/>
        <v>12.000000000000002</v>
      </c>
      <c r="V25" s="1">
        <f t="shared" si="5"/>
        <v>11.013986013986013</v>
      </c>
      <c r="W25" s="1">
        <v>41.4</v>
      </c>
      <c r="X25" s="1">
        <v>16.2</v>
      </c>
      <c r="Y25" s="1">
        <v>14.6</v>
      </c>
      <c r="Z25" s="1">
        <v>37</v>
      </c>
      <c r="AA25" s="1"/>
      <c r="AB25" s="1">
        <f t="shared" si="6"/>
        <v>9.8700000000000152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53</v>
      </c>
      <c r="B26" s="1" t="s">
        <v>39</v>
      </c>
      <c r="C26" s="1">
        <v>508</v>
      </c>
      <c r="D26" s="1"/>
      <c r="E26" s="1">
        <v>200</v>
      </c>
      <c r="F26" s="1">
        <v>133</v>
      </c>
      <c r="G26" s="5">
        <v>0.17</v>
      </c>
      <c r="H26" s="1">
        <v>120</v>
      </c>
      <c r="I26" s="1" t="s">
        <v>41</v>
      </c>
      <c r="J26" s="1">
        <v>177</v>
      </c>
      <c r="K26" s="1">
        <f t="shared" si="1"/>
        <v>23</v>
      </c>
      <c r="L26" s="1"/>
      <c r="M26" s="1"/>
      <c r="N26" s="1"/>
      <c r="O26" s="1">
        <v>349.8</v>
      </c>
      <c r="P26" s="1">
        <f t="shared" si="2"/>
        <v>40</v>
      </c>
      <c r="Q26" s="20"/>
      <c r="R26" s="27">
        <f t="shared" si="3"/>
        <v>0</v>
      </c>
      <c r="S26" s="22"/>
      <c r="T26" s="1"/>
      <c r="U26" s="1">
        <f t="shared" si="4"/>
        <v>12.07</v>
      </c>
      <c r="V26" s="1">
        <f t="shared" si="5"/>
        <v>12.07</v>
      </c>
      <c r="W26" s="1">
        <v>53.8</v>
      </c>
      <c r="X26" s="1">
        <v>18.399999999999999</v>
      </c>
      <c r="Y26" s="1">
        <v>20.2</v>
      </c>
      <c r="Z26" s="1">
        <v>48.6</v>
      </c>
      <c r="AA26" s="1"/>
      <c r="AB26" s="1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54</v>
      </c>
      <c r="B27" s="1" t="s">
        <v>39</v>
      </c>
      <c r="C27" s="1">
        <v>86</v>
      </c>
      <c r="D27" s="1"/>
      <c r="E27" s="1">
        <v>12</v>
      </c>
      <c r="F27" s="1">
        <v>74</v>
      </c>
      <c r="G27" s="5">
        <v>0.38</v>
      </c>
      <c r="H27" s="1">
        <v>40</v>
      </c>
      <c r="I27" s="1" t="s">
        <v>41</v>
      </c>
      <c r="J27" s="1">
        <v>9</v>
      </c>
      <c r="K27" s="1">
        <f t="shared" si="1"/>
        <v>3</v>
      </c>
      <c r="L27" s="1"/>
      <c r="M27" s="1"/>
      <c r="N27" s="1"/>
      <c r="O27" s="1"/>
      <c r="P27" s="1">
        <f t="shared" si="2"/>
        <v>2.4</v>
      </c>
      <c r="Q27" s="20"/>
      <c r="R27" s="27">
        <f t="shared" si="3"/>
        <v>0</v>
      </c>
      <c r="S27" s="22"/>
      <c r="T27" s="1"/>
      <c r="U27" s="1">
        <f t="shared" si="4"/>
        <v>30.833333333333336</v>
      </c>
      <c r="V27" s="1">
        <f t="shared" si="5"/>
        <v>30.833333333333336</v>
      </c>
      <c r="W27" s="1">
        <v>2.6</v>
      </c>
      <c r="X27" s="1">
        <v>0.4</v>
      </c>
      <c r="Y27" s="1">
        <v>0.2</v>
      </c>
      <c r="Z27" s="1">
        <v>5.2</v>
      </c>
      <c r="AA27" s="1"/>
      <c r="AB27" s="1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1" t="s">
        <v>55</v>
      </c>
      <c r="B28" s="11" t="s">
        <v>39</v>
      </c>
      <c r="C28" s="11"/>
      <c r="D28" s="11"/>
      <c r="E28" s="11">
        <v>-1</v>
      </c>
      <c r="F28" s="11"/>
      <c r="G28" s="5">
        <v>0</v>
      </c>
      <c r="H28" s="1">
        <v>40</v>
      </c>
      <c r="I28" s="1"/>
      <c r="J28" s="1">
        <v>4</v>
      </c>
      <c r="K28" s="1">
        <f t="shared" si="1"/>
        <v>-5</v>
      </c>
      <c r="L28" s="1"/>
      <c r="M28" s="1"/>
      <c r="N28" s="1"/>
      <c r="O28" s="1"/>
      <c r="P28" s="1">
        <f t="shared" si="2"/>
        <v>-0.2</v>
      </c>
      <c r="Q28" s="20"/>
      <c r="R28" s="27">
        <f t="shared" si="3"/>
        <v>0</v>
      </c>
      <c r="S28" s="22"/>
      <c r="T28" s="1"/>
      <c r="U28" s="1">
        <f t="shared" si="4"/>
        <v>0</v>
      </c>
      <c r="V28" s="1">
        <f t="shared" si="5"/>
        <v>0</v>
      </c>
      <c r="W28" s="1">
        <v>0</v>
      </c>
      <c r="X28" s="1">
        <v>-0.4</v>
      </c>
      <c r="Y28" s="1">
        <v>-0.4</v>
      </c>
      <c r="Z28" s="1">
        <v>0</v>
      </c>
      <c r="AA28" s="11" t="s">
        <v>56</v>
      </c>
      <c r="AB28" s="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3" t="s">
        <v>57</v>
      </c>
      <c r="B29" s="1" t="s">
        <v>39</v>
      </c>
      <c r="C29" s="1"/>
      <c r="D29" s="1"/>
      <c r="E29" s="12">
        <v>3</v>
      </c>
      <c r="F29" s="12">
        <v>-3</v>
      </c>
      <c r="G29" s="5">
        <v>0</v>
      </c>
      <c r="H29" s="1" t="e">
        <v>#N/A</v>
      </c>
      <c r="I29" s="1"/>
      <c r="J29" s="1"/>
      <c r="K29" s="1">
        <f t="shared" si="1"/>
        <v>3</v>
      </c>
      <c r="L29" s="1"/>
      <c r="M29" s="1"/>
      <c r="N29" s="1"/>
      <c r="O29" s="1"/>
      <c r="P29" s="1">
        <f t="shared" si="2"/>
        <v>0.6</v>
      </c>
      <c r="Q29" s="20"/>
      <c r="R29" s="27">
        <f t="shared" si="3"/>
        <v>0</v>
      </c>
      <c r="S29" s="22"/>
      <c r="T29" s="1"/>
      <c r="U29" s="1">
        <f t="shared" si="4"/>
        <v>-5</v>
      </c>
      <c r="V29" s="1">
        <f t="shared" si="5"/>
        <v>-5</v>
      </c>
      <c r="W29" s="1">
        <v>0</v>
      </c>
      <c r="X29" s="1">
        <v>0</v>
      </c>
      <c r="Y29" s="1">
        <v>0</v>
      </c>
      <c r="Z29" s="1">
        <v>0</v>
      </c>
      <c r="AA29" s="13" t="s">
        <v>157</v>
      </c>
      <c r="AB29" s="1">
        <f t="shared" si="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1" t="s">
        <v>58</v>
      </c>
      <c r="B30" s="11" t="s">
        <v>39</v>
      </c>
      <c r="C30" s="11">
        <v>20</v>
      </c>
      <c r="D30" s="11">
        <v>1</v>
      </c>
      <c r="E30" s="11">
        <v>5</v>
      </c>
      <c r="F30" s="11">
        <v>16</v>
      </c>
      <c r="G30" s="5">
        <v>0</v>
      </c>
      <c r="H30" s="1">
        <v>45</v>
      </c>
      <c r="I30" s="1"/>
      <c r="J30" s="1">
        <v>53</v>
      </c>
      <c r="K30" s="1">
        <f t="shared" si="1"/>
        <v>-48</v>
      </c>
      <c r="L30" s="1"/>
      <c r="M30" s="1"/>
      <c r="N30" s="1"/>
      <c r="O30" s="1"/>
      <c r="P30" s="1">
        <f t="shared" si="2"/>
        <v>1</v>
      </c>
      <c r="Q30" s="20"/>
      <c r="R30" s="27">
        <f t="shared" si="3"/>
        <v>0</v>
      </c>
      <c r="S30" s="22"/>
      <c r="T30" s="1"/>
      <c r="U30" s="1">
        <f t="shared" si="4"/>
        <v>16</v>
      </c>
      <c r="V30" s="1">
        <f t="shared" si="5"/>
        <v>16</v>
      </c>
      <c r="W30" s="1">
        <v>0</v>
      </c>
      <c r="X30" s="1">
        <v>0.2</v>
      </c>
      <c r="Y30" s="1">
        <v>-0.2</v>
      </c>
      <c r="Z30" s="1">
        <v>2.8</v>
      </c>
      <c r="AA30" s="11" t="s">
        <v>56</v>
      </c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59</v>
      </c>
      <c r="B31" s="1" t="s">
        <v>39</v>
      </c>
      <c r="C31" s="1">
        <v>118</v>
      </c>
      <c r="D31" s="1"/>
      <c r="E31" s="1">
        <v>42</v>
      </c>
      <c r="F31" s="1">
        <v>76</v>
      </c>
      <c r="G31" s="5">
        <v>0.6</v>
      </c>
      <c r="H31" s="1">
        <v>45</v>
      </c>
      <c r="I31" s="1" t="s">
        <v>41</v>
      </c>
      <c r="J31" s="1">
        <v>40</v>
      </c>
      <c r="K31" s="1">
        <f t="shared" si="1"/>
        <v>2</v>
      </c>
      <c r="L31" s="1"/>
      <c r="M31" s="1"/>
      <c r="N31" s="1"/>
      <c r="O31" s="1">
        <v>18</v>
      </c>
      <c r="P31" s="1">
        <f t="shared" si="2"/>
        <v>8.4</v>
      </c>
      <c r="Q31" s="20">
        <v>10</v>
      </c>
      <c r="R31" s="27">
        <f t="shared" si="3"/>
        <v>10</v>
      </c>
      <c r="S31" s="22"/>
      <c r="T31" s="1"/>
      <c r="U31" s="1">
        <f t="shared" si="4"/>
        <v>12.38095238095238</v>
      </c>
      <c r="V31" s="1">
        <f t="shared" si="5"/>
        <v>11.19047619047619</v>
      </c>
      <c r="W31" s="1">
        <v>8</v>
      </c>
      <c r="X31" s="1">
        <v>0</v>
      </c>
      <c r="Y31" s="1">
        <v>0.2</v>
      </c>
      <c r="Z31" s="1">
        <v>6.8</v>
      </c>
      <c r="AA31" s="1"/>
      <c r="AB31" s="1">
        <f t="shared" si="6"/>
        <v>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60</v>
      </c>
      <c r="B32" s="1" t="s">
        <v>39</v>
      </c>
      <c r="C32" s="1">
        <v>96</v>
      </c>
      <c r="D32" s="1"/>
      <c r="E32" s="1">
        <v>18</v>
      </c>
      <c r="F32" s="1">
        <v>78</v>
      </c>
      <c r="G32" s="5">
        <v>0.42</v>
      </c>
      <c r="H32" s="1">
        <v>35</v>
      </c>
      <c r="I32" s="1" t="s">
        <v>41</v>
      </c>
      <c r="J32" s="1">
        <v>18</v>
      </c>
      <c r="K32" s="1">
        <f t="shared" si="1"/>
        <v>0</v>
      </c>
      <c r="L32" s="1"/>
      <c r="M32" s="1"/>
      <c r="N32" s="1"/>
      <c r="O32" s="1"/>
      <c r="P32" s="1">
        <f t="shared" si="2"/>
        <v>3.6</v>
      </c>
      <c r="Q32" s="20"/>
      <c r="R32" s="27">
        <f t="shared" si="3"/>
        <v>0</v>
      </c>
      <c r="S32" s="22"/>
      <c r="T32" s="1"/>
      <c r="U32" s="1">
        <f t="shared" si="4"/>
        <v>21.666666666666668</v>
      </c>
      <c r="V32" s="1">
        <f t="shared" si="5"/>
        <v>21.666666666666668</v>
      </c>
      <c r="W32" s="1">
        <v>3.6</v>
      </c>
      <c r="X32" s="1">
        <v>0</v>
      </c>
      <c r="Y32" s="1">
        <v>0</v>
      </c>
      <c r="Z32" s="1">
        <v>0</v>
      </c>
      <c r="AA32" s="1"/>
      <c r="AB32" s="1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61</v>
      </c>
      <c r="B33" s="1" t="s">
        <v>39</v>
      </c>
      <c r="C33" s="1">
        <v>87</v>
      </c>
      <c r="D33" s="1">
        <v>1</v>
      </c>
      <c r="E33" s="1">
        <v>19</v>
      </c>
      <c r="F33" s="1">
        <v>68</v>
      </c>
      <c r="G33" s="5">
        <v>0.55000000000000004</v>
      </c>
      <c r="H33" s="1">
        <v>45</v>
      </c>
      <c r="I33" s="1" t="s">
        <v>41</v>
      </c>
      <c r="J33" s="1">
        <v>19</v>
      </c>
      <c r="K33" s="1">
        <f t="shared" si="1"/>
        <v>0</v>
      </c>
      <c r="L33" s="1"/>
      <c r="M33" s="1"/>
      <c r="N33" s="1"/>
      <c r="O33" s="1"/>
      <c r="P33" s="1">
        <f t="shared" si="2"/>
        <v>3.8</v>
      </c>
      <c r="Q33" s="20"/>
      <c r="R33" s="27">
        <f t="shared" si="3"/>
        <v>0</v>
      </c>
      <c r="S33" s="22"/>
      <c r="T33" s="1"/>
      <c r="U33" s="1">
        <f t="shared" si="4"/>
        <v>17.894736842105264</v>
      </c>
      <c r="V33" s="1">
        <f t="shared" si="5"/>
        <v>17.894736842105264</v>
      </c>
      <c r="W33" s="1">
        <v>3.6</v>
      </c>
      <c r="X33" s="1">
        <v>0.2</v>
      </c>
      <c r="Y33" s="1">
        <v>0.2</v>
      </c>
      <c r="Z33" s="1">
        <v>0</v>
      </c>
      <c r="AA33" s="1"/>
      <c r="AB33" s="1">
        <f t="shared" si="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62</v>
      </c>
      <c r="B34" s="1" t="s">
        <v>39</v>
      </c>
      <c r="C34" s="1">
        <v>140</v>
      </c>
      <c r="D34" s="1">
        <v>12</v>
      </c>
      <c r="E34" s="1">
        <v>29</v>
      </c>
      <c r="F34" s="1">
        <v>81</v>
      </c>
      <c r="G34" s="5">
        <v>0.35</v>
      </c>
      <c r="H34" s="1">
        <v>45</v>
      </c>
      <c r="I34" s="9" t="s">
        <v>151</v>
      </c>
      <c r="J34" s="1">
        <v>38</v>
      </c>
      <c r="K34" s="1">
        <f t="shared" si="1"/>
        <v>-9</v>
      </c>
      <c r="L34" s="1"/>
      <c r="M34" s="1"/>
      <c r="N34" s="1"/>
      <c r="O34" s="1"/>
      <c r="P34" s="1">
        <f t="shared" si="2"/>
        <v>5.8</v>
      </c>
      <c r="Q34" s="20"/>
      <c r="R34" s="27">
        <f t="shared" si="3"/>
        <v>0</v>
      </c>
      <c r="S34" s="22"/>
      <c r="T34" s="1"/>
      <c r="U34" s="1">
        <f t="shared" si="4"/>
        <v>13.965517241379311</v>
      </c>
      <c r="V34" s="1">
        <f t="shared" si="5"/>
        <v>13.965517241379311</v>
      </c>
      <c r="W34" s="1">
        <v>4.4000000000000004</v>
      </c>
      <c r="X34" s="1">
        <v>6.8</v>
      </c>
      <c r="Y34" s="1">
        <v>6.6</v>
      </c>
      <c r="Z34" s="1">
        <v>7</v>
      </c>
      <c r="AA34" s="1"/>
      <c r="AB34" s="1">
        <f t="shared" si="6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63</v>
      </c>
      <c r="B35" s="1" t="s">
        <v>39</v>
      </c>
      <c r="C35" s="1">
        <v>128</v>
      </c>
      <c r="D35" s="1">
        <v>24</v>
      </c>
      <c r="E35" s="1">
        <v>67</v>
      </c>
      <c r="F35" s="1">
        <v>49</v>
      </c>
      <c r="G35" s="5">
        <v>0.35</v>
      </c>
      <c r="H35" s="1">
        <v>45</v>
      </c>
      <c r="I35" s="9" t="s">
        <v>151</v>
      </c>
      <c r="J35" s="1">
        <v>85</v>
      </c>
      <c r="K35" s="1">
        <f t="shared" si="1"/>
        <v>-18</v>
      </c>
      <c r="L35" s="1"/>
      <c r="M35" s="1"/>
      <c r="N35" s="1"/>
      <c r="O35" s="1">
        <v>57.600000000000009</v>
      </c>
      <c r="P35" s="1">
        <f t="shared" si="2"/>
        <v>13.4</v>
      </c>
      <c r="Q35" s="20">
        <f>15*P35-O35-N35-F35</f>
        <v>94.399999999999977</v>
      </c>
      <c r="R35" s="27">
        <f t="shared" si="3"/>
        <v>94.399999999999977</v>
      </c>
      <c r="S35" s="22"/>
      <c r="T35" s="1"/>
      <c r="U35" s="1">
        <f t="shared" si="4"/>
        <v>15</v>
      </c>
      <c r="V35" s="1">
        <f t="shared" si="5"/>
        <v>7.955223880597015</v>
      </c>
      <c r="W35" s="1">
        <v>10</v>
      </c>
      <c r="X35" s="1">
        <v>6.8</v>
      </c>
      <c r="Y35" s="1">
        <v>7</v>
      </c>
      <c r="Z35" s="1">
        <v>0</v>
      </c>
      <c r="AA35" s="1"/>
      <c r="AB35" s="1">
        <f t="shared" si="6"/>
        <v>33.039999999999992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64</v>
      </c>
      <c r="B36" s="1" t="s">
        <v>30</v>
      </c>
      <c r="C36" s="1">
        <v>463.91399999999999</v>
      </c>
      <c r="D36" s="1">
        <v>685.96500000000003</v>
      </c>
      <c r="E36" s="1">
        <v>533.37099999999998</v>
      </c>
      <c r="F36" s="1">
        <v>511.75700000000001</v>
      </c>
      <c r="G36" s="5">
        <v>1</v>
      </c>
      <c r="H36" s="1">
        <v>55</v>
      </c>
      <c r="I36" s="1"/>
      <c r="J36" s="1">
        <v>560.83500000000004</v>
      </c>
      <c r="K36" s="1">
        <f t="shared" si="1"/>
        <v>-27.464000000000055</v>
      </c>
      <c r="L36" s="1"/>
      <c r="M36" s="1"/>
      <c r="N36" s="1">
        <v>300</v>
      </c>
      <c r="O36" s="1">
        <v>506.32960000000003</v>
      </c>
      <c r="P36" s="1">
        <f t="shared" si="2"/>
        <v>106.6742</v>
      </c>
      <c r="Q36" s="20"/>
      <c r="R36" s="27">
        <f t="shared" si="3"/>
        <v>0</v>
      </c>
      <c r="S36" s="22"/>
      <c r="T36" s="1"/>
      <c r="U36" s="1">
        <f t="shared" si="4"/>
        <v>12.3561892191364</v>
      </c>
      <c r="V36" s="1">
        <f t="shared" si="5"/>
        <v>12.3561892191364</v>
      </c>
      <c r="W36" s="1">
        <v>123.19280000000001</v>
      </c>
      <c r="X36" s="1">
        <v>108.974</v>
      </c>
      <c r="Y36" s="1">
        <v>100.08240000000001</v>
      </c>
      <c r="Z36" s="1">
        <v>82.364599999999996</v>
      </c>
      <c r="AA36" s="1"/>
      <c r="AB36" s="1">
        <f t="shared" si="6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65</v>
      </c>
      <c r="B37" s="1" t="s">
        <v>30</v>
      </c>
      <c r="C37" s="1">
        <v>1616.8019999999999</v>
      </c>
      <c r="D37" s="1">
        <v>2998.8690000000001</v>
      </c>
      <c r="E37" s="1">
        <v>2056.645</v>
      </c>
      <c r="F37" s="1">
        <v>2295.7489999999998</v>
      </c>
      <c r="G37" s="5">
        <v>1</v>
      </c>
      <c r="H37" s="1">
        <v>50</v>
      </c>
      <c r="I37" s="1"/>
      <c r="J37" s="1">
        <v>2088.5520000000001</v>
      </c>
      <c r="K37" s="1">
        <f t="shared" si="1"/>
        <v>-31.907000000000153</v>
      </c>
      <c r="L37" s="1"/>
      <c r="M37" s="1"/>
      <c r="N37" s="1">
        <v>1000</v>
      </c>
      <c r="O37" s="1">
        <v>1130.2739999999999</v>
      </c>
      <c r="P37" s="1">
        <f t="shared" si="2"/>
        <v>411.32900000000001</v>
      </c>
      <c r="Q37" s="20">
        <f>13*P37-O37-N37-F37</f>
        <v>921.25400000000081</v>
      </c>
      <c r="R37" s="27">
        <f t="shared" si="3"/>
        <v>921.25400000000081</v>
      </c>
      <c r="S37" s="22"/>
      <c r="T37" s="1"/>
      <c r="U37" s="1">
        <f t="shared" si="4"/>
        <v>13</v>
      </c>
      <c r="V37" s="1">
        <f t="shared" si="5"/>
        <v>10.760298933457157</v>
      </c>
      <c r="W37" s="1">
        <v>424.89319999999998</v>
      </c>
      <c r="X37" s="1">
        <v>395.64960000000002</v>
      </c>
      <c r="Y37" s="1">
        <v>348.29259999999999</v>
      </c>
      <c r="Z37" s="1">
        <v>275.75060000000002</v>
      </c>
      <c r="AA37" s="1"/>
      <c r="AB37" s="1">
        <f t="shared" si="6"/>
        <v>921.25400000000081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66</v>
      </c>
      <c r="B38" s="1" t="s">
        <v>30</v>
      </c>
      <c r="C38" s="1">
        <v>83.120999999999995</v>
      </c>
      <c r="D38" s="1">
        <v>67.751000000000005</v>
      </c>
      <c r="E38" s="1">
        <v>96.99</v>
      </c>
      <c r="F38" s="1">
        <v>33.511000000000003</v>
      </c>
      <c r="G38" s="5">
        <v>1</v>
      </c>
      <c r="H38" s="1">
        <v>55</v>
      </c>
      <c r="I38" s="1"/>
      <c r="J38" s="1">
        <v>107.8</v>
      </c>
      <c r="K38" s="1">
        <f t="shared" ref="K38:K69" si="9">E38-J38</f>
        <v>-10.810000000000002</v>
      </c>
      <c r="L38" s="1"/>
      <c r="M38" s="1"/>
      <c r="N38" s="1"/>
      <c r="O38" s="1">
        <v>126.3386</v>
      </c>
      <c r="P38" s="1">
        <f t="shared" si="2"/>
        <v>19.398</v>
      </c>
      <c r="Q38" s="20">
        <f t="shared" ref="Q38" si="10">12*P38-O38-N38-F38</f>
        <v>72.926400000000001</v>
      </c>
      <c r="R38" s="27">
        <f t="shared" si="3"/>
        <v>72.926400000000001</v>
      </c>
      <c r="S38" s="22"/>
      <c r="T38" s="1"/>
      <c r="U38" s="1">
        <f t="shared" si="4"/>
        <v>12</v>
      </c>
      <c r="V38" s="1">
        <f t="shared" si="5"/>
        <v>8.2405196412001249</v>
      </c>
      <c r="W38" s="1">
        <v>19.2666</v>
      </c>
      <c r="X38" s="1">
        <v>10.0808</v>
      </c>
      <c r="Y38" s="1">
        <v>9.0191999999999997</v>
      </c>
      <c r="Z38" s="1">
        <v>10.913399999999999</v>
      </c>
      <c r="AA38" s="1"/>
      <c r="AB38" s="1">
        <f t="shared" si="6"/>
        <v>72.926400000000001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67</v>
      </c>
      <c r="B39" s="1" t="s">
        <v>30</v>
      </c>
      <c r="C39" s="1">
        <v>1012.985</v>
      </c>
      <c r="D39" s="1">
        <v>1378.153</v>
      </c>
      <c r="E39" s="1">
        <v>1039.9079999999999</v>
      </c>
      <c r="F39" s="1">
        <v>1180.6569999999999</v>
      </c>
      <c r="G39" s="5">
        <v>1</v>
      </c>
      <c r="H39" s="1">
        <v>55</v>
      </c>
      <c r="I39" s="1"/>
      <c r="J39" s="1">
        <v>1002.224</v>
      </c>
      <c r="K39" s="1">
        <f t="shared" si="9"/>
        <v>37.683999999999855</v>
      </c>
      <c r="L39" s="1"/>
      <c r="M39" s="1"/>
      <c r="N39" s="1">
        <v>200</v>
      </c>
      <c r="O39" s="1">
        <v>1128.874399999999</v>
      </c>
      <c r="P39" s="1">
        <f t="shared" si="2"/>
        <v>207.98159999999999</v>
      </c>
      <c r="Q39" s="20"/>
      <c r="R39" s="27">
        <f t="shared" si="3"/>
        <v>0</v>
      </c>
      <c r="S39" s="22"/>
      <c r="T39" s="1"/>
      <c r="U39" s="1">
        <f t="shared" si="4"/>
        <v>12.066122195424976</v>
      </c>
      <c r="V39" s="1">
        <f t="shared" si="5"/>
        <v>12.066122195424976</v>
      </c>
      <c r="W39" s="1">
        <v>234.71360000000001</v>
      </c>
      <c r="X39" s="1">
        <v>196.86660000000001</v>
      </c>
      <c r="Y39" s="1">
        <v>177.78960000000001</v>
      </c>
      <c r="Z39" s="1">
        <v>164.04759999999999</v>
      </c>
      <c r="AA39" s="1"/>
      <c r="AB39" s="1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68</v>
      </c>
      <c r="B40" s="1" t="s">
        <v>30</v>
      </c>
      <c r="C40" s="1">
        <v>-10.391999999999999</v>
      </c>
      <c r="D40" s="1">
        <v>10.391999999999999</v>
      </c>
      <c r="E40" s="1"/>
      <c r="F40" s="1"/>
      <c r="G40" s="5">
        <v>0</v>
      </c>
      <c r="H40" s="1" t="e">
        <v>#N/A</v>
      </c>
      <c r="I40" s="1"/>
      <c r="J40" s="1"/>
      <c r="K40" s="1">
        <f t="shared" si="9"/>
        <v>0</v>
      </c>
      <c r="L40" s="1"/>
      <c r="M40" s="1"/>
      <c r="N40" s="1"/>
      <c r="O40" s="1"/>
      <c r="P40" s="1">
        <f t="shared" si="2"/>
        <v>0</v>
      </c>
      <c r="Q40" s="20"/>
      <c r="R40" s="27">
        <v>0</v>
      </c>
      <c r="S40" s="23">
        <v>100</v>
      </c>
      <c r="T40" s="1" t="s">
        <v>158</v>
      </c>
      <c r="U40" s="1" t="e">
        <f t="shared" si="4"/>
        <v>#DIV/0!</v>
      </c>
      <c r="V40" s="1" t="e">
        <f t="shared" si="5"/>
        <v>#DIV/0!</v>
      </c>
      <c r="W40" s="1">
        <v>0</v>
      </c>
      <c r="X40" s="1">
        <v>0</v>
      </c>
      <c r="Y40" s="1">
        <v>0</v>
      </c>
      <c r="Z40" s="1">
        <v>0</v>
      </c>
      <c r="AA40" s="1"/>
      <c r="AB40" s="1">
        <f t="shared" si="6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69</v>
      </c>
      <c r="B41" s="1" t="s">
        <v>30</v>
      </c>
      <c r="C41" s="1">
        <v>4035.6379999999999</v>
      </c>
      <c r="D41" s="1">
        <v>3384.395</v>
      </c>
      <c r="E41" s="1">
        <v>3119.8789999999999</v>
      </c>
      <c r="F41" s="1">
        <v>3300.3040000000001</v>
      </c>
      <c r="G41" s="5">
        <v>1</v>
      </c>
      <c r="H41" s="1">
        <v>60</v>
      </c>
      <c r="I41" s="1"/>
      <c r="J41" s="1">
        <v>3053.248</v>
      </c>
      <c r="K41" s="1">
        <f t="shared" si="9"/>
        <v>66.630999999999858</v>
      </c>
      <c r="L41" s="1"/>
      <c r="M41" s="1"/>
      <c r="N41" s="1">
        <v>1000</v>
      </c>
      <c r="O41" s="1">
        <v>2383.6382000000021</v>
      </c>
      <c r="P41" s="1">
        <f t="shared" si="2"/>
        <v>623.97579999999994</v>
      </c>
      <c r="Q41" s="20">
        <f>13*P41-O41-N41-F41</f>
        <v>1427.7431999999972</v>
      </c>
      <c r="R41" s="27">
        <f t="shared" si="3"/>
        <v>1427.7431999999972</v>
      </c>
      <c r="S41" s="22"/>
      <c r="T41" s="1"/>
      <c r="U41" s="1">
        <f t="shared" si="4"/>
        <v>13</v>
      </c>
      <c r="V41" s="1">
        <f t="shared" si="5"/>
        <v>10.711861261286099</v>
      </c>
      <c r="W41" s="1">
        <v>675.54740000000004</v>
      </c>
      <c r="X41" s="1">
        <v>584.85439999999994</v>
      </c>
      <c r="Y41" s="1">
        <v>524.91180000000008</v>
      </c>
      <c r="Z41" s="1">
        <v>522.82060000000001</v>
      </c>
      <c r="AA41" s="1"/>
      <c r="AB41" s="1">
        <f t="shared" si="6"/>
        <v>1427.7431999999972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70</v>
      </c>
      <c r="B42" s="1" t="s">
        <v>30</v>
      </c>
      <c r="C42" s="1">
        <v>92.733000000000004</v>
      </c>
      <c r="D42" s="1">
        <v>585.22900000000004</v>
      </c>
      <c r="E42" s="1">
        <v>96.063999999999993</v>
      </c>
      <c r="F42" s="1">
        <v>497.09699999999998</v>
      </c>
      <c r="G42" s="5">
        <v>1</v>
      </c>
      <c r="H42" s="1">
        <v>50</v>
      </c>
      <c r="I42" s="1" t="s">
        <v>41</v>
      </c>
      <c r="J42" s="1">
        <v>166.75</v>
      </c>
      <c r="K42" s="1">
        <f t="shared" si="9"/>
        <v>-70.686000000000007</v>
      </c>
      <c r="L42" s="1"/>
      <c r="M42" s="1"/>
      <c r="N42" s="1"/>
      <c r="O42" s="1"/>
      <c r="P42" s="1">
        <f t="shared" si="2"/>
        <v>19.212799999999998</v>
      </c>
      <c r="Q42" s="20"/>
      <c r="R42" s="27">
        <f t="shared" si="3"/>
        <v>0</v>
      </c>
      <c r="S42" s="22"/>
      <c r="T42" s="1"/>
      <c r="U42" s="1">
        <f t="shared" si="4"/>
        <v>25.873219936708864</v>
      </c>
      <c r="V42" s="1">
        <f t="shared" si="5"/>
        <v>25.873219936708864</v>
      </c>
      <c r="W42" s="1">
        <v>33.914000000000001</v>
      </c>
      <c r="X42" s="1">
        <v>51.265200000000007</v>
      </c>
      <c r="Y42" s="1">
        <v>40.8446</v>
      </c>
      <c r="Z42" s="1">
        <v>28.377199999999998</v>
      </c>
      <c r="AA42" s="1"/>
      <c r="AB42" s="1">
        <f t="shared" si="6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71</v>
      </c>
      <c r="B43" s="1" t="s">
        <v>30</v>
      </c>
      <c r="C43" s="1">
        <v>776.80499999999995</v>
      </c>
      <c r="D43" s="1">
        <v>1280.3</v>
      </c>
      <c r="E43" s="1">
        <v>890.43899999999996</v>
      </c>
      <c r="F43" s="1">
        <v>975.70299999999997</v>
      </c>
      <c r="G43" s="5">
        <v>1</v>
      </c>
      <c r="H43" s="1">
        <v>55</v>
      </c>
      <c r="I43" s="1"/>
      <c r="J43" s="1">
        <v>932.57</v>
      </c>
      <c r="K43" s="1">
        <f t="shared" si="9"/>
        <v>-42.131000000000085</v>
      </c>
      <c r="L43" s="1"/>
      <c r="M43" s="1"/>
      <c r="N43" s="1"/>
      <c r="O43" s="1">
        <v>1110.4272000000001</v>
      </c>
      <c r="P43" s="1">
        <f t="shared" si="2"/>
        <v>178.08779999999999</v>
      </c>
      <c r="Q43" s="20">
        <f t="shared" ref="Q43:Q52" si="11">12*P43-O43-N43-F43</f>
        <v>50.923399999999674</v>
      </c>
      <c r="R43" s="27">
        <f t="shared" si="3"/>
        <v>50.923399999999674</v>
      </c>
      <c r="S43" s="22"/>
      <c r="T43" s="1"/>
      <c r="U43" s="1">
        <f t="shared" si="4"/>
        <v>12</v>
      </c>
      <c r="V43" s="1">
        <f t="shared" si="5"/>
        <v>11.714054528159707</v>
      </c>
      <c r="W43" s="1">
        <v>198.6574</v>
      </c>
      <c r="X43" s="1">
        <v>155.98320000000001</v>
      </c>
      <c r="Y43" s="1">
        <v>139.6354</v>
      </c>
      <c r="Z43" s="1">
        <v>127.5814</v>
      </c>
      <c r="AA43" s="1"/>
      <c r="AB43" s="1">
        <f t="shared" si="6"/>
        <v>50.923399999999674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72</v>
      </c>
      <c r="B44" s="1" t="s">
        <v>30</v>
      </c>
      <c r="C44" s="1">
        <v>3457.9920000000002</v>
      </c>
      <c r="D44" s="1">
        <v>2256.0650000000001</v>
      </c>
      <c r="E44" s="1">
        <v>1865.5519999999999</v>
      </c>
      <c r="F44" s="1">
        <v>2983.4209999999998</v>
      </c>
      <c r="G44" s="5">
        <v>1</v>
      </c>
      <c r="H44" s="1">
        <v>60</v>
      </c>
      <c r="I44" s="1"/>
      <c r="J44" s="1">
        <v>1823.1</v>
      </c>
      <c r="K44" s="1">
        <f t="shared" si="9"/>
        <v>42.451999999999998</v>
      </c>
      <c r="L44" s="1"/>
      <c r="M44" s="1"/>
      <c r="N44" s="1">
        <v>500</v>
      </c>
      <c r="O44" s="1">
        <v>1911.7746</v>
      </c>
      <c r="P44" s="1">
        <f t="shared" si="2"/>
        <v>373.11039999999997</v>
      </c>
      <c r="Q44" s="20"/>
      <c r="R44" s="27">
        <f t="shared" si="3"/>
        <v>0</v>
      </c>
      <c r="S44" s="22"/>
      <c r="T44" s="1"/>
      <c r="U44" s="1">
        <f t="shared" si="4"/>
        <v>14.460051502182733</v>
      </c>
      <c r="V44" s="1">
        <f t="shared" si="5"/>
        <v>14.460051502182733</v>
      </c>
      <c r="W44" s="1">
        <v>500.37200000000001</v>
      </c>
      <c r="X44" s="1">
        <v>439.75760000000002</v>
      </c>
      <c r="Y44" s="1">
        <v>386.83980000000003</v>
      </c>
      <c r="Z44" s="1">
        <v>424.959</v>
      </c>
      <c r="AA44" s="1"/>
      <c r="AB44" s="1">
        <f t="shared" si="6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73</v>
      </c>
      <c r="B45" s="1" t="s">
        <v>30</v>
      </c>
      <c r="C45" s="1">
        <v>1079.479</v>
      </c>
      <c r="D45" s="1">
        <v>2984.3649999999998</v>
      </c>
      <c r="E45" s="1">
        <v>1206.836</v>
      </c>
      <c r="F45" s="1">
        <v>2460.4119999999998</v>
      </c>
      <c r="G45" s="5">
        <v>1</v>
      </c>
      <c r="H45" s="1">
        <v>60</v>
      </c>
      <c r="I45" s="1"/>
      <c r="J45" s="1">
        <v>1618.3</v>
      </c>
      <c r="K45" s="1">
        <f t="shared" si="9"/>
        <v>-411.46399999999994</v>
      </c>
      <c r="L45" s="1"/>
      <c r="M45" s="1"/>
      <c r="N45" s="1">
        <v>500</v>
      </c>
      <c r="O45" s="1">
        <v>30.80360000000007</v>
      </c>
      <c r="P45" s="1">
        <f t="shared" si="2"/>
        <v>241.3672</v>
      </c>
      <c r="Q45" s="20">
        <f>13*P45-O45-N45-F45</f>
        <v>146.55799999999999</v>
      </c>
      <c r="R45" s="27">
        <f t="shared" si="3"/>
        <v>146.55799999999999</v>
      </c>
      <c r="S45" s="22"/>
      <c r="T45" s="1"/>
      <c r="U45" s="1">
        <f t="shared" si="4"/>
        <v>13</v>
      </c>
      <c r="V45" s="1">
        <f t="shared" si="5"/>
        <v>12.392800678799771</v>
      </c>
      <c r="W45" s="1">
        <v>290.6918</v>
      </c>
      <c r="X45" s="1">
        <v>319.262</v>
      </c>
      <c r="Y45" s="1">
        <v>261.69619999999998</v>
      </c>
      <c r="Z45" s="1">
        <v>198.7766</v>
      </c>
      <c r="AA45" s="1"/>
      <c r="AB45" s="1">
        <f t="shared" si="6"/>
        <v>146.55799999999999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74</v>
      </c>
      <c r="B46" s="1" t="s">
        <v>30</v>
      </c>
      <c r="C46" s="1">
        <v>477.16</v>
      </c>
      <c r="D46" s="1">
        <v>549.87199999999996</v>
      </c>
      <c r="E46" s="1">
        <v>608.60299999999995</v>
      </c>
      <c r="F46" s="1">
        <v>344.71800000000002</v>
      </c>
      <c r="G46" s="5">
        <v>1</v>
      </c>
      <c r="H46" s="1">
        <v>60</v>
      </c>
      <c r="I46" s="1"/>
      <c r="J46" s="1">
        <v>597.91999999999996</v>
      </c>
      <c r="K46" s="1">
        <f t="shared" si="9"/>
        <v>10.682999999999993</v>
      </c>
      <c r="L46" s="1"/>
      <c r="M46" s="1"/>
      <c r="N46" s="1"/>
      <c r="O46" s="1">
        <v>872.97300000000018</v>
      </c>
      <c r="P46" s="1">
        <f t="shared" si="2"/>
        <v>121.72059999999999</v>
      </c>
      <c r="Q46" s="20">
        <f t="shared" si="11"/>
        <v>242.95619999999968</v>
      </c>
      <c r="R46" s="27">
        <f t="shared" si="3"/>
        <v>242.95619999999968</v>
      </c>
      <c r="S46" s="22"/>
      <c r="T46" s="1"/>
      <c r="U46" s="1">
        <f t="shared" si="4"/>
        <v>12</v>
      </c>
      <c r="V46" s="1">
        <f t="shared" si="5"/>
        <v>10.003984535074592</v>
      </c>
      <c r="W46" s="1">
        <v>118.63720000000001</v>
      </c>
      <c r="X46" s="1">
        <v>78.246799999999993</v>
      </c>
      <c r="Y46" s="1">
        <v>71.151399999999995</v>
      </c>
      <c r="Z46" s="1">
        <v>71.330399999999997</v>
      </c>
      <c r="AA46" s="1"/>
      <c r="AB46" s="1">
        <f t="shared" si="6"/>
        <v>242.95619999999968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75</v>
      </c>
      <c r="B47" s="1" t="s">
        <v>30</v>
      </c>
      <c r="C47" s="1">
        <v>448.69200000000001</v>
      </c>
      <c r="D47" s="1">
        <v>516.70500000000004</v>
      </c>
      <c r="E47" s="1">
        <v>522.19600000000003</v>
      </c>
      <c r="F47" s="1">
        <v>377.423</v>
      </c>
      <c r="G47" s="5">
        <v>1</v>
      </c>
      <c r="H47" s="1">
        <v>60</v>
      </c>
      <c r="I47" s="1"/>
      <c r="J47" s="1">
        <v>504.32600000000002</v>
      </c>
      <c r="K47" s="1">
        <f t="shared" si="9"/>
        <v>17.870000000000005</v>
      </c>
      <c r="L47" s="1"/>
      <c r="M47" s="1"/>
      <c r="N47" s="1"/>
      <c r="O47" s="1">
        <v>724.38159999999993</v>
      </c>
      <c r="P47" s="1">
        <f t="shared" si="2"/>
        <v>104.4392</v>
      </c>
      <c r="Q47" s="20">
        <f t="shared" si="11"/>
        <v>151.46579999999994</v>
      </c>
      <c r="R47" s="27">
        <f t="shared" si="3"/>
        <v>151.46579999999994</v>
      </c>
      <c r="S47" s="22"/>
      <c r="T47" s="1"/>
      <c r="U47" s="1">
        <f t="shared" si="4"/>
        <v>11.999999999999998</v>
      </c>
      <c r="V47" s="1">
        <f t="shared" si="5"/>
        <v>10.549722709480731</v>
      </c>
      <c r="W47" s="1">
        <v>104.34739999999999</v>
      </c>
      <c r="X47" s="1">
        <v>73.291399999999996</v>
      </c>
      <c r="Y47" s="1">
        <v>73.134600000000006</v>
      </c>
      <c r="Z47" s="1">
        <v>58.446599999999997</v>
      </c>
      <c r="AA47" s="1"/>
      <c r="AB47" s="1">
        <f t="shared" si="6"/>
        <v>151.46579999999994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76</v>
      </c>
      <c r="B48" s="1" t="s">
        <v>30</v>
      </c>
      <c r="C48" s="1">
        <v>391.01299999999998</v>
      </c>
      <c r="D48" s="1">
        <v>639.40499999999997</v>
      </c>
      <c r="E48" s="1">
        <v>567.96500000000003</v>
      </c>
      <c r="F48" s="1">
        <v>355.89299999999997</v>
      </c>
      <c r="G48" s="5">
        <v>1</v>
      </c>
      <c r="H48" s="1">
        <v>60</v>
      </c>
      <c r="I48" s="1"/>
      <c r="J48" s="1">
        <v>644.76</v>
      </c>
      <c r="K48" s="1">
        <f t="shared" si="9"/>
        <v>-76.794999999999959</v>
      </c>
      <c r="L48" s="1"/>
      <c r="M48" s="1"/>
      <c r="N48" s="1"/>
      <c r="O48" s="1">
        <v>584.79259999999977</v>
      </c>
      <c r="P48" s="1">
        <f t="shared" si="2"/>
        <v>113.593</v>
      </c>
      <c r="Q48" s="20">
        <f t="shared" si="11"/>
        <v>422.43040000000025</v>
      </c>
      <c r="R48" s="27">
        <f t="shared" si="3"/>
        <v>422.43040000000025</v>
      </c>
      <c r="S48" s="22"/>
      <c r="T48" s="1"/>
      <c r="U48" s="1">
        <f t="shared" si="4"/>
        <v>12</v>
      </c>
      <c r="V48" s="1">
        <f t="shared" si="5"/>
        <v>8.2811933833951024</v>
      </c>
      <c r="W48" s="1">
        <v>101.85680000000001</v>
      </c>
      <c r="X48" s="1">
        <v>78.025999999999996</v>
      </c>
      <c r="Y48" s="1">
        <v>69.351399999999998</v>
      </c>
      <c r="Z48" s="1">
        <v>62.946199999999997</v>
      </c>
      <c r="AA48" s="1"/>
      <c r="AB48" s="1">
        <f t="shared" si="6"/>
        <v>422.43040000000025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77</v>
      </c>
      <c r="B49" s="1" t="s">
        <v>30</v>
      </c>
      <c r="C49" s="1">
        <v>171.732</v>
      </c>
      <c r="D49" s="1">
        <v>96.015000000000001</v>
      </c>
      <c r="E49" s="1">
        <v>83.033000000000001</v>
      </c>
      <c r="F49" s="1">
        <v>163.48500000000001</v>
      </c>
      <c r="G49" s="5">
        <v>1</v>
      </c>
      <c r="H49" s="1">
        <v>35</v>
      </c>
      <c r="I49" s="1"/>
      <c r="J49" s="1">
        <v>86.25</v>
      </c>
      <c r="K49" s="1">
        <f t="shared" si="9"/>
        <v>-3.2169999999999987</v>
      </c>
      <c r="L49" s="1"/>
      <c r="M49" s="1"/>
      <c r="N49" s="1"/>
      <c r="O49" s="1">
        <v>121.5256000000001</v>
      </c>
      <c r="P49" s="1">
        <f t="shared" si="2"/>
        <v>16.6066</v>
      </c>
      <c r="Q49" s="20"/>
      <c r="R49" s="27">
        <f t="shared" si="3"/>
        <v>0</v>
      </c>
      <c r="S49" s="22"/>
      <c r="T49" s="1"/>
      <c r="U49" s="1">
        <f t="shared" si="4"/>
        <v>17.162489612563686</v>
      </c>
      <c r="V49" s="1">
        <f t="shared" si="5"/>
        <v>17.162489612563686</v>
      </c>
      <c r="W49" s="1">
        <v>24.601600000000001</v>
      </c>
      <c r="X49" s="1">
        <v>19.996200000000002</v>
      </c>
      <c r="Y49" s="1">
        <v>13.4146</v>
      </c>
      <c r="Z49" s="1">
        <v>22.197800000000001</v>
      </c>
      <c r="AA49" s="1"/>
      <c r="AB49" s="1">
        <f t="shared" si="6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78</v>
      </c>
      <c r="B50" s="1" t="s">
        <v>30</v>
      </c>
      <c r="C50" s="1">
        <v>142.76499999999999</v>
      </c>
      <c r="D50" s="1">
        <v>139.619</v>
      </c>
      <c r="E50" s="1">
        <v>79.807000000000002</v>
      </c>
      <c r="F50" s="1">
        <v>175.339</v>
      </c>
      <c r="G50" s="5">
        <v>1</v>
      </c>
      <c r="H50" s="1">
        <v>40</v>
      </c>
      <c r="I50" s="1"/>
      <c r="J50" s="1">
        <v>83.15</v>
      </c>
      <c r="K50" s="1">
        <f t="shared" si="9"/>
        <v>-3.3430000000000035</v>
      </c>
      <c r="L50" s="1"/>
      <c r="M50" s="1"/>
      <c r="N50" s="1"/>
      <c r="O50" s="1">
        <v>59.59820000000002</v>
      </c>
      <c r="P50" s="1">
        <f t="shared" si="2"/>
        <v>15.961400000000001</v>
      </c>
      <c r="Q50" s="20"/>
      <c r="R50" s="27">
        <f t="shared" si="3"/>
        <v>0</v>
      </c>
      <c r="S50" s="22"/>
      <c r="T50" s="1"/>
      <c r="U50" s="1">
        <f t="shared" si="4"/>
        <v>14.719084792060848</v>
      </c>
      <c r="V50" s="1">
        <f t="shared" si="5"/>
        <v>14.719084792060848</v>
      </c>
      <c r="W50" s="1">
        <v>20.195</v>
      </c>
      <c r="X50" s="1">
        <v>21.217600000000001</v>
      </c>
      <c r="Y50" s="1">
        <v>19.824999999999999</v>
      </c>
      <c r="Z50" s="1">
        <v>18.856200000000001</v>
      </c>
      <c r="AA50" s="1"/>
      <c r="AB50" s="1">
        <f t="shared" si="6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79</v>
      </c>
      <c r="B51" s="1" t="s">
        <v>30</v>
      </c>
      <c r="C51" s="1">
        <v>171.51599999999999</v>
      </c>
      <c r="D51" s="1">
        <v>511.858</v>
      </c>
      <c r="E51" s="1">
        <v>248.696</v>
      </c>
      <c r="F51" s="1">
        <v>378.67700000000002</v>
      </c>
      <c r="G51" s="5">
        <v>1</v>
      </c>
      <c r="H51" s="1">
        <v>30</v>
      </c>
      <c r="I51" s="1"/>
      <c r="J51" s="1">
        <v>273.7</v>
      </c>
      <c r="K51" s="1">
        <f t="shared" si="9"/>
        <v>-25.003999999999991</v>
      </c>
      <c r="L51" s="1"/>
      <c r="M51" s="1"/>
      <c r="N51" s="1"/>
      <c r="O51" s="1">
        <v>119.9353999999999</v>
      </c>
      <c r="P51" s="1">
        <f t="shared" si="2"/>
        <v>49.739199999999997</v>
      </c>
      <c r="Q51" s="20">
        <f t="shared" si="11"/>
        <v>98.258000000000095</v>
      </c>
      <c r="R51" s="27">
        <f t="shared" si="3"/>
        <v>98.258000000000095</v>
      </c>
      <c r="S51" s="22"/>
      <c r="T51" s="1"/>
      <c r="U51" s="1">
        <f t="shared" si="4"/>
        <v>12.000000000000002</v>
      </c>
      <c r="V51" s="1">
        <f t="shared" si="5"/>
        <v>10.024535979669958</v>
      </c>
      <c r="W51" s="1">
        <v>51.616600000000012</v>
      </c>
      <c r="X51" s="1">
        <v>51.244600000000013</v>
      </c>
      <c r="Y51" s="1">
        <v>36.956800000000001</v>
      </c>
      <c r="Z51" s="1">
        <v>32.554199999999987</v>
      </c>
      <c r="AA51" s="1"/>
      <c r="AB51" s="1">
        <f t="shared" si="6"/>
        <v>98.258000000000095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80</v>
      </c>
      <c r="B52" s="1" t="s">
        <v>30</v>
      </c>
      <c r="C52" s="1">
        <v>188.3</v>
      </c>
      <c r="D52" s="1">
        <v>373.71300000000002</v>
      </c>
      <c r="E52" s="1">
        <v>255.571</v>
      </c>
      <c r="F52" s="1">
        <v>267.53500000000003</v>
      </c>
      <c r="G52" s="5">
        <v>1</v>
      </c>
      <c r="H52" s="1">
        <v>30</v>
      </c>
      <c r="I52" s="1"/>
      <c r="J52" s="1">
        <v>295.8</v>
      </c>
      <c r="K52" s="1">
        <f t="shared" si="9"/>
        <v>-40.229000000000013</v>
      </c>
      <c r="L52" s="1"/>
      <c r="M52" s="1"/>
      <c r="N52" s="1"/>
      <c r="O52" s="1">
        <v>223.34899999999999</v>
      </c>
      <c r="P52" s="1">
        <f t="shared" si="2"/>
        <v>51.114199999999997</v>
      </c>
      <c r="Q52" s="20">
        <f t="shared" si="11"/>
        <v>122.4864</v>
      </c>
      <c r="R52" s="27">
        <f t="shared" si="3"/>
        <v>122.4864</v>
      </c>
      <c r="S52" s="22"/>
      <c r="T52" s="1"/>
      <c r="U52" s="1">
        <f t="shared" si="4"/>
        <v>12.000000000000002</v>
      </c>
      <c r="V52" s="1">
        <f t="shared" si="5"/>
        <v>9.6036717780968903</v>
      </c>
      <c r="W52" s="1">
        <v>48.570800000000013</v>
      </c>
      <c r="X52" s="1">
        <v>42.038200000000003</v>
      </c>
      <c r="Y52" s="1">
        <v>34.803400000000003</v>
      </c>
      <c r="Z52" s="1">
        <v>31.595400000000001</v>
      </c>
      <c r="AA52" s="1"/>
      <c r="AB52" s="1">
        <f t="shared" si="6"/>
        <v>122.4864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5" t="s">
        <v>81</v>
      </c>
      <c r="B53" s="1" t="s">
        <v>30</v>
      </c>
      <c r="C53" s="1"/>
      <c r="D53" s="1"/>
      <c r="E53" s="1">
        <v>1.3540000000000001</v>
      </c>
      <c r="F53" s="1">
        <v>-1.3540000000000001</v>
      </c>
      <c r="G53" s="5">
        <v>0</v>
      </c>
      <c r="H53" s="1" t="e">
        <v>#N/A</v>
      </c>
      <c r="I53" s="1"/>
      <c r="J53" s="1">
        <v>1.3</v>
      </c>
      <c r="K53" s="1">
        <f t="shared" si="9"/>
        <v>5.4000000000000048E-2</v>
      </c>
      <c r="L53" s="1"/>
      <c r="M53" s="1"/>
      <c r="N53" s="1"/>
      <c r="O53" s="1"/>
      <c r="P53" s="1">
        <f t="shared" si="2"/>
        <v>0.27080000000000004</v>
      </c>
      <c r="Q53" s="20"/>
      <c r="R53" s="27">
        <f t="shared" si="3"/>
        <v>0</v>
      </c>
      <c r="S53" s="22"/>
      <c r="T53" s="1"/>
      <c r="U53" s="1">
        <f t="shared" si="4"/>
        <v>-5</v>
      </c>
      <c r="V53" s="1">
        <f t="shared" si="5"/>
        <v>-5</v>
      </c>
      <c r="W53" s="1">
        <v>0</v>
      </c>
      <c r="X53" s="1">
        <v>0</v>
      </c>
      <c r="Y53" s="1">
        <v>0</v>
      </c>
      <c r="Z53" s="1">
        <v>0</v>
      </c>
      <c r="AA53" s="1"/>
      <c r="AB53" s="1">
        <f t="shared" si="6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82</v>
      </c>
      <c r="B54" s="1" t="s">
        <v>30</v>
      </c>
      <c r="C54" s="1">
        <v>198.78899999999999</v>
      </c>
      <c r="D54" s="1">
        <v>594.86300000000006</v>
      </c>
      <c r="E54" s="1">
        <v>269.86599999999999</v>
      </c>
      <c r="F54" s="1">
        <v>376.38799999999998</v>
      </c>
      <c r="G54" s="5">
        <v>1</v>
      </c>
      <c r="H54" s="1">
        <v>30</v>
      </c>
      <c r="I54" s="1"/>
      <c r="J54" s="1">
        <v>348.5</v>
      </c>
      <c r="K54" s="1">
        <f t="shared" si="9"/>
        <v>-78.634000000000015</v>
      </c>
      <c r="L54" s="1"/>
      <c r="M54" s="1"/>
      <c r="N54" s="1">
        <v>100</v>
      </c>
      <c r="O54" s="1">
        <v>15.061000000000091</v>
      </c>
      <c r="P54" s="1">
        <f t="shared" si="2"/>
        <v>53.973199999999999</v>
      </c>
      <c r="Q54" s="20">
        <f t="shared" ref="Q54:Q56" si="12">12*P54-O54-N54-F54</f>
        <v>156.2294</v>
      </c>
      <c r="R54" s="27">
        <f t="shared" si="3"/>
        <v>156.2294</v>
      </c>
      <c r="S54" s="22"/>
      <c r="T54" s="1"/>
      <c r="U54" s="1">
        <f t="shared" si="4"/>
        <v>12</v>
      </c>
      <c r="V54" s="1">
        <f t="shared" si="5"/>
        <v>9.1054263968043418</v>
      </c>
      <c r="W54" s="1">
        <v>58.598400000000012</v>
      </c>
      <c r="X54" s="1">
        <v>68.038600000000002</v>
      </c>
      <c r="Y54" s="1">
        <v>56.5884</v>
      </c>
      <c r="Z54" s="1">
        <v>46.112400000000001</v>
      </c>
      <c r="AA54" s="1"/>
      <c r="AB54" s="1">
        <f t="shared" si="6"/>
        <v>156.2294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83</v>
      </c>
      <c r="B55" s="1" t="s">
        <v>30</v>
      </c>
      <c r="C55" s="1">
        <v>13.898</v>
      </c>
      <c r="D55" s="1">
        <v>368.375</v>
      </c>
      <c r="E55" s="1">
        <v>65.512</v>
      </c>
      <c r="F55" s="1">
        <v>289.14999999999998</v>
      </c>
      <c r="G55" s="5">
        <v>1</v>
      </c>
      <c r="H55" s="1">
        <v>45</v>
      </c>
      <c r="I55" s="1"/>
      <c r="J55" s="1">
        <v>71.900000000000006</v>
      </c>
      <c r="K55" s="1">
        <f t="shared" si="9"/>
        <v>-6.3880000000000052</v>
      </c>
      <c r="L55" s="1"/>
      <c r="M55" s="1"/>
      <c r="N55" s="1"/>
      <c r="O55" s="1"/>
      <c r="P55" s="1">
        <f t="shared" si="2"/>
        <v>13.102399999999999</v>
      </c>
      <c r="Q55" s="20"/>
      <c r="R55" s="27">
        <f t="shared" si="3"/>
        <v>0</v>
      </c>
      <c r="S55" s="22"/>
      <c r="T55" s="1"/>
      <c r="U55" s="1">
        <f t="shared" si="4"/>
        <v>22.068476004396139</v>
      </c>
      <c r="V55" s="1">
        <f t="shared" si="5"/>
        <v>22.068476004396139</v>
      </c>
      <c r="W55" s="1">
        <v>15.1456</v>
      </c>
      <c r="X55" s="1">
        <v>27.488800000000001</v>
      </c>
      <c r="Y55" s="1">
        <v>18.138400000000001</v>
      </c>
      <c r="Z55" s="1">
        <v>2.3988</v>
      </c>
      <c r="AA55" s="1"/>
      <c r="AB55" s="1">
        <f t="shared" si="6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3" t="s">
        <v>84</v>
      </c>
      <c r="B56" s="1" t="s">
        <v>30</v>
      </c>
      <c r="C56" s="1">
        <v>22.617999999999999</v>
      </c>
      <c r="D56" s="1">
        <v>1819.519</v>
      </c>
      <c r="E56" s="12">
        <f>699.183+E79</f>
        <v>711.37699999999995</v>
      </c>
      <c r="F56" s="12">
        <f>1120.296+F79</f>
        <v>1108.1020000000001</v>
      </c>
      <c r="G56" s="5">
        <v>1</v>
      </c>
      <c r="H56" s="1">
        <v>40</v>
      </c>
      <c r="I56" s="1"/>
      <c r="J56" s="1">
        <v>932.6</v>
      </c>
      <c r="K56" s="1">
        <f t="shared" si="9"/>
        <v>-221.22300000000007</v>
      </c>
      <c r="L56" s="1"/>
      <c r="M56" s="1"/>
      <c r="N56" s="1">
        <v>100</v>
      </c>
      <c r="O56" s="1"/>
      <c r="P56" s="1">
        <f t="shared" si="2"/>
        <v>142.27539999999999</v>
      </c>
      <c r="Q56" s="20">
        <f t="shared" si="12"/>
        <v>499.2027999999998</v>
      </c>
      <c r="R56" s="27">
        <f t="shared" si="3"/>
        <v>499.2027999999998</v>
      </c>
      <c r="S56" s="22"/>
      <c r="T56" s="1"/>
      <c r="U56" s="1">
        <f t="shared" si="4"/>
        <v>12</v>
      </c>
      <c r="V56" s="1">
        <f t="shared" si="5"/>
        <v>8.4912922402607904</v>
      </c>
      <c r="W56" s="1">
        <v>70.98060000000001</v>
      </c>
      <c r="X56" s="1">
        <v>190.60759999999999</v>
      </c>
      <c r="Y56" s="1">
        <v>121.6686</v>
      </c>
      <c r="Z56" s="1">
        <v>70.096400000000003</v>
      </c>
      <c r="AA56" s="13" t="s">
        <v>154</v>
      </c>
      <c r="AB56" s="1">
        <f t="shared" si="6"/>
        <v>499.2027999999998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3" t="s">
        <v>85</v>
      </c>
      <c r="B57" s="1" t="s">
        <v>30</v>
      </c>
      <c r="C57" s="1">
        <v>-1.2549999999999999</v>
      </c>
      <c r="D57" s="1">
        <v>1.2549999999999999</v>
      </c>
      <c r="E57" s="1"/>
      <c r="F57" s="1"/>
      <c r="G57" s="5">
        <v>0</v>
      </c>
      <c r="H57" s="1" t="e">
        <v>#N/A</v>
      </c>
      <c r="I57" s="1"/>
      <c r="J57" s="1"/>
      <c r="K57" s="1">
        <f t="shared" si="9"/>
        <v>0</v>
      </c>
      <c r="L57" s="1"/>
      <c r="M57" s="1"/>
      <c r="N57" s="1"/>
      <c r="O57" s="1"/>
      <c r="P57" s="1">
        <f t="shared" si="2"/>
        <v>0</v>
      </c>
      <c r="Q57" s="20"/>
      <c r="R57" s="27">
        <f t="shared" si="3"/>
        <v>0</v>
      </c>
      <c r="S57" s="22"/>
      <c r="T57" s="1"/>
      <c r="U57" s="1" t="e">
        <f t="shared" si="4"/>
        <v>#DIV/0!</v>
      </c>
      <c r="V57" s="1" t="e">
        <f t="shared" si="5"/>
        <v>#DIV/0!</v>
      </c>
      <c r="W57" s="1">
        <v>0</v>
      </c>
      <c r="X57" s="1">
        <v>0.251</v>
      </c>
      <c r="Y57" s="1">
        <v>0.251</v>
      </c>
      <c r="Z57" s="1">
        <v>0</v>
      </c>
      <c r="AA57" s="13" t="s">
        <v>155</v>
      </c>
      <c r="AB57" s="1">
        <f t="shared" si="6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86</v>
      </c>
      <c r="B58" s="1" t="s">
        <v>30</v>
      </c>
      <c r="C58" s="1">
        <v>47.323</v>
      </c>
      <c r="D58" s="1">
        <v>140.869</v>
      </c>
      <c r="E58" s="1">
        <v>63.819000000000003</v>
      </c>
      <c r="F58" s="1">
        <v>123.05500000000001</v>
      </c>
      <c r="G58" s="5">
        <v>1</v>
      </c>
      <c r="H58" s="1">
        <v>35</v>
      </c>
      <c r="I58" s="1"/>
      <c r="J58" s="1">
        <v>174</v>
      </c>
      <c r="K58" s="1">
        <f t="shared" si="9"/>
        <v>-110.181</v>
      </c>
      <c r="L58" s="1"/>
      <c r="M58" s="1"/>
      <c r="N58" s="1"/>
      <c r="O58" s="1"/>
      <c r="P58" s="1">
        <f t="shared" si="2"/>
        <v>12.7638</v>
      </c>
      <c r="Q58" s="20">
        <f t="shared" ref="Q58:Q73" si="13">12*P58-O58-N58-F58</f>
        <v>30.110599999999977</v>
      </c>
      <c r="R58" s="27">
        <f t="shared" si="3"/>
        <v>30.110599999999977</v>
      </c>
      <c r="S58" s="22"/>
      <c r="T58" s="1"/>
      <c r="U58" s="1">
        <f t="shared" si="4"/>
        <v>11.999999999999998</v>
      </c>
      <c r="V58" s="1">
        <f t="shared" si="5"/>
        <v>9.640937651796488</v>
      </c>
      <c r="W58" s="1">
        <v>0.13139999999999999</v>
      </c>
      <c r="X58" s="1">
        <v>21.895800000000001</v>
      </c>
      <c r="Y58" s="1">
        <v>24.471599999999999</v>
      </c>
      <c r="Z58" s="1">
        <v>10.8284</v>
      </c>
      <c r="AA58" s="1"/>
      <c r="AB58" s="1">
        <f t="shared" si="6"/>
        <v>30.110599999999977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87</v>
      </c>
      <c r="B59" s="1" t="s">
        <v>30</v>
      </c>
      <c r="C59" s="1">
        <v>15.621</v>
      </c>
      <c r="D59" s="1">
        <v>22.414999999999999</v>
      </c>
      <c r="E59" s="1">
        <v>22.181000000000001</v>
      </c>
      <c r="F59" s="1">
        <v>11.875</v>
      </c>
      <c r="G59" s="5">
        <v>1</v>
      </c>
      <c r="H59" s="1">
        <v>45</v>
      </c>
      <c r="I59" s="1" t="s">
        <v>41</v>
      </c>
      <c r="J59" s="1">
        <v>35</v>
      </c>
      <c r="K59" s="1">
        <f t="shared" si="9"/>
        <v>-12.818999999999999</v>
      </c>
      <c r="L59" s="1"/>
      <c r="M59" s="1"/>
      <c r="N59" s="1"/>
      <c r="O59" s="1"/>
      <c r="P59" s="1">
        <f t="shared" si="2"/>
        <v>4.4362000000000004</v>
      </c>
      <c r="Q59" s="20">
        <f>11*P59-O59-N59-F59</f>
        <v>36.923200000000001</v>
      </c>
      <c r="R59" s="27">
        <f t="shared" si="3"/>
        <v>36.923200000000001</v>
      </c>
      <c r="S59" s="22"/>
      <c r="T59" s="18" t="s">
        <v>159</v>
      </c>
      <c r="U59" s="1">
        <f t="shared" si="4"/>
        <v>11</v>
      </c>
      <c r="V59" s="1">
        <f t="shared" si="5"/>
        <v>2.6768405392002164</v>
      </c>
      <c r="W59" s="1">
        <v>1.7898000000000001</v>
      </c>
      <c r="X59" s="1">
        <v>2.2075999999999998</v>
      </c>
      <c r="Y59" s="1">
        <v>2.4540000000000002</v>
      </c>
      <c r="Z59" s="1">
        <v>0.24640000000000001</v>
      </c>
      <c r="AA59" s="19" t="s">
        <v>163</v>
      </c>
      <c r="AB59" s="1">
        <f t="shared" si="6"/>
        <v>36.923200000000001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88</v>
      </c>
      <c r="B60" s="1" t="s">
        <v>30</v>
      </c>
      <c r="C60" s="1">
        <v>37.183999999999997</v>
      </c>
      <c r="D60" s="1">
        <v>103.94</v>
      </c>
      <c r="E60" s="1">
        <v>108.83</v>
      </c>
      <c r="F60" s="1"/>
      <c r="G60" s="5">
        <v>1</v>
      </c>
      <c r="H60" s="1">
        <v>30</v>
      </c>
      <c r="I60" s="1"/>
      <c r="J60" s="1">
        <v>175.5</v>
      </c>
      <c r="K60" s="1">
        <f t="shared" si="9"/>
        <v>-66.67</v>
      </c>
      <c r="L60" s="1"/>
      <c r="M60" s="1"/>
      <c r="N60" s="1"/>
      <c r="O60" s="1">
        <v>122.84739999999999</v>
      </c>
      <c r="P60" s="1">
        <f t="shared" si="2"/>
        <v>21.765999999999998</v>
      </c>
      <c r="Q60" s="20">
        <f t="shared" si="13"/>
        <v>138.34460000000001</v>
      </c>
      <c r="R60" s="27">
        <f t="shared" si="3"/>
        <v>138.34460000000001</v>
      </c>
      <c r="S60" s="22"/>
      <c r="T60" s="1"/>
      <c r="U60" s="1">
        <f t="shared" si="4"/>
        <v>12.000000000000002</v>
      </c>
      <c r="V60" s="1">
        <f t="shared" si="5"/>
        <v>5.6440044105485621</v>
      </c>
      <c r="W60" s="1">
        <v>18.093399999999999</v>
      </c>
      <c r="X60" s="1">
        <v>11.702400000000001</v>
      </c>
      <c r="Y60" s="1">
        <v>1.9896</v>
      </c>
      <c r="Z60" s="1">
        <v>10.774800000000001</v>
      </c>
      <c r="AA60" s="1"/>
      <c r="AB60" s="1">
        <f t="shared" si="6"/>
        <v>138.34460000000001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89</v>
      </c>
      <c r="B61" s="1" t="s">
        <v>30</v>
      </c>
      <c r="C61" s="1">
        <v>93.876000000000005</v>
      </c>
      <c r="D61" s="1">
        <v>143.57499999999999</v>
      </c>
      <c r="E61" s="1">
        <v>90.858999999999995</v>
      </c>
      <c r="F61" s="1">
        <v>127.184</v>
      </c>
      <c r="G61" s="5">
        <v>1</v>
      </c>
      <c r="H61" s="1">
        <v>45</v>
      </c>
      <c r="I61" s="1"/>
      <c r="J61" s="1">
        <v>87.5</v>
      </c>
      <c r="K61" s="1">
        <f t="shared" si="9"/>
        <v>3.3589999999999947</v>
      </c>
      <c r="L61" s="1"/>
      <c r="M61" s="1"/>
      <c r="N61" s="1"/>
      <c r="O61" s="1"/>
      <c r="P61" s="1">
        <f t="shared" si="2"/>
        <v>18.171799999999998</v>
      </c>
      <c r="Q61" s="20">
        <f t="shared" si="13"/>
        <v>90.877599999999973</v>
      </c>
      <c r="R61" s="27">
        <f t="shared" si="3"/>
        <v>90.877599999999973</v>
      </c>
      <c r="S61" s="22"/>
      <c r="T61" s="1"/>
      <c r="U61" s="1">
        <f t="shared" si="4"/>
        <v>12</v>
      </c>
      <c r="V61" s="1">
        <f t="shared" si="5"/>
        <v>6.9989764360162461</v>
      </c>
      <c r="W61" s="1">
        <v>15.2272</v>
      </c>
      <c r="X61" s="1">
        <v>15.6706</v>
      </c>
      <c r="Y61" s="1">
        <v>11.0494</v>
      </c>
      <c r="Z61" s="1">
        <v>1.5753999999999999</v>
      </c>
      <c r="AA61" s="1"/>
      <c r="AB61" s="1">
        <f t="shared" si="6"/>
        <v>90.877599999999973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90</v>
      </c>
      <c r="B62" s="1" t="s">
        <v>30</v>
      </c>
      <c r="C62" s="1">
        <v>210.43199999999999</v>
      </c>
      <c r="D62" s="1">
        <v>3.5409999999999999</v>
      </c>
      <c r="E62" s="1">
        <v>130.988</v>
      </c>
      <c r="F62" s="1">
        <v>66.457999999999998</v>
      </c>
      <c r="G62" s="5">
        <v>1</v>
      </c>
      <c r="H62" s="1">
        <v>45</v>
      </c>
      <c r="I62" s="1"/>
      <c r="J62" s="1">
        <v>117.1</v>
      </c>
      <c r="K62" s="1">
        <f t="shared" si="9"/>
        <v>13.888000000000005</v>
      </c>
      <c r="L62" s="1"/>
      <c r="M62" s="1"/>
      <c r="N62" s="1"/>
      <c r="O62" s="1"/>
      <c r="P62" s="1">
        <f t="shared" si="2"/>
        <v>26.197600000000001</v>
      </c>
      <c r="Q62" s="20">
        <f>11*P62-O62-N62-F62</f>
        <v>221.71560000000002</v>
      </c>
      <c r="R62" s="27">
        <f t="shared" si="3"/>
        <v>221.71560000000002</v>
      </c>
      <c r="S62" s="22"/>
      <c r="T62" s="1"/>
      <c r="U62" s="1">
        <f t="shared" si="4"/>
        <v>11</v>
      </c>
      <c r="V62" s="1">
        <f t="shared" si="5"/>
        <v>2.5367972638714993</v>
      </c>
      <c r="W62" s="1">
        <v>12.548</v>
      </c>
      <c r="X62" s="1">
        <v>15.117800000000001</v>
      </c>
      <c r="Y62" s="1">
        <v>14.5436</v>
      </c>
      <c r="Z62" s="1">
        <v>5.0324</v>
      </c>
      <c r="AA62" s="1"/>
      <c r="AB62" s="1">
        <f t="shared" si="6"/>
        <v>221.71560000000002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91</v>
      </c>
      <c r="B63" s="1" t="s">
        <v>39</v>
      </c>
      <c r="C63" s="1">
        <v>40</v>
      </c>
      <c r="D63" s="1">
        <v>168</v>
      </c>
      <c r="E63" s="1">
        <v>41</v>
      </c>
      <c r="F63" s="1">
        <v>136</v>
      </c>
      <c r="G63" s="5">
        <v>0.35</v>
      </c>
      <c r="H63" s="1">
        <v>40</v>
      </c>
      <c r="I63" s="1"/>
      <c r="J63" s="1">
        <v>64</v>
      </c>
      <c r="K63" s="1">
        <f t="shared" si="9"/>
        <v>-23</v>
      </c>
      <c r="L63" s="1"/>
      <c r="M63" s="1"/>
      <c r="N63" s="1"/>
      <c r="O63" s="1"/>
      <c r="P63" s="1">
        <f t="shared" si="2"/>
        <v>8.1999999999999993</v>
      </c>
      <c r="Q63" s="20"/>
      <c r="R63" s="27">
        <f t="shared" si="3"/>
        <v>0</v>
      </c>
      <c r="S63" s="22"/>
      <c r="T63" s="1"/>
      <c r="U63" s="1">
        <f t="shared" si="4"/>
        <v>16.585365853658537</v>
      </c>
      <c r="V63" s="1">
        <f t="shared" si="5"/>
        <v>16.585365853658537</v>
      </c>
      <c r="W63" s="1">
        <v>6.8</v>
      </c>
      <c r="X63" s="1">
        <v>15.4</v>
      </c>
      <c r="Y63" s="1">
        <v>15.4</v>
      </c>
      <c r="Z63" s="1">
        <v>9</v>
      </c>
      <c r="AA63" s="1"/>
      <c r="AB63" s="1">
        <f t="shared" si="6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92</v>
      </c>
      <c r="B64" s="1" t="s">
        <v>39</v>
      </c>
      <c r="C64" s="1">
        <v>1080</v>
      </c>
      <c r="D64" s="1">
        <v>282</v>
      </c>
      <c r="E64" s="1">
        <v>1027</v>
      </c>
      <c r="F64" s="1">
        <v>2</v>
      </c>
      <c r="G64" s="5">
        <v>0.4</v>
      </c>
      <c r="H64" s="1">
        <v>45</v>
      </c>
      <c r="I64" s="9" t="s">
        <v>151</v>
      </c>
      <c r="J64" s="1">
        <v>1228.3</v>
      </c>
      <c r="K64" s="1">
        <f t="shared" si="9"/>
        <v>-201.29999999999995</v>
      </c>
      <c r="L64" s="1"/>
      <c r="M64" s="1"/>
      <c r="N64" s="1"/>
      <c r="O64" s="1">
        <v>1615.8</v>
      </c>
      <c r="P64" s="1">
        <f t="shared" si="2"/>
        <v>205.4</v>
      </c>
      <c r="Q64" s="20">
        <f>15*P64-O64-N64-F64</f>
        <v>1463.2</v>
      </c>
      <c r="R64" s="27">
        <f t="shared" si="3"/>
        <v>1463.2</v>
      </c>
      <c r="S64" s="22"/>
      <c r="T64" s="1"/>
      <c r="U64" s="1">
        <f t="shared" si="4"/>
        <v>15</v>
      </c>
      <c r="V64" s="1">
        <f t="shared" si="5"/>
        <v>7.8763388510223953</v>
      </c>
      <c r="W64" s="1">
        <v>225.2</v>
      </c>
      <c r="X64" s="1">
        <v>92</v>
      </c>
      <c r="Y64" s="1">
        <v>77</v>
      </c>
      <c r="Z64" s="1">
        <v>158.80000000000001</v>
      </c>
      <c r="AA64" s="1"/>
      <c r="AB64" s="1">
        <f t="shared" si="6"/>
        <v>585.28000000000009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93</v>
      </c>
      <c r="B65" s="1" t="s">
        <v>39</v>
      </c>
      <c r="C65" s="1">
        <v>118</v>
      </c>
      <c r="D65" s="1">
        <v>14</v>
      </c>
      <c r="E65" s="1">
        <v>102</v>
      </c>
      <c r="F65" s="1">
        <v>30</v>
      </c>
      <c r="G65" s="5">
        <v>0.45</v>
      </c>
      <c r="H65" s="1">
        <v>50</v>
      </c>
      <c r="I65" s="1" t="s">
        <v>41</v>
      </c>
      <c r="J65" s="1">
        <v>99</v>
      </c>
      <c r="K65" s="1">
        <f t="shared" si="9"/>
        <v>3</v>
      </c>
      <c r="L65" s="1"/>
      <c r="M65" s="1"/>
      <c r="N65" s="1"/>
      <c r="O65" s="1"/>
      <c r="P65" s="1">
        <f t="shared" si="2"/>
        <v>20.399999999999999</v>
      </c>
      <c r="Q65" s="20">
        <f>9*P65-O65-N65-F65</f>
        <v>153.6</v>
      </c>
      <c r="R65" s="27">
        <f t="shared" si="3"/>
        <v>153.6</v>
      </c>
      <c r="S65" s="22"/>
      <c r="T65" s="1"/>
      <c r="U65" s="1">
        <f t="shared" si="4"/>
        <v>9</v>
      </c>
      <c r="V65" s="1">
        <f t="shared" si="5"/>
        <v>1.4705882352941178</v>
      </c>
      <c r="W65" s="1">
        <v>19.2</v>
      </c>
      <c r="X65" s="1">
        <v>0</v>
      </c>
      <c r="Y65" s="1">
        <v>0</v>
      </c>
      <c r="Z65" s="1">
        <v>0</v>
      </c>
      <c r="AA65" s="1"/>
      <c r="AB65" s="1">
        <f t="shared" si="6"/>
        <v>69.12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94</v>
      </c>
      <c r="B66" s="1" t="s">
        <v>30</v>
      </c>
      <c r="C66" s="1">
        <v>390.37</v>
      </c>
      <c r="D66" s="1">
        <v>1552.0239999999999</v>
      </c>
      <c r="E66" s="1">
        <v>615.97199999999998</v>
      </c>
      <c r="F66" s="1">
        <v>1199.5160000000001</v>
      </c>
      <c r="G66" s="5">
        <v>1</v>
      </c>
      <c r="H66" s="1">
        <v>45</v>
      </c>
      <c r="I66" s="1"/>
      <c r="J66" s="1">
        <v>662.05</v>
      </c>
      <c r="K66" s="1">
        <f t="shared" si="9"/>
        <v>-46.077999999999975</v>
      </c>
      <c r="L66" s="1"/>
      <c r="M66" s="1"/>
      <c r="N66" s="1"/>
      <c r="O66" s="1"/>
      <c r="P66" s="1">
        <f t="shared" si="2"/>
        <v>123.1944</v>
      </c>
      <c r="Q66" s="20">
        <f t="shared" si="13"/>
        <v>278.81680000000006</v>
      </c>
      <c r="R66" s="27">
        <f t="shared" si="3"/>
        <v>278.81680000000006</v>
      </c>
      <c r="S66" s="22"/>
      <c r="T66" s="1"/>
      <c r="U66" s="1">
        <f t="shared" si="4"/>
        <v>12.000000000000002</v>
      </c>
      <c r="V66" s="1">
        <f t="shared" si="5"/>
        <v>9.7367737494561446</v>
      </c>
      <c r="W66" s="1">
        <v>107.20959999999999</v>
      </c>
      <c r="X66" s="1">
        <v>144.97280000000001</v>
      </c>
      <c r="Y66" s="1">
        <v>122.5184</v>
      </c>
      <c r="Z66" s="1">
        <v>82.897599999999997</v>
      </c>
      <c r="AA66" s="1"/>
      <c r="AB66" s="1">
        <f t="shared" si="6"/>
        <v>278.81680000000006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95</v>
      </c>
      <c r="B67" s="1" t="s">
        <v>39</v>
      </c>
      <c r="C67" s="1">
        <v>200</v>
      </c>
      <c r="D67" s="1">
        <v>48</v>
      </c>
      <c r="E67" s="1">
        <v>104</v>
      </c>
      <c r="F67" s="1">
        <v>3</v>
      </c>
      <c r="G67" s="5">
        <v>0.35</v>
      </c>
      <c r="H67" s="1">
        <v>40</v>
      </c>
      <c r="I67" s="9" t="s">
        <v>153</v>
      </c>
      <c r="J67" s="1">
        <v>245</v>
      </c>
      <c r="K67" s="1">
        <f t="shared" si="9"/>
        <v>-141</v>
      </c>
      <c r="L67" s="1"/>
      <c r="M67" s="1"/>
      <c r="N67" s="1"/>
      <c r="O67" s="1">
        <v>324.2</v>
      </c>
      <c r="P67" s="1">
        <f t="shared" si="2"/>
        <v>20.8</v>
      </c>
      <c r="Q67" s="20"/>
      <c r="R67" s="27">
        <f t="shared" si="3"/>
        <v>0</v>
      </c>
      <c r="S67" s="22"/>
      <c r="T67" s="1"/>
      <c r="U67" s="1">
        <f t="shared" si="4"/>
        <v>15.73076923076923</v>
      </c>
      <c r="V67" s="1">
        <f t="shared" si="5"/>
        <v>15.73076923076923</v>
      </c>
      <c r="W67" s="1">
        <v>46.4</v>
      </c>
      <c r="X67" s="1">
        <v>19</v>
      </c>
      <c r="Y67" s="1">
        <v>15.8</v>
      </c>
      <c r="Z67" s="1">
        <v>31.4</v>
      </c>
      <c r="AA67" s="1"/>
      <c r="AB67" s="1">
        <f t="shared" si="6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96</v>
      </c>
      <c r="B68" s="1" t="s">
        <v>30</v>
      </c>
      <c r="C68" s="1">
        <v>148.12700000000001</v>
      </c>
      <c r="D68" s="1">
        <v>184.38499999999999</v>
      </c>
      <c r="E68" s="1">
        <v>129.15600000000001</v>
      </c>
      <c r="F68" s="1">
        <v>180.285</v>
      </c>
      <c r="G68" s="5">
        <v>1</v>
      </c>
      <c r="H68" s="1">
        <v>40</v>
      </c>
      <c r="I68" s="1"/>
      <c r="J68" s="1">
        <v>132.6</v>
      </c>
      <c r="K68" s="1">
        <f t="shared" si="9"/>
        <v>-3.4439999999999884</v>
      </c>
      <c r="L68" s="1"/>
      <c r="M68" s="1"/>
      <c r="N68" s="1"/>
      <c r="O68" s="1">
        <v>55.049400000000048</v>
      </c>
      <c r="P68" s="1">
        <f t="shared" si="2"/>
        <v>25.831200000000003</v>
      </c>
      <c r="Q68" s="20">
        <f t="shared" si="13"/>
        <v>74.640000000000015</v>
      </c>
      <c r="R68" s="27">
        <f t="shared" si="3"/>
        <v>74.640000000000015</v>
      </c>
      <c r="S68" s="22"/>
      <c r="T68" s="1"/>
      <c r="U68" s="1">
        <f t="shared" si="4"/>
        <v>12.000000000000002</v>
      </c>
      <c r="V68" s="1">
        <f t="shared" si="5"/>
        <v>9.1104710582551345</v>
      </c>
      <c r="W68" s="1">
        <v>25.227599999999999</v>
      </c>
      <c r="X68" s="1">
        <v>24.960599999999999</v>
      </c>
      <c r="Y68" s="1">
        <v>20.071400000000001</v>
      </c>
      <c r="Z68" s="1">
        <v>22.372599999999998</v>
      </c>
      <c r="AA68" s="1"/>
      <c r="AB68" s="1">
        <f t="shared" si="6"/>
        <v>74.640000000000015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97</v>
      </c>
      <c r="B69" s="1" t="s">
        <v>39</v>
      </c>
      <c r="C69" s="1">
        <v>342</v>
      </c>
      <c r="D69" s="1">
        <v>738</v>
      </c>
      <c r="E69" s="1">
        <v>427</v>
      </c>
      <c r="F69" s="1">
        <v>590</v>
      </c>
      <c r="G69" s="5">
        <v>0.4</v>
      </c>
      <c r="H69" s="1">
        <v>40</v>
      </c>
      <c r="I69" s="10" t="s">
        <v>152</v>
      </c>
      <c r="J69" s="1">
        <v>482</v>
      </c>
      <c r="K69" s="1">
        <f t="shared" si="9"/>
        <v>-55</v>
      </c>
      <c r="L69" s="1"/>
      <c r="M69" s="1"/>
      <c r="N69" s="1"/>
      <c r="O69" s="1">
        <v>336.59999999999962</v>
      </c>
      <c r="P69" s="1">
        <f t="shared" si="2"/>
        <v>85.4</v>
      </c>
      <c r="Q69" s="20">
        <f t="shared" ref="Q69:Q70" si="14">15*P69-O69-N69-F69</f>
        <v>354.40000000000032</v>
      </c>
      <c r="R69" s="27">
        <f t="shared" si="3"/>
        <v>354.40000000000032</v>
      </c>
      <c r="S69" s="22"/>
      <c r="T69" s="1"/>
      <c r="U69" s="1">
        <f t="shared" si="4"/>
        <v>14.999999999999998</v>
      </c>
      <c r="V69" s="1">
        <f t="shared" si="5"/>
        <v>10.850117096018732</v>
      </c>
      <c r="W69" s="1">
        <v>88.6</v>
      </c>
      <c r="X69" s="1">
        <v>82.2</v>
      </c>
      <c r="Y69" s="1">
        <v>77.2</v>
      </c>
      <c r="Z69" s="1">
        <v>75.2</v>
      </c>
      <c r="AA69" s="1"/>
      <c r="AB69" s="1">
        <f t="shared" si="6"/>
        <v>141.76000000000013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98</v>
      </c>
      <c r="B70" s="1" t="s">
        <v>39</v>
      </c>
      <c r="C70" s="1">
        <v>544</v>
      </c>
      <c r="D70" s="1">
        <v>546</v>
      </c>
      <c r="E70" s="1">
        <v>711</v>
      </c>
      <c r="F70" s="1">
        <v>143</v>
      </c>
      <c r="G70" s="5">
        <v>0.4</v>
      </c>
      <c r="H70" s="1">
        <v>45</v>
      </c>
      <c r="I70" s="10" t="s">
        <v>152</v>
      </c>
      <c r="J70" s="1">
        <v>737</v>
      </c>
      <c r="K70" s="1">
        <f t="shared" ref="K70:K101" si="15">E70-J70</f>
        <v>-26</v>
      </c>
      <c r="L70" s="1"/>
      <c r="M70" s="1"/>
      <c r="N70" s="1"/>
      <c r="O70" s="1">
        <v>734.99999999999977</v>
      </c>
      <c r="P70" s="1">
        <f t="shared" si="2"/>
        <v>142.19999999999999</v>
      </c>
      <c r="Q70" s="20">
        <f t="shared" si="14"/>
        <v>1255.0000000000002</v>
      </c>
      <c r="R70" s="27">
        <f t="shared" si="3"/>
        <v>1255.0000000000002</v>
      </c>
      <c r="S70" s="22"/>
      <c r="T70" s="1"/>
      <c r="U70" s="1">
        <f t="shared" si="4"/>
        <v>15.000000000000002</v>
      </c>
      <c r="V70" s="1">
        <f t="shared" si="5"/>
        <v>6.1744022503516165</v>
      </c>
      <c r="W70" s="1">
        <v>125.6</v>
      </c>
      <c r="X70" s="1">
        <v>101.4</v>
      </c>
      <c r="Y70" s="1">
        <v>98</v>
      </c>
      <c r="Z70" s="1">
        <v>105</v>
      </c>
      <c r="AA70" s="1"/>
      <c r="AB70" s="1">
        <f t="shared" si="6"/>
        <v>502.00000000000011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99</v>
      </c>
      <c r="B71" s="1" t="s">
        <v>39</v>
      </c>
      <c r="C71" s="1">
        <v>197</v>
      </c>
      <c r="D71" s="1">
        <v>300</v>
      </c>
      <c r="E71" s="1">
        <v>216</v>
      </c>
      <c r="F71" s="1">
        <v>173</v>
      </c>
      <c r="G71" s="5">
        <v>0.4</v>
      </c>
      <c r="H71" s="1">
        <v>40</v>
      </c>
      <c r="I71" s="1"/>
      <c r="J71" s="1">
        <v>245</v>
      </c>
      <c r="K71" s="1">
        <f t="shared" si="15"/>
        <v>-29</v>
      </c>
      <c r="L71" s="1"/>
      <c r="M71" s="1"/>
      <c r="N71" s="1"/>
      <c r="O71" s="1">
        <v>151.99999999999989</v>
      </c>
      <c r="P71" s="1">
        <f t="shared" ref="P71:P120" si="16">E71/5</f>
        <v>43.2</v>
      </c>
      <c r="Q71" s="20">
        <f t="shared" si="13"/>
        <v>193.4000000000002</v>
      </c>
      <c r="R71" s="27">
        <f t="shared" ref="R71:R120" si="17">Q71</f>
        <v>193.4000000000002</v>
      </c>
      <c r="S71" s="22"/>
      <c r="T71" s="1"/>
      <c r="U71" s="1">
        <f t="shared" ref="U71:U120" si="18">(F71+N71+O71+R71)/P71</f>
        <v>12.000000000000002</v>
      </c>
      <c r="V71" s="1">
        <f t="shared" ref="V71:V120" si="19">(F71+N71+O71)/P71</f>
        <v>7.5231481481481453</v>
      </c>
      <c r="W71" s="1">
        <v>36.4</v>
      </c>
      <c r="X71" s="1">
        <v>37.6</v>
      </c>
      <c r="Y71" s="1">
        <v>37</v>
      </c>
      <c r="Z71" s="1">
        <v>31.8</v>
      </c>
      <c r="AA71" s="1"/>
      <c r="AB71" s="1">
        <f t="shared" ref="AB71:AB120" si="20">R71*G71</f>
        <v>77.360000000000085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100</v>
      </c>
      <c r="B72" s="1" t="s">
        <v>30</v>
      </c>
      <c r="C72" s="1">
        <v>328.51400000000001</v>
      </c>
      <c r="D72" s="1">
        <v>1065.5260000000001</v>
      </c>
      <c r="E72" s="1">
        <v>486.52800000000002</v>
      </c>
      <c r="F72" s="1">
        <v>829.87599999999998</v>
      </c>
      <c r="G72" s="5">
        <v>1</v>
      </c>
      <c r="H72" s="1">
        <v>50</v>
      </c>
      <c r="I72" s="1"/>
      <c r="J72" s="1">
        <v>564.91</v>
      </c>
      <c r="K72" s="1">
        <f t="shared" si="15"/>
        <v>-78.381999999999948</v>
      </c>
      <c r="L72" s="1"/>
      <c r="M72" s="1"/>
      <c r="N72" s="1"/>
      <c r="O72" s="1">
        <v>100.9684000000001</v>
      </c>
      <c r="P72" s="1">
        <f t="shared" si="16"/>
        <v>97.305599999999998</v>
      </c>
      <c r="Q72" s="20">
        <f t="shared" si="13"/>
        <v>236.82279999999969</v>
      </c>
      <c r="R72" s="27">
        <f t="shared" si="17"/>
        <v>236.82279999999969</v>
      </c>
      <c r="S72" s="22"/>
      <c r="T72" s="1"/>
      <c r="U72" s="1">
        <f t="shared" si="18"/>
        <v>11.999999999999998</v>
      </c>
      <c r="V72" s="1">
        <f t="shared" si="19"/>
        <v>9.5661955735332818</v>
      </c>
      <c r="W72" s="1">
        <v>94.450199999999995</v>
      </c>
      <c r="X72" s="1">
        <v>103.23399999999999</v>
      </c>
      <c r="Y72" s="1">
        <v>86.554999999999993</v>
      </c>
      <c r="Z72" s="1">
        <v>61.217200000000012</v>
      </c>
      <c r="AA72" s="1"/>
      <c r="AB72" s="1">
        <f t="shared" si="20"/>
        <v>236.82279999999969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101</v>
      </c>
      <c r="B73" s="1" t="s">
        <v>30</v>
      </c>
      <c r="C73" s="1">
        <v>564.71199999999999</v>
      </c>
      <c r="D73" s="1">
        <v>1072.2829999999999</v>
      </c>
      <c r="E73" s="1">
        <v>692.49599999999998</v>
      </c>
      <c r="F73" s="1">
        <v>833.26400000000001</v>
      </c>
      <c r="G73" s="5">
        <v>1</v>
      </c>
      <c r="H73" s="1">
        <v>50</v>
      </c>
      <c r="I73" s="1"/>
      <c r="J73" s="1">
        <v>731.98</v>
      </c>
      <c r="K73" s="1">
        <f t="shared" si="15"/>
        <v>-39.484000000000037</v>
      </c>
      <c r="L73" s="1"/>
      <c r="M73" s="1"/>
      <c r="N73" s="1"/>
      <c r="O73" s="1">
        <v>707.09500000000025</v>
      </c>
      <c r="P73" s="1">
        <f t="shared" si="16"/>
        <v>138.4992</v>
      </c>
      <c r="Q73" s="20">
        <f t="shared" si="13"/>
        <v>121.63139999999987</v>
      </c>
      <c r="R73" s="27">
        <f t="shared" si="17"/>
        <v>121.63139999999987</v>
      </c>
      <c r="S73" s="22"/>
      <c r="T73" s="1"/>
      <c r="U73" s="1">
        <f t="shared" si="18"/>
        <v>12</v>
      </c>
      <c r="V73" s="1">
        <f t="shared" si="19"/>
        <v>11.121789873154505</v>
      </c>
      <c r="W73" s="1">
        <v>147.06299999999999</v>
      </c>
      <c r="X73" s="1">
        <v>124.38800000000001</v>
      </c>
      <c r="Y73" s="1">
        <v>102.9186</v>
      </c>
      <c r="Z73" s="1">
        <v>96.22</v>
      </c>
      <c r="AA73" s="1"/>
      <c r="AB73" s="1">
        <f t="shared" si="20"/>
        <v>121.63139999999987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102</v>
      </c>
      <c r="B74" s="1" t="s">
        <v>30</v>
      </c>
      <c r="C74" s="1">
        <v>315.17200000000003</v>
      </c>
      <c r="D74" s="1">
        <v>923.55</v>
      </c>
      <c r="E74" s="1">
        <v>381.60399999999998</v>
      </c>
      <c r="F74" s="1">
        <v>773.40200000000004</v>
      </c>
      <c r="G74" s="5">
        <v>1</v>
      </c>
      <c r="H74" s="1">
        <v>55</v>
      </c>
      <c r="I74" s="1"/>
      <c r="J74" s="1">
        <v>388.66500000000002</v>
      </c>
      <c r="K74" s="1">
        <f t="shared" si="15"/>
        <v>-7.0610000000000355</v>
      </c>
      <c r="L74" s="1"/>
      <c r="M74" s="1"/>
      <c r="N74" s="1"/>
      <c r="O74" s="1">
        <v>157.20360000000019</v>
      </c>
      <c r="P74" s="1">
        <f t="shared" si="16"/>
        <v>76.320799999999991</v>
      </c>
      <c r="Q74" s="20"/>
      <c r="R74" s="27">
        <f t="shared" si="17"/>
        <v>0</v>
      </c>
      <c r="S74" s="22"/>
      <c r="T74" s="1"/>
      <c r="U74" s="1">
        <f t="shared" si="18"/>
        <v>12.193341788870141</v>
      </c>
      <c r="V74" s="1">
        <f t="shared" si="19"/>
        <v>12.193341788870141</v>
      </c>
      <c r="W74" s="1">
        <v>88.512799999999999</v>
      </c>
      <c r="X74" s="1">
        <v>92.367999999999995</v>
      </c>
      <c r="Y74" s="1">
        <v>70.3292</v>
      </c>
      <c r="Z74" s="1">
        <v>61.901000000000003</v>
      </c>
      <c r="AA74" s="1"/>
      <c r="AB74" s="1">
        <f t="shared" si="20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103</v>
      </c>
      <c r="B75" s="1" t="s">
        <v>30</v>
      </c>
      <c r="C75" s="1">
        <v>0.85499999999999998</v>
      </c>
      <c r="D75" s="1"/>
      <c r="E75" s="1"/>
      <c r="F75" s="1"/>
      <c r="G75" s="5">
        <v>0</v>
      </c>
      <c r="H75" s="1">
        <v>50</v>
      </c>
      <c r="I75" s="1"/>
      <c r="J75" s="1">
        <v>1.8</v>
      </c>
      <c r="K75" s="1">
        <f t="shared" si="15"/>
        <v>-1.8</v>
      </c>
      <c r="L75" s="1"/>
      <c r="M75" s="1"/>
      <c r="N75" s="1"/>
      <c r="O75" s="1"/>
      <c r="P75" s="1">
        <f t="shared" si="16"/>
        <v>0</v>
      </c>
      <c r="Q75" s="20"/>
      <c r="R75" s="27">
        <f t="shared" si="17"/>
        <v>0</v>
      </c>
      <c r="S75" s="22"/>
      <c r="T75" s="1"/>
      <c r="U75" s="1" t="e">
        <f t="shared" si="18"/>
        <v>#DIV/0!</v>
      </c>
      <c r="V75" s="1" t="e">
        <f t="shared" si="19"/>
        <v>#DIV/0!</v>
      </c>
      <c r="W75" s="1">
        <v>0</v>
      </c>
      <c r="X75" s="1">
        <v>0</v>
      </c>
      <c r="Y75" s="1">
        <v>0</v>
      </c>
      <c r="Z75" s="1">
        <v>0</v>
      </c>
      <c r="AA75" s="1" t="s">
        <v>104</v>
      </c>
      <c r="AB75" s="1">
        <f t="shared" si="20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105</v>
      </c>
      <c r="B76" s="1" t="s">
        <v>39</v>
      </c>
      <c r="C76" s="1">
        <v>42</v>
      </c>
      <c r="D76" s="1"/>
      <c r="E76" s="1"/>
      <c r="F76" s="1">
        <v>40</v>
      </c>
      <c r="G76" s="5">
        <v>0.45</v>
      </c>
      <c r="H76" s="1">
        <v>50</v>
      </c>
      <c r="I76" s="1" t="s">
        <v>41</v>
      </c>
      <c r="J76" s="1">
        <v>14</v>
      </c>
      <c r="K76" s="1">
        <f t="shared" si="15"/>
        <v>-14</v>
      </c>
      <c r="L76" s="1"/>
      <c r="M76" s="1"/>
      <c r="N76" s="1"/>
      <c r="O76" s="1"/>
      <c r="P76" s="1">
        <f t="shared" si="16"/>
        <v>0</v>
      </c>
      <c r="Q76" s="20"/>
      <c r="R76" s="27">
        <f t="shared" si="17"/>
        <v>0</v>
      </c>
      <c r="S76" s="22"/>
      <c r="T76" s="1"/>
      <c r="U76" s="1" t="e">
        <f t="shared" si="18"/>
        <v>#DIV/0!</v>
      </c>
      <c r="V76" s="1" t="e">
        <f t="shared" si="19"/>
        <v>#DIV/0!</v>
      </c>
      <c r="W76" s="1">
        <v>0</v>
      </c>
      <c r="X76" s="1">
        <v>0</v>
      </c>
      <c r="Y76" s="1">
        <v>0</v>
      </c>
      <c r="Z76" s="1">
        <v>0</v>
      </c>
      <c r="AA76" s="1"/>
      <c r="AB76" s="1">
        <f t="shared" si="20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106</v>
      </c>
      <c r="B77" s="1" t="s">
        <v>39</v>
      </c>
      <c r="C77" s="1">
        <v>891</v>
      </c>
      <c r="D77" s="1">
        <v>318</v>
      </c>
      <c r="E77" s="1">
        <v>960</v>
      </c>
      <c r="F77" s="1">
        <v>80</v>
      </c>
      <c r="G77" s="5">
        <v>0.4</v>
      </c>
      <c r="H77" s="1">
        <v>45</v>
      </c>
      <c r="I77" s="9" t="s">
        <v>153</v>
      </c>
      <c r="J77" s="1">
        <v>1054</v>
      </c>
      <c r="K77" s="1">
        <f t="shared" si="15"/>
        <v>-94</v>
      </c>
      <c r="L77" s="1"/>
      <c r="M77" s="1"/>
      <c r="N77" s="1"/>
      <c r="O77" s="1">
        <v>1429.6</v>
      </c>
      <c r="P77" s="1">
        <f t="shared" si="16"/>
        <v>192</v>
      </c>
      <c r="Q77" s="20">
        <f>15*P77-O77-N77-F77</f>
        <v>1370.4</v>
      </c>
      <c r="R77" s="27">
        <f t="shared" si="17"/>
        <v>1370.4</v>
      </c>
      <c r="S77" s="22"/>
      <c r="T77" s="1"/>
      <c r="U77" s="1">
        <f t="shared" si="18"/>
        <v>15</v>
      </c>
      <c r="V77" s="1">
        <f t="shared" si="19"/>
        <v>7.8624999999999998</v>
      </c>
      <c r="W77" s="1">
        <v>193.6</v>
      </c>
      <c r="X77" s="1">
        <v>80.599999999999994</v>
      </c>
      <c r="Y77" s="1">
        <v>77.400000000000006</v>
      </c>
      <c r="Z77" s="1">
        <v>129.6</v>
      </c>
      <c r="AA77" s="1"/>
      <c r="AB77" s="1">
        <f t="shared" si="20"/>
        <v>548.16000000000008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107</v>
      </c>
      <c r="B78" s="1" t="s">
        <v>39</v>
      </c>
      <c r="C78" s="1">
        <v>349</v>
      </c>
      <c r="D78" s="1">
        <v>222</v>
      </c>
      <c r="E78" s="1">
        <v>317</v>
      </c>
      <c r="F78" s="1">
        <v>76</v>
      </c>
      <c r="G78" s="5">
        <v>0.35</v>
      </c>
      <c r="H78" s="1">
        <v>40</v>
      </c>
      <c r="I78" s="1"/>
      <c r="J78" s="1">
        <v>340</v>
      </c>
      <c r="K78" s="1">
        <f t="shared" si="15"/>
        <v>-23</v>
      </c>
      <c r="L78" s="1"/>
      <c r="M78" s="1"/>
      <c r="N78" s="1"/>
      <c r="O78" s="1">
        <v>446.19999999999987</v>
      </c>
      <c r="P78" s="1">
        <f t="shared" si="16"/>
        <v>63.4</v>
      </c>
      <c r="Q78" s="20">
        <f t="shared" ref="Q78" si="21">12*P78-O78-N78-F78</f>
        <v>238.60000000000008</v>
      </c>
      <c r="R78" s="27">
        <f t="shared" si="17"/>
        <v>238.60000000000008</v>
      </c>
      <c r="S78" s="22"/>
      <c r="T78" s="1"/>
      <c r="U78" s="1">
        <f t="shared" si="18"/>
        <v>12</v>
      </c>
      <c r="V78" s="1">
        <f t="shared" si="19"/>
        <v>8.2365930599369062</v>
      </c>
      <c r="W78" s="1">
        <v>65.599999999999994</v>
      </c>
      <c r="X78" s="1">
        <v>43.8</v>
      </c>
      <c r="Y78" s="1">
        <v>45</v>
      </c>
      <c r="Z78" s="1">
        <v>47.2</v>
      </c>
      <c r="AA78" s="1"/>
      <c r="AB78" s="1">
        <f t="shared" si="20"/>
        <v>83.510000000000019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3" t="s">
        <v>108</v>
      </c>
      <c r="B79" s="1" t="s">
        <v>30</v>
      </c>
      <c r="C79" s="1">
        <v>-1.282</v>
      </c>
      <c r="D79" s="1">
        <v>1.282</v>
      </c>
      <c r="E79" s="12">
        <v>12.194000000000001</v>
      </c>
      <c r="F79" s="12">
        <v>-12.194000000000001</v>
      </c>
      <c r="G79" s="5">
        <v>0</v>
      </c>
      <c r="H79" s="1" t="e">
        <v>#N/A</v>
      </c>
      <c r="I79" s="1"/>
      <c r="J79" s="1">
        <v>11.9</v>
      </c>
      <c r="K79" s="1">
        <f t="shared" si="15"/>
        <v>0.29400000000000048</v>
      </c>
      <c r="L79" s="1"/>
      <c r="M79" s="1"/>
      <c r="N79" s="1"/>
      <c r="O79" s="1"/>
      <c r="P79" s="1">
        <f t="shared" si="16"/>
        <v>2.4388000000000001</v>
      </c>
      <c r="Q79" s="20"/>
      <c r="R79" s="27">
        <f t="shared" si="17"/>
        <v>0</v>
      </c>
      <c r="S79" s="22"/>
      <c r="T79" s="1"/>
      <c r="U79" s="1">
        <f t="shared" si="18"/>
        <v>-5</v>
      </c>
      <c r="V79" s="1">
        <f t="shared" si="19"/>
        <v>-5</v>
      </c>
      <c r="W79" s="1">
        <v>0</v>
      </c>
      <c r="X79" s="1">
        <v>0</v>
      </c>
      <c r="Y79" s="1">
        <v>0</v>
      </c>
      <c r="Z79" s="1">
        <v>0</v>
      </c>
      <c r="AA79" s="13" t="s">
        <v>155</v>
      </c>
      <c r="AB79" s="1">
        <f t="shared" si="20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109</v>
      </c>
      <c r="B80" s="1" t="s">
        <v>39</v>
      </c>
      <c r="C80" s="1">
        <v>517.29499999999996</v>
      </c>
      <c r="D80" s="1"/>
      <c r="E80" s="1">
        <v>192.97499999999999</v>
      </c>
      <c r="F80" s="1">
        <v>168.02500000000001</v>
      </c>
      <c r="G80" s="5">
        <v>0.4</v>
      </c>
      <c r="H80" s="1">
        <v>50</v>
      </c>
      <c r="I80" s="1" t="s">
        <v>41</v>
      </c>
      <c r="J80" s="1">
        <v>187</v>
      </c>
      <c r="K80" s="1">
        <f t="shared" si="15"/>
        <v>5.9749999999999943</v>
      </c>
      <c r="L80" s="1"/>
      <c r="M80" s="1"/>
      <c r="N80" s="1"/>
      <c r="O80" s="1">
        <v>127</v>
      </c>
      <c r="P80" s="1">
        <f t="shared" si="16"/>
        <v>38.594999999999999</v>
      </c>
      <c r="Q80" s="20">
        <f t="shared" ref="Q80" si="22">12*P80-O80-N80-F80</f>
        <v>168.11499999999998</v>
      </c>
      <c r="R80" s="27">
        <f t="shared" si="17"/>
        <v>168.11499999999998</v>
      </c>
      <c r="S80" s="22"/>
      <c r="T80" s="1"/>
      <c r="U80" s="1">
        <f t="shared" si="18"/>
        <v>12</v>
      </c>
      <c r="V80" s="1">
        <f t="shared" si="19"/>
        <v>7.6441248866433469</v>
      </c>
      <c r="W80" s="1">
        <v>36</v>
      </c>
      <c r="X80" s="1">
        <v>6.2</v>
      </c>
      <c r="Y80" s="1">
        <v>7.8</v>
      </c>
      <c r="Z80" s="1">
        <v>49.4</v>
      </c>
      <c r="AA80" s="1"/>
      <c r="AB80" s="1">
        <f t="shared" si="20"/>
        <v>67.245999999999995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110</v>
      </c>
      <c r="B81" s="1" t="s">
        <v>39</v>
      </c>
      <c r="C81" s="1">
        <v>120</v>
      </c>
      <c r="D81" s="1"/>
      <c r="E81" s="1">
        <v>31</v>
      </c>
      <c r="F81" s="1">
        <v>89</v>
      </c>
      <c r="G81" s="5">
        <v>0.42</v>
      </c>
      <c r="H81" s="1">
        <v>45</v>
      </c>
      <c r="I81" s="1" t="s">
        <v>41</v>
      </c>
      <c r="J81" s="1">
        <v>31</v>
      </c>
      <c r="K81" s="1">
        <f t="shared" si="15"/>
        <v>0</v>
      </c>
      <c r="L81" s="1"/>
      <c r="M81" s="1"/>
      <c r="N81" s="1"/>
      <c r="O81" s="1"/>
      <c r="P81" s="1">
        <f t="shared" si="16"/>
        <v>6.2</v>
      </c>
      <c r="Q81" s="20"/>
      <c r="R81" s="27">
        <f t="shared" si="17"/>
        <v>0</v>
      </c>
      <c r="S81" s="22"/>
      <c r="T81" s="1"/>
      <c r="U81" s="1">
        <f t="shared" si="18"/>
        <v>14.354838709677418</v>
      </c>
      <c r="V81" s="1">
        <f t="shared" si="19"/>
        <v>14.354838709677418</v>
      </c>
      <c r="W81" s="1">
        <v>6.2</v>
      </c>
      <c r="X81" s="1">
        <v>0</v>
      </c>
      <c r="Y81" s="1">
        <v>0</v>
      </c>
      <c r="Z81" s="1">
        <v>0</v>
      </c>
      <c r="AA81" s="1"/>
      <c r="AB81" s="1">
        <f t="shared" si="20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1" t="s">
        <v>111</v>
      </c>
      <c r="B82" s="11" t="s">
        <v>39</v>
      </c>
      <c r="C82" s="11">
        <v>3</v>
      </c>
      <c r="D82" s="11"/>
      <c r="E82" s="11"/>
      <c r="F82" s="11"/>
      <c r="G82" s="5">
        <v>0</v>
      </c>
      <c r="H82" s="1" t="e">
        <v>#N/A</v>
      </c>
      <c r="I82" s="1"/>
      <c r="J82" s="1"/>
      <c r="K82" s="1">
        <f t="shared" si="15"/>
        <v>0</v>
      </c>
      <c r="L82" s="1"/>
      <c r="M82" s="1"/>
      <c r="N82" s="1"/>
      <c r="O82" s="1"/>
      <c r="P82" s="1">
        <f t="shared" si="16"/>
        <v>0</v>
      </c>
      <c r="Q82" s="20"/>
      <c r="R82" s="27">
        <f t="shared" si="17"/>
        <v>0</v>
      </c>
      <c r="S82" s="22"/>
      <c r="T82" s="1"/>
      <c r="U82" s="1" t="e">
        <f t="shared" si="18"/>
        <v>#DIV/0!</v>
      </c>
      <c r="V82" s="1" t="e">
        <f t="shared" si="19"/>
        <v>#DIV/0!</v>
      </c>
      <c r="W82" s="1">
        <v>0</v>
      </c>
      <c r="X82" s="1">
        <v>0</v>
      </c>
      <c r="Y82" s="1">
        <v>0</v>
      </c>
      <c r="Z82" s="1">
        <v>0</v>
      </c>
      <c r="AA82" s="11" t="s">
        <v>56</v>
      </c>
      <c r="AB82" s="1">
        <f t="shared" si="20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112</v>
      </c>
      <c r="B83" s="1" t="s">
        <v>39</v>
      </c>
      <c r="C83" s="1">
        <v>80</v>
      </c>
      <c r="D83" s="1">
        <v>10</v>
      </c>
      <c r="E83" s="1">
        <v>23</v>
      </c>
      <c r="F83" s="1">
        <v>67</v>
      </c>
      <c r="G83" s="5">
        <v>0.4</v>
      </c>
      <c r="H83" s="1">
        <v>60</v>
      </c>
      <c r="I83" s="1" t="s">
        <v>41</v>
      </c>
      <c r="J83" s="1">
        <v>15</v>
      </c>
      <c r="K83" s="1">
        <f t="shared" si="15"/>
        <v>8</v>
      </c>
      <c r="L83" s="1"/>
      <c r="M83" s="1"/>
      <c r="N83" s="1"/>
      <c r="O83" s="1">
        <v>12.19999999999999</v>
      </c>
      <c r="P83" s="1">
        <f t="shared" si="16"/>
        <v>4.5999999999999996</v>
      </c>
      <c r="Q83" s="20"/>
      <c r="R83" s="27">
        <f t="shared" si="17"/>
        <v>0</v>
      </c>
      <c r="S83" s="22"/>
      <c r="T83" s="1"/>
      <c r="U83" s="1">
        <f t="shared" si="18"/>
        <v>17.217391304347824</v>
      </c>
      <c r="V83" s="1">
        <f t="shared" si="19"/>
        <v>17.217391304347824</v>
      </c>
      <c r="W83" s="1">
        <v>6.6</v>
      </c>
      <c r="X83" s="1">
        <v>2</v>
      </c>
      <c r="Y83" s="1">
        <v>0</v>
      </c>
      <c r="Z83" s="1">
        <v>2</v>
      </c>
      <c r="AA83" s="1"/>
      <c r="AB83" s="1">
        <f t="shared" si="20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113</v>
      </c>
      <c r="B84" s="1" t="s">
        <v>39</v>
      </c>
      <c r="C84" s="1">
        <v>72</v>
      </c>
      <c r="D84" s="1"/>
      <c r="E84" s="1">
        <v>16</v>
      </c>
      <c r="F84" s="1">
        <v>56</v>
      </c>
      <c r="G84" s="5">
        <v>0.35</v>
      </c>
      <c r="H84" s="1">
        <v>40</v>
      </c>
      <c r="I84" s="1" t="s">
        <v>41</v>
      </c>
      <c r="J84" s="1">
        <v>18</v>
      </c>
      <c r="K84" s="1">
        <f t="shared" si="15"/>
        <v>-2</v>
      </c>
      <c r="L84" s="1"/>
      <c r="M84" s="1"/>
      <c r="N84" s="1"/>
      <c r="O84" s="1"/>
      <c r="P84" s="1">
        <f t="shared" si="16"/>
        <v>3.2</v>
      </c>
      <c r="Q84" s="20"/>
      <c r="R84" s="27">
        <f t="shared" si="17"/>
        <v>0</v>
      </c>
      <c r="S84" s="22"/>
      <c r="T84" s="1"/>
      <c r="U84" s="1">
        <f t="shared" si="18"/>
        <v>17.5</v>
      </c>
      <c r="V84" s="1">
        <f t="shared" si="19"/>
        <v>17.5</v>
      </c>
      <c r="W84" s="1">
        <v>3.2</v>
      </c>
      <c r="X84" s="1">
        <v>0</v>
      </c>
      <c r="Y84" s="1">
        <v>0</v>
      </c>
      <c r="Z84" s="1">
        <v>0</v>
      </c>
      <c r="AA84" s="1"/>
      <c r="AB84" s="1">
        <f t="shared" si="20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114</v>
      </c>
      <c r="B85" s="1" t="s">
        <v>39</v>
      </c>
      <c r="C85" s="1">
        <v>73</v>
      </c>
      <c r="D85" s="1">
        <v>17</v>
      </c>
      <c r="E85" s="1">
        <v>28</v>
      </c>
      <c r="F85" s="1">
        <v>62</v>
      </c>
      <c r="G85" s="5">
        <v>0.35</v>
      </c>
      <c r="H85" s="1">
        <v>45</v>
      </c>
      <c r="I85" s="1" t="s">
        <v>41</v>
      </c>
      <c r="J85" s="1">
        <v>24</v>
      </c>
      <c r="K85" s="1">
        <f t="shared" si="15"/>
        <v>4</v>
      </c>
      <c r="L85" s="1"/>
      <c r="M85" s="1"/>
      <c r="N85" s="1"/>
      <c r="O85" s="1"/>
      <c r="P85" s="1">
        <f t="shared" si="16"/>
        <v>5.6</v>
      </c>
      <c r="Q85" s="20">
        <v>10</v>
      </c>
      <c r="R85" s="27">
        <f t="shared" si="17"/>
        <v>10</v>
      </c>
      <c r="S85" s="22"/>
      <c r="T85" s="1"/>
      <c r="U85" s="1">
        <f t="shared" si="18"/>
        <v>12.857142857142858</v>
      </c>
      <c r="V85" s="1">
        <f t="shared" si="19"/>
        <v>11.071428571428573</v>
      </c>
      <c r="W85" s="1">
        <v>2.2000000000000002</v>
      </c>
      <c r="X85" s="1">
        <v>0</v>
      </c>
      <c r="Y85" s="1">
        <v>0</v>
      </c>
      <c r="Z85" s="1">
        <v>0</v>
      </c>
      <c r="AA85" s="1"/>
      <c r="AB85" s="1">
        <f t="shared" si="20"/>
        <v>3.5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115</v>
      </c>
      <c r="B86" s="1" t="s">
        <v>39</v>
      </c>
      <c r="C86" s="1">
        <v>156</v>
      </c>
      <c r="D86" s="1">
        <v>20</v>
      </c>
      <c r="E86" s="1">
        <v>144</v>
      </c>
      <c r="F86" s="1">
        <v>20</v>
      </c>
      <c r="G86" s="5">
        <v>0.45</v>
      </c>
      <c r="H86" s="1">
        <v>45</v>
      </c>
      <c r="I86" s="1" t="s">
        <v>41</v>
      </c>
      <c r="J86" s="1">
        <v>178</v>
      </c>
      <c r="K86" s="1">
        <f t="shared" si="15"/>
        <v>-34</v>
      </c>
      <c r="L86" s="1"/>
      <c r="M86" s="1"/>
      <c r="N86" s="1"/>
      <c r="O86" s="1">
        <v>190.8</v>
      </c>
      <c r="P86" s="1">
        <f t="shared" si="16"/>
        <v>28.8</v>
      </c>
      <c r="Q86" s="20">
        <f t="shared" ref="Q86:Q111" si="23">12*P86-O86-N86-F86</f>
        <v>134.80000000000001</v>
      </c>
      <c r="R86" s="27">
        <f t="shared" si="17"/>
        <v>134.80000000000001</v>
      </c>
      <c r="S86" s="22"/>
      <c r="T86" s="1"/>
      <c r="U86" s="1">
        <f t="shared" si="18"/>
        <v>12</v>
      </c>
      <c r="V86" s="1">
        <f t="shared" si="19"/>
        <v>7.3194444444444446</v>
      </c>
      <c r="W86" s="1">
        <v>26.2</v>
      </c>
      <c r="X86" s="1">
        <v>0</v>
      </c>
      <c r="Y86" s="1">
        <v>0</v>
      </c>
      <c r="Z86" s="1">
        <v>0</v>
      </c>
      <c r="AA86" s="1"/>
      <c r="AB86" s="1">
        <f t="shared" si="20"/>
        <v>60.660000000000004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116</v>
      </c>
      <c r="B87" s="1" t="s">
        <v>39</v>
      </c>
      <c r="C87" s="1">
        <v>48</v>
      </c>
      <c r="D87" s="1"/>
      <c r="E87" s="1">
        <v>15</v>
      </c>
      <c r="F87" s="1">
        <v>33</v>
      </c>
      <c r="G87" s="5">
        <v>0.33</v>
      </c>
      <c r="H87" s="1">
        <v>45</v>
      </c>
      <c r="I87" s="1" t="s">
        <v>41</v>
      </c>
      <c r="J87" s="1">
        <v>27</v>
      </c>
      <c r="K87" s="1">
        <f t="shared" si="15"/>
        <v>-12</v>
      </c>
      <c r="L87" s="1"/>
      <c r="M87" s="1"/>
      <c r="N87" s="1"/>
      <c r="O87" s="1"/>
      <c r="P87" s="1">
        <f t="shared" si="16"/>
        <v>3</v>
      </c>
      <c r="Q87" s="20"/>
      <c r="R87" s="27">
        <f t="shared" si="17"/>
        <v>0</v>
      </c>
      <c r="S87" s="22"/>
      <c r="T87" s="1"/>
      <c r="U87" s="1">
        <f t="shared" si="18"/>
        <v>11</v>
      </c>
      <c r="V87" s="1">
        <f t="shared" si="19"/>
        <v>11</v>
      </c>
      <c r="W87" s="1">
        <v>2.4</v>
      </c>
      <c r="X87" s="1">
        <v>0</v>
      </c>
      <c r="Y87" s="1">
        <v>0</v>
      </c>
      <c r="Z87" s="1">
        <v>0</v>
      </c>
      <c r="AA87" s="1"/>
      <c r="AB87" s="1">
        <f t="shared" si="20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117</v>
      </c>
      <c r="B88" s="1" t="s">
        <v>39</v>
      </c>
      <c r="C88" s="1">
        <v>232</v>
      </c>
      <c r="D88" s="1">
        <v>90</v>
      </c>
      <c r="E88" s="1">
        <v>101</v>
      </c>
      <c r="F88" s="1">
        <v>199</v>
      </c>
      <c r="G88" s="5">
        <v>0.4</v>
      </c>
      <c r="H88" s="1">
        <v>40</v>
      </c>
      <c r="I88" s="1" t="s">
        <v>41</v>
      </c>
      <c r="J88" s="1">
        <v>105</v>
      </c>
      <c r="K88" s="1">
        <f t="shared" si="15"/>
        <v>-4</v>
      </c>
      <c r="L88" s="1"/>
      <c r="M88" s="1"/>
      <c r="N88" s="1"/>
      <c r="O88" s="1">
        <v>72</v>
      </c>
      <c r="P88" s="1">
        <f t="shared" si="16"/>
        <v>20.2</v>
      </c>
      <c r="Q88" s="20"/>
      <c r="R88" s="27">
        <f t="shared" si="17"/>
        <v>0</v>
      </c>
      <c r="S88" s="22"/>
      <c r="T88" s="1"/>
      <c r="U88" s="1">
        <f t="shared" si="18"/>
        <v>13.415841584158416</v>
      </c>
      <c r="V88" s="1">
        <f t="shared" si="19"/>
        <v>13.415841584158416</v>
      </c>
      <c r="W88" s="1">
        <v>26</v>
      </c>
      <c r="X88" s="1">
        <v>12.8</v>
      </c>
      <c r="Y88" s="1">
        <v>6</v>
      </c>
      <c r="Z88" s="1">
        <v>18.600000000000001</v>
      </c>
      <c r="AA88" s="1"/>
      <c r="AB88" s="1">
        <f t="shared" si="20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118</v>
      </c>
      <c r="B89" s="1" t="s">
        <v>30</v>
      </c>
      <c r="C89" s="1">
        <v>98.027000000000001</v>
      </c>
      <c r="D89" s="1">
        <v>377.01</v>
      </c>
      <c r="E89" s="1">
        <v>112.72199999999999</v>
      </c>
      <c r="F89" s="1">
        <v>301.90699999999998</v>
      </c>
      <c r="G89" s="5">
        <v>1</v>
      </c>
      <c r="H89" s="1">
        <v>40</v>
      </c>
      <c r="I89" s="1"/>
      <c r="J89" s="1">
        <v>117.85</v>
      </c>
      <c r="K89" s="1">
        <f t="shared" si="15"/>
        <v>-5.1280000000000001</v>
      </c>
      <c r="L89" s="1"/>
      <c r="M89" s="1"/>
      <c r="N89" s="1"/>
      <c r="O89" s="1"/>
      <c r="P89" s="1">
        <f t="shared" si="16"/>
        <v>22.5444</v>
      </c>
      <c r="Q89" s="20"/>
      <c r="R89" s="27">
        <f t="shared" si="17"/>
        <v>0</v>
      </c>
      <c r="S89" s="22"/>
      <c r="T89" s="1"/>
      <c r="U89" s="1">
        <f t="shared" si="18"/>
        <v>13.391662674544454</v>
      </c>
      <c r="V89" s="1">
        <f t="shared" si="19"/>
        <v>13.391662674544454</v>
      </c>
      <c r="W89" s="1">
        <v>20.851800000000001</v>
      </c>
      <c r="X89" s="1">
        <v>35.654200000000003</v>
      </c>
      <c r="Y89" s="1">
        <v>29.8232</v>
      </c>
      <c r="Z89" s="1">
        <v>22.735600000000002</v>
      </c>
      <c r="AA89" s="1"/>
      <c r="AB89" s="1">
        <f t="shared" si="20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119</v>
      </c>
      <c r="B90" s="1" t="s">
        <v>39</v>
      </c>
      <c r="C90" s="1">
        <v>121</v>
      </c>
      <c r="D90" s="1">
        <v>162</v>
      </c>
      <c r="E90" s="1">
        <v>110</v>
      </c>
      <c r="F90" s="1">
        <v>119</v>
      </c>
      <c r="G90" s="5">
        <v>0.28000000000000003</v>
      </c>
      <c r="H90" s="1">
        <v>45</v>
      </c>
      <c r="I90" s="1"/>
      <c r="J90" s="1">
        <v>118</v>
      </c>
      <c r="K90" s="1">
        <f t="shared" si="15"/>
        <v>-8</v>
      </c>
      <c r="L90" s="1"/>
      <c r="M90" s="1"/>
      <c r="N90" s="1"/>
      <c r="O90" s="1">
        <v>113</v>
      </c>
      <c r="P90" s="1">
        <f t="shared" si="16"/>
        <v>22</v>
      </c>
      <c r="Q90" s="20">
        <f t="shared" si="23"/>
        <v>32</v>
      </c>
      <c r="R90" s="27">
        <f t="shared" si="17"/>
        <v>32</v>
      </c>
      <c r="S90" s="22"/>
      <c r="T90" s="1"/>
      <c r="U90" s="1">
        <f t="shared" si="18"/>
        <v>12</v>
      </c>
      <c r="V90" s="1">
        <f t="shared" si="19"/>
        <v>10.545454545454545</v>
      </c>
      <c r="W90" s="1">
        <v>23.2</v>
      </c>
      <c r="X90" s="1">
        <v>20.8</v>
      </c>
      <c r="Y90" s="1">
        <v>20.2</v>
      </c>
      <c r="Z90" s="1">
        <v>18.8</v>
      </c>
      <c r="AA90" s="1"/>
      <c r="AB90" s="1">
        <f t="shared" si="20"/>
        <v>8.9600000000000009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120</v>
      </c>
      <c r="B91" s="1" t="s">
        <v>30</v>
      </c>
      <c r="C91" s="1">
        <v>117.121</v>
      </c>
      <c r="D91" s="1">
        <v>415.721</v>
      </c>
      <c r="E91" s="1">
        <v>177.49</v>
      </c>
      <c r="F91" s="1">
        <v>248.31</v>
      </c>
      <c r="G91" s="5">
        <v>1</v>
      </c>
      <c r="H91" s="1">
        <v>30</v>
      </c>
      <c r="I91" s="1"/>
      <c r="J91" s="1">
        <v>186.5</v>
      </c>
      <c r="K91" s="1">
        <f t="shared" si="15"/>
        <v>-9.0099999999999909</v>
      </c>
      <c r="L91" s="1"/>
      <c r="M91" s="1"/>
      <c r="N91" s="1"/>
      <c r="O91" s="1">
        <v>24.205400000000051</v>
      </c>
      <c r="P91" s="1">
        <f t="shared" si="16"/>
        <v>35.498000000000005</v>
      </c>
      <c r="Q91" s="20">
        <f t="shared" si="23"/>
        <v>153.4606</v>
      </c>
      <c r="R91" s="27">
        <f t="shared" si="17"/>
        <v>153.4606</v>
      </c>
      <c r="S91" s="22"/>
      <c r="T91" s="1"/>
      <c r="U91" s="1">
        <f t="shared" si="18"/>
        <v>12</v>
      </c>
      <c r="V91" s="1">
        <f t="shared" si="19"/>
        <v>7.6769226435292133</v>
      </c>
      <c r="W91" s="1">
        <v>36.083799999999997</v>
      </c>
      <c r="X91" s="1">
        <v>40.252400000000002</v>
      </c>
      <c r="Y91" s="1">
        <v>30.519200000000001</v>
      </c>
      <c r="Z91" s="1">
        <v>27.989000000000001</v>
      </c>
      <c r="AA91" s="1"/>
      <c r="AB91" s="1">
        <f t="shared" si="20"/>
        <v>153.4606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121</v>
      </c>
      <c r="B92" s="1" t="s">
        <v>39</v>
      </c>
      <c r="C92" s="1">
        <v>83</v>
      </c>
      <c r="D92" s="1">
        <v>198</v>
      </c>
      <c r="E92" s="1">
        <v>72</v>
      </c>
      <c r="F92" s="1">
        <v>161</v>
      </c>
      <c r="G92" s="5">
        <v>0.28000000000000003</v>
      </c>
      <c r="H92" s="1">
        <v>45</v>
      </c>
      <c r="I92" s="1"/>
      <c r="J92" s="1">
        <v>104</v>
      </c>
      <c r="K92" s="1">
        <f t="shared" si="15"/>
        <v>-32</v>
      </c>
      <c r="L92" s="1"/>
      <c r="M92" s="1"/>
      <c r="N92" s="1"/>
      <c r="O92" s="1">
        <v>37.200000000000003</v>
      </c>
      <c r="P92" s="1">
        <f t="shared" si="16"/>
        <v>14.4</v>
      </c>
      <c r="Q92" s="20"/>
      <c r="R92" s="27">
        <f t="shared" si="17"/>
        <v>0</v>
      </c>
      <c r="S92" s="22"/>
      <c r="T92" s="1"/>
      <c r="U92" s="1">
        <f t="shared" si="18"/>
        <v>13.763888888888888</v>
      </c>
      <c r="V92" s="1">
        <f t="shared" si="19"/>
        <v>13.763888888888888</v>
      </c>
      <c r="W92" s="1">
        <v>19.399999999999999</v>
      </c>
      <c r="X92" s="1">
        <v>21.2</v>
      </c>
      <c r="Y92" s="1">
        <v>22.2</v>
      </c>
      <c r="Z92" s="1">
        <v>15.2</v>
      </c>
      <c r="AA92" s="1"/>
      <c r="AB92" s="1">
        <f t="shared" si="20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122</v>
      </c>
      <c r="B93" s="1" t="s">
        <v>39</v>
      </c>
      <c r="C93" s="1">
        <v>469</v>
      </c>
      <c r="D93" s="1"/>
      <c r="E93" s="1">
        <v>254</v>
      </c>
      <c r="F93" s="1">
        <v>-14</v>
      </c>
      <c r="G93" s="5">
        <v>0.45</v>
      </c>
      <c r="H93" s="1">
        <v>50</v>
      </c>
      <c r="I93" s="9" t="s">
        <v>151</v>
      </c>
      <c r="J93" s="1">
        <v>259</v>
      </c>
      <c r="K93" s="1">
        <f t="shared" si="15"/>
        <v>-5</v>
      </c>
      <c r="L93" s="1"/>
      <c r="M93" s="1"/>
      <c r="N93" s="1"/>
      <c r="O93" s="1">
        <v>441</v>
      </c>
      <c r="P93" s="1">
        <f t="shared" si="16"/>
        <v>50.8</v>
      </c>
      <c r="Q93" s="20">
        <f>15*P93-O93-N93-F93</f>
        <v>335</v>
      </c>
      <c r="R93" s="27">
        <f t="shared" si="17"/>
        <v>335</v>
      </c>
      <c r="S93" s="22"/>
      <c r="T93" s="1"/>
      <c r="U93" s="1">
        <f t="shared" si="18"/>
        <v>15</v>
      </c>
      <c r="V93" s="1">
        <f t="shared" si="19"/>
        <v>8.4055118110236222</v>
      </c>
      <c r="W93" s="1">
        <v>59.6</v>
      </c>
      <c r="X93" s="1">
        <v>26</v>
      </c>
      <c r="Y93" s="1">
        <v>34.4</v>
      </c>
      <c r="Z93" s="1">
        <v>65.599999999999994</v>
      </c>
      <c r="AA93" s="1"/>
      <c r="AB93" s="1">
        <f t="shared" si="20"/>
        <v>150.75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123</v>
      </c>
      <c r="B94" s="1" t="s">
        <v>30</v>
      </c>
      <c r="C94" s="1">
        <v>528.03700000000003</v>
      </c>
      <c r="D94" s="1">
        <v>1027.934</v>
      </c>
      <c r="E94" s="1">
        <v>624.69100000000003</v>
      </c>
      <c r="F94" s="1">
        <v>790.529</v>
      </c>
      <c r="G94" s="5">
        <v>1</v>
      </c>
      <c r="H94" s="1">
        <v>50</v>
      </c>
      <c r="I94" s="1"/>
      <c r="J94" s="1">
        <v>711.67600000000004</v>
      </c>
      <c r="K94" s="1">
        <f t="shared" si="15"/>
        <v>-86.985000000000014</v>
      </c>
      <c r="L94" s="1"/>
      <c r="M94" s="1"/>
      <c r="N94" s="1"/>
      <c r="O94" s="1">
        <v>694.17839999999967</v>
      </c>
      <c r="P94" s="1">
        <f t="shared" si="16"/>
        <v>124.93820000000001</v>
      </c>
      <c r="Q94" s="20">
        <f t="shared" si="23"/>
        <v>14.551000000000499</v>
      </c>
      <c r="R94" s="27">
        <f t="shared" si="17"/>
        <v>14.551000000000499</v>
      </c>
      <c r="S94" s="22"/>
      <c r="T94" s="1"/>
      <c r="U94" s="1">
        <f t="shared" si="18"/>
        <v>12</v>
      </c>
      <c r="V94" s="1">
        <f t="shared" si="19"/>
        <v>11.883534419416957</v>
      </c>
      <c r="W94" s="1">
        <v>141.61940000000001</v>
      </c>
      <c r="X94" s="1">
        <v>117.0688</v>
      </c>
      <c r="Y94" s="1">
        <v>99.837400000000002</v>
      </c>
      <c r="Z94" s="1">
        <v>90.772000000000006</v>
      </c>
      <c r="AA94" s="1"/>
      <c r="AB94" s="1">
        <f t="shared" si="20"/>
        <v>14.551000000000499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124</v>
      </c>
      <c r="B95" s="1" t="s">
        <v>30</v>
      </c>
      <c r="C95" s="1">
        <v>1.3859999999999999</v>
      </c>
      <c r="D95" s="1">
        <v>230.21100000000001</v>
      </c>
      <c r="E95" s="1">
        <v>78.123999999999995</v>
      </c>
      <c r="F95" s="1">
        <v>152.08699999999999</v>
      </c>
      <c r="G95" s="5">
        <v>1</v>
      </c>
      <c r="H95" s="1">
        <v>50</v>
      </c>
      <c r="I95" s="1"/>
      <c r="J95" s="1">
        <v>77.849999999999994</v>
      </c>
      <c r="K95" s="1">
        <f t="shared" si="15"/>
        <v>0.27400000000000091</v>
      </c>
      <c r="L95" s="1"/>
      <c r="M95" s="1"/>
      <c r="N95" s="1"/>
      <c r="O95" s="1"/>
      <c r="P95" s="1">
        <f t="shared" si="16"/>
        <v>15.624799999999999</v>
      </c>
      <c r="Q95" s="20">
        <f t="shared" si="23"/>
        <v>35.410599999999988</v>
      </c>
      <c r="R95" s="27">
        <f t="shared" si="17"/>
        <v>35.410599999999988</v>
      </c>
      <c r="S95" s="22"/>
      <c r="T95" s="1"/>
      <c r="U95" s="1">
        <f t="shared" si="18"/>
        <v>12</v>
      </c>
      <c r="V95" s="1">
        <f t="shared" si="19"/>
        <v>9.7336925912651679</v>
      </c>
      <c r="W95" s="1">
        <v>0</v>
      </c>
      <c r="X95" s="1">
        <v>17.493400000000001</v>
      </c>
      <c r="Y95" s="1">
        <v>17.493400000000001</v>
      </c>
      <c r="Z95" s="1">
        <v>6.2789999999999999</v>
      </c>
      <c r="AA95" s="1"/>
      <c r="AB95" s="1">
        <f t="shared" si="20"/>
        <v>35.410599999999988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125</v>
      </c>
      <c r="B96" s="1" t="s">
        <v>39</v>
      </c>
      <c r="C96" s="1">
        <v>210</v>
      </c>
      <c r="D96" s="1">
        <v>729</v>
      </c>
      <c r="E96" s="1">
        <v>358</v>
      </c>
      <c r="F96" s="1">
        <v>489</v>
      </c>
      <c r="G96" s="5">
        <v>0.4</v>
      </c>
      <c r="H96" s="1">
        <v>40</v>
      </c>
      <c r="I96" s="1"/>
      <c r="J96" s="1">
        <v>397</v>
      </c>
      <c r="K96" s="1">
        <f t="shared" si="15"/>
        <v>-39</v>
      </c>
      <c r="L96" s="1"/>
      <c r="M96" s="1"/>
      <c r="N96" s="1"/>
      <c r="O96" s="1">
        <v>140.39999999999989</v>
      </c>
      <c r="P96" s="1">
        <f t="shared" si="16"/>
        <v>71.599999999999994</v>
      </c>
      <c r="Q96" s="20">
        <f t="shared" si="23"/>
        <v>229.80000000000007</v>
      </c>
      <c r="R96" s="27">
        <f t="shared" si="17"/>
        <v>229.80000000000007</v>
      </c>
      <c r="S96" s="22"/>
      <c r="T96" s="1"/>
      <c r="U96" s="1">
        <f t="shared" si="18"/>
        <v>12</v>
      </c>
      <c r="V96" s="1">
        <f t="shared" si="19"/>
        <v>8.7905027932960884</v>
      </c>
      <c r="W96" s="1">
        <v>68.599999999999994</v>
      </c>
      <c r="X96" s="1">
        <v>68.599999999999994</v>
      </c>
      <c r="Y96" s="1">
        <v>64</v>
      </c>
      <c r="Z96" s="1">
        <v>60.8</v>
      </c>
      <c r="AA96" s="1"/>
      <c r="AB96" s="1">
        <f t="shared" si="20"/>
        <v>91.92000000000003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126</v>
      </c>
      <c r="B97" s="1" t="s">
        <v>39</v>
      </c>
      <c r="C97" s="1">
        <v>156</v>
      </c>
      <c r="D97" s="1">
        <v>714</v>
      </c>
      <c r="E97" s="1">
        <v>280</v>
      </c>
      <c r="F97" s="1">
        <v>532</v>
      </c>
      <c r="G97" s="5">
        <v>0.4</v>
      </c>
      <c r="H97" s="1">
        <v>40</v>
      </c>
      <c r="I97" s="1"/>
      <c r="J97" s="1">
        <v>312</v>
      </c>
      <c r="K97" s="1">
        <f t="shared" si="15"/>
        <v>-32</v>
      </c>
      <c r="L97" s="1"/>
      <c r="M97" s="1"/>
      <c r="N97" s="1"/>
      <c r="O97" s="1"/>
      <c r="P97" s="1">
        <f t="shared" si="16"/>
        <v>56</v>
      </c>
      <c r="Q97" s="20">
        <f t="shared" si="23"/>
        <v>140</v>
      </c>
      <c r="R97" s="27">
        <f t="shared" si="17"/>
        <v>140</v>
      </c>
      <c r="S97" s="22"/>
      <c r="T97" s="1"/>
      <c r="U97" s="1">
        <f t="shared" si="18"/>
        <v>12</v>
      </c>
      <c r="V97" s="1">
        <f t="shared" si="19"/>
        <v>9.5</v>
      </c>
      <c r="W97" s="1">
        <v>55.8</v>
      </c>
      <c r="X97" s="1">
        <v>64</v>
      </c>
      <c r="Y97" s="1">
        <v>56.4</v>
      </c>
      <c r="Z97" s="1">
        <v>47</v>
      </c>
      <c r="AA97" s="1"/>
      <c r="AB97" s="1">
        <f t="shared" si="20"/>
        <v>56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127</v>
      </c>
      <c r="B98" s="1" t="s">
        <v>39</v>
      </c>
      <c r="C98" s="1">
        <v>109</v>
      </c>
      <c r="D98" s="1"/>
      <c r="E98" s="1">
        <v>2</v>
      </c>
      <c r="F98" s="1">
        <v>100</v>
      </c>
      <c r="G98" s="5">
        <v>0.45</v>
      </c>
      <c r="H98" s="1">
        <v>50</v>
      </c>
      <c r="I98" s="1" t="s">
        <v>41</v>
      </c>
      <c r="J98" s="1">
        <v>2</v>
      </c>
      <c r="K98" s="1">
        <f t="shared" si="15"/>
        <v>0</v>
      </c>
      <c r="L98" s="1"/>
      <c r="M98" s="1"/>
      <c r="N98" s="1"/>
      <c r="O98" s="1"/>
      <c r="P98" s="1">
        <f t="shared" si="16"/>
        <v>0.4</v>
      </c>
      <c r="Q98" s="20"/>
      <c r="R98" s="27">
        <f t="shared" si="17"/>
        <v>0</v>
      </c>
      <c r="S98" s="22"/>
      <c r="T98" s="1"/>
      <c r="U98" s="1">
        <f t="shared" si="18"/>
        <v>250</v>
      </c>
      <c r="V98" s="1">
        <f t="shared" si="19"/>
        <v>250</v>
      </c>
      <c r="W98" s="1">
        <v>0.4</v>
      </c>
      <c r="X98" s="1">
        <v>-6</v>
      </c>
      <c r="Y98" s="1">
        <v>0</v>
      </c>
      <c r="Z98" s="1">
        <v>6.2</v>
      </c>
      <c r="AA98" s="1"/>
      <c r="AB98" s="1">
        <f t="shared" si="20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128</v>
      </c>
      <c r="B99" s="1" t="s">
        <v>39</v>
      </c>
      <c r="C99" s="1">
        <v>168</v>
      </c>
      <c r="D99" s="1"/>
      <c r="E99" s="1">
        <v>54</v>
      </c>
      <c r="F99" s="1">
        <v>114</v>
      </c>
      <c r="G99" s="5">
        <v>0.3</v>
      </c>
      <c r="H99" s="1">
        <v>0</v>
      </c>
      <c r="I99" s="1" t="s">
        <v>41</v>
      </c>
      <c r="J99" s="1">
        <v>54</v>
      </c>
      <c r="K99" s="1">
        <f t="shared" si="15"/>
        <v>0</v>
      </c>
      <c r="L99" s="1"/>
      <c r="M99" s="1"/>
      <c r="N99" s="1"/>
      <c r="O99" s="1"/>
      <c r="P99" s="1">
        <f t="shared" si="16"/>
        <v>10.8</v>
      </c>
      <c r="Q99" s="20">
        <f t="shared" si="23"/>
        <v>15.600000000000023</v>
      </c>
      <c r="R99" s="27">
        <f t="shared" si="17"/>
        <v>15.600000000000023</v>
      </c>
      <c r="S99" s="22"/>
      <c r="T99" s="1"/>
      <c r="U99" s="1">
        <f t="shared" si="18"/>
        <v>12.000000000000002</v>
      </c>
      <c r="V99" s="1">
        <f t="shared" si="19"/>
        <v>10.555555555555555</v>
      </c>
      <c r="W99" s="1">
        <v>8.8000000000000007</v>
      </c>
      <c r="X99" s="1">
        <v>0</v>
      </c>
      <c r="Y99" s="1">
        <v>0</v>
      </c>
      <c r="Z99" s="1">
        <v>0</v>
      </c>
      <c r="AA99" s="1"/>
      <c r="AB99" s="1">
        <f t="shared" si="20"/>
        <v>4.6800000000000068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 t="s">
        <v>129</v>
      </c>
      <c r="B100" s="1" t="s">
        <v>39</v>
      </c>
      <c r="C100" s="1">
        <v>212</v>
      </c>
      <c r="D100" s="1">
        <v>105</v>
      </c>
      <c r="E100" s="1">
        <v>184</v>
      </c>
      <c r="F100" s="1">
        <v>-1</v>
      </c>
      <c r="G100" s="5">
        <v>0.4</v>
      </c>
      <c r="H100" s="1">
        <v>40</v>
      </c>
      <c r="I100" s="1" t="s">
        <v>41</v>
      </c>
      <c r="J100" s="1">
        <v>264</v>
      </c>
      <c r="K100" s="1">
        <f t="shared" si="15"/>
        <v>-80</v>
      </c>
      <c r="L100" s="1"/>
      <c r="M100" s="1"/>
      <c r="N100" s="1"/>
      <c r="O100" s="1">
        <v>317</v>
      </c>
      <c r="P100" s="1">
        <f t="shared" si="16"/>
        <v>36.799999999999997</v>
      </c>
      <c r="Q100" s="20">
        <f t="shared" si="23"/>
        <v>125.59999999999997</v>
      </c>
      <c r="R100" s="27">
        <f t="shared" si="17"/>
        <v>125.59999999999997</v>
      </c>
      <c r="S100" s="22"/>
      <c r="T100" s="1"/>
      <c r="U100" s="1">
        <f t="shared" si="18"/>
        <v>12</v>
      </c>
      <c r="V100" s="1">
        <f t="shared" si="19"/>
        <v>8.5869565217391308</v>
      </c>
      <c r="W100" s="1">
        <v>43.6</v>
      </c>
      <c r="X100" s="1">
        <v>21</v>
      </c>
      <c r="Y100" s="1">
        <v>16.8</v>
      </c>
      <c r="Z100" s="1">
        <v>35</v>
      </c>
      <c r="AA100" s="1"/>
      <c r="AB100" s="1">
        <f t="shared" si="20"/>
        <v>50.239999999999988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 t="s">
        <v>130</v>
      </c>
      <c r="B101" s="1" t="s">
        <v>30</v>
      </c>
      <c r="C101" s="1">
        <v>108.83499999999999</v>
      </c>
      <c r="D101" s="1">
        <v>493.14600000000002</v>
      </c>
      <c r="E101" s="1">
        <v>147.88300000000001</v>
      </c>
      <c r="F101" s="1">
        <v>401.25900000000001</v>
      </c>
      <c r="G101" s="5">
        <v>1</v>
      </c>
      <c r="H101" s="1">
        <v>40</v>
      </c>
      <c r="I101" s="1"/>
      <c r="J101" s="1">
        <v>186.6</v>
      </c>
      <c r="K101" s="1">
        <f t="shared" si="15"/>
        <v>-38.716999999999985</v>
      </c>
      <c r="L101" s="1"/>
      <c r="M101" s="1"/>
      <c r="N101" s="1"/>
      <c r="O101" s="1"/>
      <c r="P101" s="1">
        <f t="shared" si="16"/>
        <v>29.576600000000003</v>
      </c>
      <c r="Q101" s="20"/>
      <c r="R101" s="27">
        <f t="shared" si="17"/>
        <v>0</v>
      </c>
      <c r="S101" s="22"/>
      <c r="T101" s="1"/>
      <c r="U101" s="1">
        <f t="shared" si="18"/>
        <v>13.56677238086866</v>
      </c>
      <c r="V101" s="1">
        <f t="shared" si="19"/>
        <v>13.56677238086866</v>
      </c>
      <c r="W101" s="1">
        <v>27.715</v>
      </c>
      <c r="X101" s="1">
        <v>45.606400000000001</v>
      </c>
      <c r="Y101" s="1">
        <v>38.963999999999999</v>
      </c>
      <c r="Z101" s="1">
        <v>23.578800000000001</v>
      </c>
      <c r="AA101" s="1"/>
      <c r="AB101" s="1">
        <f t="shared" si="20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131</v>
      </c>
      <c r="B102" s="1" t="s">
        <v>30</v>
      </c>
      <c r="C102" s="1">
        <v>120.401</v>
      </c>
      <c r="D102" s="1">
        <v>455.19900000000001</v>
      </c>
      <c r="E102" s="1">
        <v>258.82299999999998</v>
      </c>
      <c r="F102" s="1">
        <v>271.584</v>
      </c>
      <c r="G102" s="5">
        <v>1</v>
      </c>
      <c r="H102" s="1">
        <v>40</v>
      </c>
      <c r="I102" s="1"/>
      <c r="J102" s="1">
        <v>280.55</v>
      </c>
      <c r="K102" s="1">
        <f t="shared" ref="K102:K120" si="24">E102-J102</f>
        <v>-21.727000000000032</v>
      </c>
      <c r="L102" s="1"/>
      <c r="M102" s="1"/>
      <c r="N102" s="1"/>
      <c r="O102" s="1"/>
      <c r="P102" s="1">
        <f t="shared" si="16"/>
        <v>51.764599999999994</v>
      </c>
      <c r="Q102" s="20">
        <f t="shared" si="23"/>
        <v>349.5911999999999</v>
      </c>
      <c r="R102" s="27">
        <f t="shared" si="17"/>
        <v>349.5911999999999</v>
      </c>
      <c r="S102" s="22"/>
      <c r="T102" s="1"/>
      <c r="U102" s="1">
        <f t="shared" si="18"/>
        <v>12</v>
      </c>
      <c r="V102" s="1">
        <f t="shared" si="19"/>
        <v>5.2465198224269098</v>
      </c>
      <c r="W102" s="1">
        <v>33.156599999999997</v>
      </c>
      <c r="X102" s="1">
        <v>43.2012</v>
      </c>
      <c r="Y102" s="1">
        <v>35.270800000000001</v>
      </c>
      <c r="Z102" s="1">
        <v>27.665800000000001</v>
      </c>
      <c r="AA102" s="1"/>
      <c r="AB102" s="1">
        <f t="shared" si="20"/>
        <v>349.5911999999999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 t="s">
        <v>132</v>
      </c>
      <c r="B103" s="1" t="s">
        <v>39</v>
      </c>
      <c r="C103" s="1">
        <v>75</v>
      </c>
      <c r="D103" s="1">
        <v>33</v>
      </c>
      <c r="E103" s="1">
        <v>66</v>
      </c>
      <c r="F103" s="1">
        <v>29</v>
      </c>
      <c r="G103" s="5">
        <v>0.28000000000000003</v>
      </c>
      <c r="H103" s="1">
        <v>35</v>
      </c>
      <c r="I103" s="1"/>
      <c r="J103" s="1">
        <v>77</v>
      </c>
      <c r="K103" s="1">
        <f t="shared" si="24"/>
        <v>-11</v>
      </c>
      <c r="L103" s="1"/>
      <c r="M103" s="1"/>
      <c r="N103" s="1"/>
      <c r="O103" s="1">
        <v>45.199999999999989</v>
      </c>
      <c r="P103" s="1">
        <f t="shared" si="16"/>
        <v>13.2</v>
      </c>
      <c r="Q103" s="20">
        <f t="shared" si="23"/>
        <v>84.199999999999989</v>
      </c>
      <c r="R103" s="27">
        <f t="shared" si="17"/>
        <v>84.199999999999989</v>
      </c>
      <c r="S103" s="22"/>
      <c r="T103" s="1"/>
      <c r="U103" s="1">
        <f t="shared" si="18"/>
        <v>11.999999999999998</v>
      </c>
      <c r="V103" s="1">
        <f t="shared" si="19"/>
        <v>5.6212121212121202</v>
      </c>
      <c r="W103" s="1">
        <v>9.6</v>
      </c>
      <c r="X103" s="1">
        <v>5.4</v>
      </c>
      <c r="Y103" s="1">
        <v>2.6</v>
      </c>
      <c r="Z103" s="1">
        <v>1</v>
      </c>
      <c r="AA103" s="1"/>
      <c r="AB103" s="1">
        <f t="shared" si="20"/>
        <v>23.576000000000001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 t="s">
        <v>133</v>
      </c>
      <c r="B104" s="1" t="s">
        <v>39</v>
      </c>
      <c r="C104" s="1">
        <v>499</v>
      </c>
      <c r="D104" s="1"/>
      <c r="E104" s="1">
        <v>225</v>
      </c>
      <c r="F104" s="1">
        <v>48</v>
      </c>
      <c r="G104" s="5">
        <v>0.37</v>
      </c>
      <c r="H104" s="1">
        <v>50</v>
      </c>
      <c r="I104" s="9" t="s">
        <v>151</v>
      </c>
      <c r="J104" s="1">
        <v>197</v>
      </c>
      <c r="K104" s="1">
        <f t="shared" si="24"/>
        <v>28</v>
      </c>
      <c r="L104" s="1"/>
      <c r="M104" s="1"/>
      <c r="N104" s="1"/>
      <c r="O104" s="1">
        <v>354.4</v>
      </c>
      <c r="P104" s="1">
        <f t="shared" si="16"/>
        <v>45</v>
      </c>
      <c r="Q104" s="20">
        <f t="shared" ref="Q104:Q105" si="25">15*P104-O104-N104-F104</f>
        <v>272.60000000000002</v>
      </c>
      <c r="R104" s="27">
        <f t="shared" si="17"/>
        <v>272.60000000000002</v>
      </c>
      <c r="S104" s="22"/>
      <c r="T104" s="1"/>
      <c r="U104" s="1">
        <f t="shared" si="18"/>
        <v>15</v>
      </c>
      <c r="V104" s="1">
        <f t="shared" si="19"/>
        <v>8.9422222222222221</v>
      </c>
      <c r="W104" s="1">
        <v>48.4</v>
      </c>
      <c r="X104" s="1">
        <v>4.8</v>
      </c>
      <c r="Y104" s="1">
        <v>15</v>
      </c>
      <c r="Z104" s="1">
        <v>57.2</v>
      </c>
      <c r="AA104" s="1"/>
      <c r="AB104" s="1">
        <f t="shared" si="20"/>
        <v>100.86200000000001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 t="s">
        <v>134</v>
      </c>
      <c r="B105" s="1" t="s">
        <v>39</v>
      </c>
      <c r="C105" s="1">
        <v>232</v>
      </c>
      <c r="D105" s="1"/>
      <c r="E105" s="1">
        <v>102</v>
      </c>
      <c r="F105" s="1">
        <v>34</v>
      </c>
      <c r="G105" s="5">
        <v>0.6</v>
      </c>
      <c r="H105" s="1">
        <v>55</v>
      </c>
      <c r="I105" s="9" t="s">
        <v>152</v>
      </c>
      <c r="J105" s="1">
        <v>102</v>
      </c>
      <c r="K105" s="1">
        <f t="shared" si="24"/>
        <v>0</v>
      </c>
      <c r="L105" s="1"/>
      <c r="M105" s="1"/>
      <c r="N105" s="1"/>
      <c r="O105" s="1">
        <v>147.19999999999999</v>
      </c>
      <c r="P105" s="1">
        <f t="shared" si="16"/>
        <v>20.399999999999999</v>
      </c>
      <c r="Q105" s="20">
        <f t="shared" si="25"/>
        <v>124.80000000000001</v>
      </c>
      <c r="R105" s="27">
        <f t="shared" si="17"/>
        <v>124.80000000000001</v>
      </c>
      <c r="S105" s="22"/>
      <c r="T105" s="1"/>
      <c r="U105" s="1">
        <f t="shared" si="18"/>
        <v>15.000000000000002</v>
      </c>
      <c r="V105" s="1">
        <f t="shared" si="19"/>
        <v>8.882352941176471</v>
      </c>
      <c r="W105" s="1">
        <v>21.6</v>
      </c>
      <c r="X105" s="1">
        <v>9.6</v>
      </c>
      <c r="Y105" s="1">
        <v>9.6</v>
      </c>
      <c r="Z105" s="1">
        <v>27.6</v>
      </c>
      <c r="AA105" s="1"/>
      <c r="AB105" s="1">
        <f t="shared" si="20"/>
        <v>74.88000000000001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 t="s">
        <v>135</v>
      </c>
      <c r="B106" s="1" t="s">
        <v>39</v>
      </c>
      <c r="C106" s="1">
        <v>411</v>
      </c>
      <c r="D106" s="1"/>
      <c r="E106" s="1">
        <v>121</v>
      </c>
      <c r="F106" s="1">
        <v>173</v>
      </c>
      <c r="G106" s="5">
        <v>0.4</v>
      </c>
      <c r="H106" s="1">
        <v>50</v>
      </c>
      <c r="I106" s="1" t="s">
        <v>41</v>
      </c>
      <c r="J106" s="1">
        <v>118</v>
      </c>
      <c r="K106" s="1">
        <f t="shared" si="24"/>
        <v>3</v>
      </c>
      <c r="L106" s="1"/>
      <c r="M106" s="1"/>
      <c r="N106" s="1"/>
      <c r="O106" s="1">
        <v>63.399999999999977</v>
      </c>
      <c r="P106" s="1">
        <f t="shared" si="16"/>
        <v>24.2</v>
      </c>
      <c r="Q106" s="20">
        <f t="shared" si="23"/>
        <v>54</v>
      </c>
      <c r="R106" s="27">
        <f t="shared" si="17"/>
        <v>54</v>
      </c>
      <c r="S106" s="22"/>
      <c r="T106" s="1"/>
      <c r="U106" s="1">
        <f t="shared" si="18"/>
        <v>12</v>
      </c>
      <c r="V106" s="1">
        <f t="shared" si="19"/>
        <v>9.7685950413223139</v>
      </c>
      <c r="W106" s="1">
        <v>27.2</v>
      </c>
      <c r="X106" s="1">
        <v>13</v>
      </c>
      <c r="Y106" s="1">
        <v>20</v>
      </c>
      <c r="Z106" s="1">
        <v>33.799999999999997</v>
      </c>
      <c r="AA106" s="1"/>
      <c r="AB106" s="1">
        <f t="shared" si="20"/>
        <v>21.6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 t="s">
        <v>136</v>
      </c>
      <c r="B107" s="1" t="s">
        <v>39</v>
      </c>
      <c r="C107" s="1">
        <v>395</v>
      </c>
      <c r="D107" s="1">
        <v>3</v>
      </c>
      <c r="E107" s="1">
        <v>163</v>
      </c>
      <c r="F107" s="1">
        <v>140</v>
      </c>
      <c r="G107" s="5">
        <v>0.35</v>
      </c>
      <c r="H107" s="1">
        <v>50</v>
      </c>
      <c r="I107" s="1" t="s">
        <v>41</v>
      </c>
      <c r="J107" s="1">
        <v>165</v>
      </c>
      <c r="K107" s="1">
        <f t="shared" si="24"/>
        <v>-2</v>
      </c>
      <c r="L107" s="1"/>
      <c r="M107" s="1"/>
      <c r="N107" s="1"/>
      <c r="O107" s="1">
        <v>150.4</v>
      </c>
      <c r="P107" s="1">
        <f t="shared" si="16"/>
        <v>32.6</v>
      </c>
      <c r="Q107" s="20">
        <f t="shared" si="23"/>
        <v>100.80000000000004</v>
      </c>
      <c r="R107" s="27">
        <f t="shared" si="17"/>
        <v>100.80000000000004</v>
      </c>
      <c r="S107" s="22"/>
      <c r="T107" s="1"/>
      <c r="U107" s="1">
        <f t="shared" si="18"/>
        <v>12</v>
      </c>
      <c r="V107" s="1">
        <f t="shared" si="19"/>
        <v>8.9079754601226977</v>
      </c>
      <c r="W107" s="1">
        <v>32.200000000000003</v>
      </c>
      <c r="X107" s="1">
        <v>6</v>
      </c>
      <c r="Y107" s="1">
        <v>6.6</v>
      </c>
      <c r="Z107" s="1">
        <v>36.799999999999997</v>
      </c>
      <c r="AA107" s="1"/>
      <c r="AB107" s="1">
        <f t="shared" si="20"/>
        <v>35.280000000000008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 t="s">
        <v>137</v>
      </c>
      <c r="B108" s="1" t="s">
        <v>39</v>
      </c>
      <c r="C108" s="1">
        <v>280</v>
      </c>
      <c r="D108" s="1"/>
      <c r="E108" s="1">
        <v>121</v>
      </c>
      <c r="F108" s="1">
        <v>75</v>
      </c>
      <c r="G108" s="5">
        <v>0.6</v>
      </c>
      <c r="H108" s="1">
        <v>55</v>
      </c>
      <c r="I108" s="9" t="s">
        <v>151</v>
      </c>
      <c r="J108" s="1">
        <v>121</v>
      </c>
      <c r="K108" s="1">
        <f t="shared" si="24"/>
        <v>0</v>
      </c>
      <c r="L108" s="1"/>
      <c r="M108" s="1"/>
      <c r="N108" s="1"/>
      <c r="O108" s="1">
        <v>61.799999999999983</v>
      </c>
      <c r="P108" s="1">
        <f t="shared" si="16"/>
        <v>24.2</v>
      </c>
      <c r="Q108" s="20">
        <f>15*P108-O108-N108-F108</f>
        <v>226.20000000000005</v>
      </c>
      <c r="R108" s="27">
        <f t="shared" si="17"/>
        <v>226.20000000000005</v>
      </c>
      <c r="S108" s="22"/>
      <c r="T108" s="1"/>
      <c r="U108" s="1">
        <f t="shared" si="18"/>
        <v>15</v>
      </c>
      <c r="V108" s="1">
        <f t="shared" si="19"/>
        <v>5.6528925619834709</v>
      </c>
      <c r="W108" s="1">
        <v>19.399999999999999</v>
      </c>
      <c r="X108" s="1">
        <v>1.2</v>
      </c>
      <c r="Y108" s="1">
        <v>2.4</v>
      </c>
      <c r="Z108" s="1">
        <v>26.4</v>
      </c>
      <c r="AA108" s="1"/>
      <c r="AB108" s="1">
        <f t="shared" si="20"/>
        <v>135.72000000000003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 t="s">
        <v>138</v>
      </c>
      <c r="B109" s="1" t="s">
        <v>39</v>
      </c>
      <c r="C109" s="1">
        <v>65</v>
      </c>
      <c r="D109" s="1">
        <v>102</v>
      </c>
      <c r="E109" s="1">
        <v>114</v>
      </c>
      <c r="F109" s="1">
        <v>42</v>
      </c>
      <c r="G109" s="5">
        <v>0.4</v>
      </c>
      <c r="H109" s="1">
        <v>30</v>
      </c>
      <c r="I109" s="1" t="s">
        <v>41</v>
      </c>
      <c r="J109" s="1">
        <v>146</v>
      </c>
      <c r="K109" s="1">
        <f t="shared" si="24"/>
        <v>-32</v>
      </c>
      <c r="L109" s="1"/>
      <c r="M109" s="1"/>
      <c r="N109" s="1"/>
      <c r="O109" s="1"/>
      <c r="P109" s="1">
        <f t="shared" si="16"/>
        <v>22.8</v>
      </c>
      <c r="Q109" s="20">
        <f>8*P109-O109-N109-F109</f>
        <v>140.4</v>
      </c>
      <c r="R109" s="27">
        <f t="shared" si="17"/>
        <v>140.4</v>
      </c>
      <c r="S109" s="22"/>
      <c r="T109" s="1"/>
      <c r="U109" s="1">
        <f t="shared" si="18"/>
        <v>8</v>
      </c>
      <c r="V109" s="1">
        <f t="shared" si="19"/>
        <v>1.8421052631578947</v>
      </c>
      <c r="W109" s="1">
        <v>6.2</v>
      </c>
      <c r="X109" s="1">
        <v>9.8000000000000007</v>
      </c>
      <c r="Y109" s="1">
        <v>9.6</v>
      </c>
      <c r="Z109" s="1">
        <v>4.7200000000000006</v>
      </c>
      <c r="AA109" s="1"/>
      <c r="AB109" s="1">
        <f t="shared" si="20"/>
        <v>56.160000000000004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 t="s">
        <v>139</v>
      </c>
      <c r="B110" s="1" t="s">
        <v>39</v>
      </c>
      <c r="C110" s="1">
        <v>150</v>
      </c>
      <c r="D110" s="1">
        <v>36</v>
      </c>
      <c r="E110" s="1">
        <v>108</v>
      </c>
      <c r="F110" s="1">
        <v>12</v>
      </c>
      <c r="G110" s="5">
        <v>0.45</v>
      </c>
      <c r="H110" s="1">
        <v>40</v>
      </c>
      <c r="I110" s="1" t="s">
        <v>41</v>
      </c>
      <c r="J110" s="1">
        <v>168</v>
      </c>
      <c r="K110" s="1">
        <f t="shared" si="24"/>
        <v>-60</v>
      </c>
      <c r="L110" s="1"/>
      <c r="M110" s="1"/>
      <c r="N110" s="1"/>
      <c r="O110" s="1">
        <v>40.399999999999977</v>
      </c>
      <c r="P110" s="1">
        <f t="shared" si="16"/>
        <v>21.6</v>
      </c>
      <c r="Q110" s="20">
        <f>10*P110-O110-N110-F110</f>
        <v>163.60000000000002</v>
      </c>
      <c r="R110" s="27">
        <f t="shared" si="17"/>
        <v>163.60000000000002</v>
      </c>
      <c r="S110" s="22"/>
      <c r="T110" s="1"/>
      <c r="U110" s="1">
        <f t="shared" si="18"/>
        <v>10</v>
      </c>
      <c r="V110" s="1">
        <f t="shared" si="19"/>
        <v>2.4259259259259247</v>
      </c>
      <c r="W110" s="1">
        <v>13.2</v>
      </c>
      <c r="X110" s="1">
        <v>12</v>
      </c>
      <c r="Y110" s="1">
        <v>12</v>
      </c>
      <c r="Z110" s="1">
        <v>13.2</v>
      </c>
      <c r="AA110" s="1"/>
      <c r="AB110" s="1">
        <f t="shared" si="20"/>
        <v>73.620000000000019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 t="s">
        <v>140</v>
      </c>
      <c r="B111" s="1" t="s">
        <v>30</v>
      </c>
      <c r="C111" s="1">
        <v>89.986999999999995</v>
      </c>
      <c r="D111" s="1">
        <v>49.537999999999997</v>
      </c>
      <c r="E111" s="1">
        <v>57.603000000000002</v>
      </c>
      <c r="F111" s="1">
        <v>42.968000000000004</v>
      </c>
      <c r="G111" s="5">
        <v>1</v>
      </c>
      <c r="H111" s="1">
        <v>45</v>
      </c>
      <c r="I111" s="1" t="s">
        <v>41</v>
      </c>
      <c r="J111" s="1">
        <v>55.9</v>
      </c>
      <c r="K111" s="1">
        <f t="shared" si="24"/>
        <v>1.703000000000003</v>
      </c>
      <c r="L111" s="1"/>
      <c r="M111" s="1"/>
      <c r="N111" s="1"/>
      <c r="O111" s="1">
        <v>78.253600000000006</v>
      </c>
      <c r="P111" s="1">
        <f t="shared" si="16"/>
        <v>11.5206</v>
      </c>
      <c r="Q111" s="20">
        <f t="shared" si="23"/>
        <v>17.025599999999983</v>
      </c>
      <c r="R111" s="27">
        <f t="shared" si="17"/>
        <v>17.025599999999983</v>
      </c>
      <c r="S111" s="22"/>
      <c r="T111" s="1"/>
      <c r="U111" s="1">
        <f t="shared" si="18"/>
        <v>12</v>
      </c>
      <c r="V111" s="1">
        <f t="shared" si="19"/>
        <v>10.522160304150827</v>
      </c>
      <c r="W111" s="1">
        <v>12.009399999999999</v>
      </c>
      <c r="X111" s="1">
        <v>7.8525999999999998</v>
      </c>
      <c r="Y111" s="1">
        <v>8.1406000000000009</v>
      </c>
      <c r="Z111" s="1">
        <v>6.7145999999999999</v>
      </c>
      <c r="AA111" s="1"/>
      <c r="AB111" s="1">
        <f t="shared" si="20"/>
        <v>17.025599999999983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 t="s">
        <v>141</v>
      </c>
      <c r="B112" s="1" t="s">
        <v>39</v>
      </c>
      <c r="C112" s="1">
        <v>-1</v>
      </c>
      <c r="D112" s="1">
        <v>1</v>
      </c>
      <c r="E112" s="1"/>
      <c r="F112" s="1"/>
      <c r="G112" s="5">
        <v>0</v>
      </c>
      <c r="H112" s="1" t="e">
        <v>#N/A</v>
      </c>
      <c r="I112" s="1"/>
      <c r="J112" s="1"/>
      <c r="K112" s="1">
        <f t="shared" si="24"/>
        <v>0</v>
      </c>
      <c r="L112" s="1"/>
      <c r="M112" s="1"/>
      <c r="N112" s="1"/>
      <c r="O112" s="1"/>
      <c r="P112" s="1">
        <f t="shared" si="16"/>
        <v>0</v>
      </c>
      <c r="Q112" s="20"/>
      <c r="R112" s="27">
        <f t="shared" si="17"/>
        <v>0</v>
      </c>
      <c r="S112" s="22"/>
      <c r="T112" s="1"/>
      <c r="U112" s="1" t="e">
        <f t="shared" si="18"/>
        <v>#DIV/0!</v>
      </c>
      <c r="V112" s="1" t="e">
        <f t="shared" si="19"/>
        <v>#DIV/0!</v>
      </c>
      <c r="W112" s="1">
        <v>0</v>
      </c>
      <c r="X112" s="1">
        <v>0</v>
      </c>
      <c r="Y112" s="1">
        <v>0</v>
      </c>
      <c r="Z112" s="1">
        <v>0</v>
      </c>
      <c r="AA112" s="1"/>
      <c r="AB112" s="1">
        <f t="shared" si="20"/>
        <v>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 t="s">
        <v>142</v>
      </c>
      <c r="B113" s="1" t="s">
        <v>39</v>
      </c>
      <c r="C113" s="1">
        <v>39</v>
      </c>
      <c r="D113" s="1">
        <v>3</v>
      </c>
      <c r="E113" s="1">
        <v>8</v>
      </c>
      <c r="F113" s="1">
        <v>33</v>
      </c>
      <c r="G113" s="5">
        <v>0.35</v>
      </c>
      <c r="H113" s="1">
        <v>40</v>
      </c>
      <c r="I113" s="1"/>
      <c r="J113" s="1">
        <v>10</v>
      </c>
      <c r="K113" s="1">
        <f t="shared" si="24"/>
        <v>-2</v>
      </c>
      <c r="L113" s="1"/>
      <c r="M113" s="1"/>
      <c r="N113" s="1"/>
      <c r="O113" s="1"/>
      <c r="P113" s="1">
        <f t="shared" si="16"/>
        <v>1.6</v>
      </c>
      <c r="Q113" s="20"/>
      <c r="R113" s="27">
        <f t="shared" si="17"/>
        <v>0</v>
      </c>
      <c r="S113" s="22"/>
      <c r="T113" s="1"/>
      <c r="U113" s="1">
        <f t="shared" si="18"/>
        <v>20.625</v>
      </c>
      <c r="V113" s="1">
        <f t="shared" si="19"/>
        <v>20.625</v>
      </c>
      <c r="W113" s="1">
        <v>1</v>
      </c>
      <c r="X113" s="1">
        <v>1.6</v>
      </c>
      <c r="Y113" s="1">
        <v>1.6</v>
      </c>
      <c r="Z113" s="1">
        <v>0.6</v>
      </c>
      <c r="AA113" s="14" t="s">
        <v>143</v>
      </c>
      <c r="AB113" s="1">
        <f t="shared" si="20"/>
        <v>0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3" t="s">
        <v>144</v>
      </c>
      <c r="B114" s="1" t="s">
        <v>39</v>
      </c>
      <c r="C114" s="1">
        <v>58</v>
      </c>
      <c r="D114" s="1"/>
      <c r="E114" s="12">
        <f>E29</f>
        <v>3</v>
      </c>
      <c r="F114" s="12">
        <f>30+F29</f>
        <v>27</v>
      </c>
      <c r="G114" s="5">
        <v>0.35</v>
      </c>
      <c r="H114" s="1">
        <v>45</v>
      </c>
      <c r="I114" s="1" t="s">
        <v>41</v>
      </c>
      <c r="J114" s="1">
        <v>1</v>
      </c>
      <c r="K114" s="1">
        <f t="shared" si="24"/>
        <v>2</v>
      </c>
      <c r="L114" s="1"/>
      <c r="M114" s="1"/>
      <c r="N114" s="1"/>
      <c r="O114" s="1"/>
      <c r="P114" s="1">
        <f t="shared" si="16"/>
        <v>0.6</v>
      </c>
      <c r="Q114" s="20"/>
      <c r="R114" s="27">
        <f t="shared" si="17"/>
        <v>0</v>
      </c>
      <c r="S114" s="22"/>
      <c r="T114" s="1"/>
      <c r="U114" s="1">
        <f t="shared" si="18"/>
        <v>45</v>
      </c>
      <c r="V114" s="1">
        <f t="shared" si="19"/>
        <v>45</v>
      </c>
      <c r="W114" s="1">
        <v>0</v>
      </c>
      <c r="X114" s="1">
        <v>0.4</v>
      </c>
      <c r="Y114" s="1">
        <v>0.4</v>
      </c>
      <c r="Z114" s="1">
        <v>0</v>
      </c>
      <c r="AA114" s="13" t="s">
        <v>156</v>
      </c>
      <c r="AB114" s="1">
        <f t="shared" si="20"/>
        <v>0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1" t="s">
        <v>145</v>
      </c>
      <c r="B115" s="11" t="s">
        <v>39</v>
      </c>
      <c r="C115" s="11">
        <v>-7</v>
      </c>
      <c r="D115" s="11">
        <v>7</v>
      </c>
      <c r="E115" s="11"/>
      <c r="F115" s="11"/>
      <c r="G115" s="5">
        <v>0</v>
      </c>
      <c r="H115" s="1">
        <v>150</v>
      </c>
      <c r="I115" s="1"/>
      <c r="J115" s="1"/>
      <c r="K115" s="1">
        <f t="shared" si="24"/>
        <v>0</v>
      </c>
      <c r="L115" s="1"/>
      <c r="M115" s="1"/>
      <c r="N115" s="1"/>
      <c r="O115" s="1"/>
      <c r="P115" s="1">
        <f t="shared" si="16"/>
        <v>0</v>
      </c>
      <c r="Q115" s="20"/>
      <c r="R115" s="27">
        <f t="shared" si="17"/>
        <v>0</v>
      </c>
      <c r="S115" s="22"/>
      <c r="T115" s="1"/>
      <c r="U115" s="1" t="e">
        <f t="shared" si="18"/>
        <v>#DIV/0!</v>
      </c>
      <c r="V115" s="1" t="e">
        <f t="shared" si="19"/>
        <v>#DIV/0!</v>
      </c>
      <c r="W115" s="1">
        <v>0</v>
      </c>
      <c r="X115" s="1">
        <v>0</v>
      </c>
      <c r="Y115" s="1">
        <v>0</v>
      </c>
      <c r="Z115" s="1">
        <v>0.4</v>
      </c>
      <c r="AA115" s="11" t="s">
        <v>56</v>
      </c>
      <c r="AB115" s="1">
        <f t="shared" si="20"/>
        <v>0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 t="s">
        <v>146</v>
      </c>
      <c r="B116" s="1" t="s">
        <v>30</v>
      </c>
      <c r="C116" s="1">
        <v>5.5730000000000004</v>
      </c>
      <c r="D116" s="1">
        <v>67.224999999999994</v>
      </c>
      <c r="E116" s="1">
        <v>30.957999999999998</v>
      </c>
      <c r="F116" s="1">
        <v>36.212000000000003</v>
      </c>
      <c r="G116" s="5">
        <v>1</v>
      </c>
      <c r="H116" s="1">
        <v>50</v>
      </c>
      <c r="I116" s="1"/>
      <c r="J116" s="1">
        <v>32.4</v>
      </c>
      <c r="K116" s="1">
        <f t="shared" si="24"/>
        <v>-1.4420000000000002</v>
      </c>
      <c r="L116" s="1"/>
      <c r="M116" s="1"/>
      <c r="N116" s="1"/>
      <c r="O116" s="1"/>
      <c r="P116" s="1">
        <f t="shared" si="16"/>
        <v>6.1915999999999993</v>
      </c>
      <c r="Q116" s="20">
        <f t="shared" ref="Q116" si="26">12*P116-O116-N116-F116</f>
        <v>38.087199999999982</v>
      </c>
      <c r="R116" s="27">
        <f t="shared" si="17"/>
        <v>38.087199999999982</v>
      </c>
      <c r="S116" s="22"/>
      <c r="T116" s="1"/>
      <c r="U116" s="1">
        <f t="shared" si="18"/>
        <v>11.999999999999998</v>
      </c>
      <c r="V116" s="1">
        <f t="shared" si="19"/>
        <v>5.8485690290070433</v>
      </c>
      <c r="W116" s="1">
        <v>2.2532000000000001</v>
      </c>
      <c r="X116" s="1">
        <v>3.6427999999999998</v>
      </c>
      <c r="Y116" s="1">
        <v>2.794</v>
      </c>
      <c r="Z116" s="1">
        <v>1.9585999999999999</v>
      </c>
      <c r="AA116" s="1"/>
      <c r="AB116" s="1">
        <f t="shared" si="20"/>
        <v>38.087199999999982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 t="s">
        <v>147</v>
      </c>
      <c r="B117" s="1" t="s">
        <v>39</v>
      </c>
      <c r="C117" s="1">
        <v>133</v>
      </c>
      <c r="D117" s="1"/>
      <c r="E117" s="1">
        <v>86</v>
      </c>
      <c r="F117" s="1"/>
      <c r="G117" s="5">
        <v>0.06</v>
      </c>
      <c r="H117" s="1">
        <v>60</v>
      </c>
      <c r="I117" s="1"/>
      <c r="J117" s="1">
        <v>102</v>
      </c>
      <c r="K117" s="1">
        <f t="shared" si="24"/>
        <v>-16</v>
      </c>
      <c r="L117" s="1"/>
      <c r="M117" s="1"/>
      <c r="N117" s="1"/>
      <c r="O117" s="1">
        <v>300</v>
      </c>
      <c r="P117" s="1">
        <f t="shared" si="16"/>
        <v>17.2</v>
      </c>
      <c r="Q117" s="20"/>
      <c r="R117" s="27">
        <f t="shared" si="17"/>
        <v>0</v>
      </c>
      <c r="S117" s="22"/>
      <c r="T117" s="1"/>
      <c r="U117" s="1">
        <f t="shared" si="18"/>
        <v>17.441860465116278</v>
      </c>
      <c r="V117" s="1">
        <f t="shared" si="19"/>
        <v>17.441860465116278</v>
      </c>
      <c r="W117" s="1">
        <v>33.200000000000003</v>
      </c>
      <c r="X117" s="1">
        <v>57.8</v>
      </c>
      <c r="Y117" s="1">
        <v>60</v>
      </c>
      <c r="Z117" s="1">
        <v>16.600000000000001</v>
      </c>
      <c r="AA117" s="10" t="s">
        <v>34</v>
      </c>
      <c r="AB117" s="1">
        <f t="shared" si="20"/>
        <v>0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 t="s">
        <v>148</v>
      </c>
      <c r="B118" s="1" t="s">
        <v>39</v>
      </c>
      <c r="C118" s="1">
        <v>72</v>
      </c>
      <c r="D118" s="1">
        <v>30</v>
      </c>
      <c r="E118" s="1">
        <v>73</v>
      </c>
      <c r="F118" s="1"/>
      <c r="G118" s="5">
        <v>0.06</v>
      </c>
      <c r="H118" s="1">
        <v>60</v>
      </c>
      <c r="I118" s="1"/>
      <c r="J118" s="1">
        <v>99</v>
      </c>
      <c r="K118" s="1">
        <f t="shared" si="24"/>
        <v>-26</v>
      </c>
      <c r="L118" s="1"/>
      <c r="M118" s="1"/>
      <c r="N118" s="1"/>
      <c r="O118" s="1">
        <v>300</v>
      </c>
      <c r="P118" s="1">
        <f t="shared" si="16"/>
        <v>14.6</v>
      </c>
      <c r="Q118" s="20"/>
      <c r="R118" s="27">
        <f t="shared" si="17"/>
        <v>0</v>
      </c>
      <c r="S118" s="22"/>
      <c r="T118" s="1"/>
      <c r="U118" s="1">
        <f t="shared" si="18"/>
        <v>20.547945205479454</v>
      </c>
      <c r="V118" s="1">
        <f t="shared" si="19"/>
        <v>20.547945205479454</v>
      </c>
      <c r="W118" s="1">
        <v>30.6</v>
      </c>
      <c r="X118" s="1">
        <v>56.6</v>
      </c>
      <c r="Y118" s="1">
        <v>59.6</v>
      </c>
      <c r="Z118" s="1">
        <v>31.4</v>
      </c>
      <c r="AA118" s="10" t="s">
        <v>34</v>
      </c>
      <c r="AB118" s="1">
        <f t="shared" si="20"/>
        <v>0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 t="s">
        <v>149</v>
      </c>
      <c r="B119" s="1" t="s">
        <v>39</v>
      </c>
      <c r="C119" s="1">
        <v>62</v>
      </c>
      <c r="D119" s="1">
        <v>20</v>
      </c>
      <c r="E119" s="1">
        <v>55</v>
      </c>
      <c r="F119" s="1"/>
      <c r="G119" s="5">
        <v>0.06</v>
      </c>
      <c r="H119" s="1">
        <v>60</v>
      </c>
      <c r="I119" s="1"/>
      <c r="J119" s="1">
        <v>102</v>
      </c>
      <c r="K119" s="1">
        <f t="shared" si="24"/>
        <v>-47</v>
      </c>
      <c r="L119" s="1"/>
      <c r="M119" s="1"/>
      <c r="N119" s="1"/>
      <c r="O119" s="1">
        <v>300</v>
      </c>
      <c r="P119" s="1">
        <f t="shared" si="16"/>
        <v>11</v>
      </c>
      <c r="Q119" s="20"/>
      <c r="R119" s="27">
        <f t="shared" si="17"/>
        <v>0</v>
      </c>
      <c r="S119" s="22"/>
      <c r="T119" s="1"/>
      <c r="U119" s="1">
        <f t="shared" si="18"/>
        <v>27.272727272727273</v>
      </c>
      <c r="V119" s="1">
        <f t="shared" si="19"/>
        <v>27.272727272727273</v>
      </c>
      <c r="W119" s="1">
        <v>28.4</v>
      </c>
      <c r="X119" s="1">
        <v>58.6</v>
      </c>
      <c r="Y119" s="1">
        <v>61</v>
      </c>
      <c r="Z119" s="1">
        <v>31.4</v>
      </c>
      <c r="AA119" s="10" t="s">
        <v>34</v>
      </c>
      <c r="AB119" s="1">
        <f t="shared" si="20"/>
        <v>0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ht="15.75" thickBot="1" x14ac:dyDescent="0.3">
      <c r="A120" s="1" t="s">
        <v>150</v>
      </c>
      <c r="B120" s="1" t="s">
        <v>39</v>
      </c>
      <c r="C120" s="1">
        <v>187</v>
      </c>
      <c r="D120" s="1">
        <v>4</v>
      </c>
      <c r="E120" s="1">
        <v>19</v>
      </c>
      <c r="F120" s="1">
        <v>167</v>
      </c>
      <c r="G120" s="5">
        <v>0.11</v>
      </c>
      <c r="H120" s="1">
        <v>150</v>
      </c>
      <c r="I120" s="1"/>
      <c r="J120" s="1">
        <v>22</v>
      </c>
      <c r="K120" s="1">
        <f t="shared" si="24"/>
        <v>-3</v>
      </c>
      <c r="L120" s="1"/>
      <c r="M120" s="1"/>
      <c r="N120" s="1"/>
      <c r="O120" s="1"/>
      <c r="P120" s="1">
        <f t="shared" si="16"/>
        <v>3.8</v>
      </c>
      <c r="Q120" s="20"/>
      <c r="R120" s="28">
        <f t="shared" si="17"/>
        <v>0</v>
      </c>
      <c r="S120" s="22"/>
      <c r="T120" s="1"/>
      <c r="U120" s="1">
        <f t="shared" si="18"/>
        <v>43.94736842105263</v>
      </c>
      <c r="V120" s="1">
        <f t="shared" si="19"/>
        <v>43.94736842105263</v>
      </c>
      <c r="W120" s="1">
        <v>3.8</v>
      </c>
      <c r="X120" s="1">
        <v>6.4</v>
      </c>
      <c r="Y120" s="1">
        <v>7.6</v>
      </c>
      <c r="Z120" s="1">
        <v>3.6</v>
      </c>
      <c r="AA120" s="1"/>
      <c r="AB120" s="1">
        <f t="shared" si="20"/>
        <v>0</v>
      </c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7" t="s">
        <v>160</v>
      </c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7">
        <v>100</v>
      </c>
      <c r="T121" s="17" t="s">
        <v>158</v>
      </c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</sheetData>
  <autoFilter ref="A3:AB121" xr:uid="{98D40C24-192C-439D-B99D-A1FC48801E4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2024-01-25T07:01:08Z</dcterms:created>
  <dcterms:modified xsi:type="dcterms:W3CDTF">2024-01-26T07:39:17Z</dcterms:modified>
</cp:coreProperties>
</file>