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W459" i="1" s="1"/>
  <c r="N458" i="1"/>
  <c r="V456" i="1"/>
  <c r="V455" i="1"/>
  <c r="W454" i="1"/>
  <c r="T471" i="1" s="1"/>
  <c r="N454" i="1"/>
  <c r="V451" i="1"/>
  <c r="V450" i="1"/>
  <c r="W449" i="1"/>
  <c r="X449" i="1" s="1"/>
  <c r="W448" i="1"/>
  <c r="W450" i="1" s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W435" i="1"/>
  <c r="V435" i="1"/>
  <c r="X434" i="1"/>
  <c r="W434" i="1"/>
  <c r="X433" i="1"/>
  <c r="W433" i="1"/>
  <c r="W436" i="1" s="1"/>
  <c r="W429" i="1"/>
  <c r="V429" i="1"/>
  <c r="V428" i="1"/>
  <c r="W427" i="1"/>
  <c r="X427" i="1" s="1"/>
  <c r="N427" i="1"/>
  <c r="X426" i="1"/>
  <c r="W426" i="1"/>
  <c r="W428" i="1" s="1"/>
  <c r="N426" i="1"/>
  <c r="V424" i="1"/>
  <c r="V423" i="1"/>
  <c r="X422" i="1"/>
  <c r="W422" i="1"/>
  <c r="X421" i="1"/>
  <c r="W421" i="1"/>
  <c r="X420" i="1"/>
  <c r="W420" i="1"/>
  <c r="X419" i="1"/>
  <c r="W419" i="1"/>
  <c r="N419" i="1"/>
  <c r="W418" i="1"/>
  <c r="X418" i="1" s="1"/>
  <c r="N418" i="1"/>
  <c r="X417" i="1"/>
  <c r="W417" i="1"/>
  <c r="W424" i="1" s="1"/>
  <c r="N417" i="1"/>
  <c r="V415" i="1"/>
  <c r="V414" i="1"/>
  <c r="X413" i="1"/>
  <c r="W413" i="1"/>
  <c r="N413" i="1"/>
  <c r="W412" i="1"/>
  <c r="N412" i="1"/>
  <c r="V410" i="1"/>
  <c r="V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X389" i="1"/>
  <c r="W389" i="1"/>
  <c r="N389" i="1"/>
  <c r="W388" i="1"/>
  <c r="X388" i="1" s="1"/>
  <c r="N388" i="1"/>
  <c r="X387" i="1"/>
  <c r="W387" i="1"/>
  <c r="X386" i="1"/>
  <c r="W386" i="1"/>
  <c r="N386" i="1"/>
  <c r="W385" i="1"/>
  <c r="X385" i="1" s="1"/>
  <c r="N385" i="1"/>
  <c r="X384" i="1"/>
  <c r="X391" i="1" s="1"/>
  <c r="W384" i="1"/>
  <c r="W391" i="1" s="1"/>
  <c r="N384" i="1"/>
  <c r="V382" i="1"/>
  <c r="V381" i="1"/>
  <c r="X380" i="1"/>
  <c r="W380" i="1"/>
  <c r="N380" i="1"/>
  <c r="W379" i="1"/>
  <c r="N379" i="1"/>
  <c r="V376" i="1"/>
  <c r="V375" i="1"/>
  <c r="W374" i="1"/>
  <c r="V372" i="1"/>
  <c r="W371" i="1"/>
  <c r="V371" i="1"/>
  <c r="X370" i="1"/>
  <c r="X371" i="1" s="1"/>
  <c r="W370" i="1"/>
  <c r="W372" i="1" s="1"/>
  <c r="N370" i="1"/>
  <c r="V368" i="1"/>
  <c r="W367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N348" i="1"/>
  <c r="X347" i="1"/>
  <c r="W347" i="1"/>
  <c r="W360" i="1" s="1"/>
  <c r="N347" i="1"/>
  <c r="V345" i="1"/>
  <c r="W344" i="1"/>
  <c r="V344" i="1"/>
  <c r="X343" i="1"/>
  <c r="W343" i="1"/>
  <c r="N343" i="1"/>
  <c r="W342" i="1"/>
  <c r="P471" i="1" s="1"/>
  <c r="N342" i="1"/>
  <c r="W338" i="1"/>
  <c r="V338" i="1"/>
  <c r="V337" i="1"/>
  <c r="W336" i="1"/>
  <c r="W337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V327" i="1"/>
  <c r="W326" i="1"/>
  <c r="V326" i="1"/>
  <c r="X325" i="1"/>
  <c r="W325" i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W318" i="1"/>
  <c r="X318" i="1" s="1"/>
  <c r="N318" i="1"/>
  <c r="X317" i="1"/>
  <c r="W317" i="1"/>
  <c r="N317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W305" i="1"/>
  <c r="V305" i="1"/>
  <c r="X304" i="1"/>
  <c r="W304" i="1"/>
  <c r="N304" i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W300" i="1" s="1"/>
  <c r="N292" i="1"/>
  <c r="W288" i="1"/>
  <c r="V288" i="1"/>
  <c r="V287" i="1"/>
  <c r="W286" i="1"/>
  <c r="W287" i="1" s="1"/>
  <c r="N286" i="1"/>
  <c r="W284" i="1"/>
  <c r="V284" i="1"/>
  <c r="V283" i="1"/>
  <c r="W282" i="1"/>
  <c r="W283" i="1" s="1"/>
  <c r="N282" i="1"/>
  <c r="V280" i="1"/>
  <c r="V279" i="1"/>
  <c r="W278" i="1"/>
  <c r="X278" i="1" s="1"/>
  <c r="W277" i="1"/>
  <c r="X277" i="1" s="1"/>
  <c r="N277" i="1"/>
  <c r="X276" i="1"/>
  <c r="W276" i="1"/>
  <c r="N276" i="1"/>
  <c r="V274" i="1"/>
  <c r="W273" i="1"/>
  <c r="V273" i="1"/>
  <c r="X272" i="1"/>
  <c r="X273" i="1" s="1"/>
  <c r="W272" i="1"/>
  <c r="W274" i="1" s="1"/>
  <c r="N272" i="1"/>
  <c r="V269" i="1"/>
  <c r="W268" i="1"/>
  <c r="V268" i="1"/>
  <c r="X267" i="1"/>
  <c r="W267" i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W257" i="1"/>
  <c r="X257" i="1" s="1"/>
  <c r="N257" i="1"/>
  <c r="X256" i="1"/>
  <c r="W256" i="1"/>
  <c r="L471" i="1" s="1"/>
  <c r="N256" i="1"/>
  <c r="V253" i="1"/>
  <c r="W252" i="1"/>
  <c r="V252" i="1"/>
  <c r="X251" i="1"/>
  <c r="W251" i="1"/>
  <c r="N251" i="1"/>
  <c r="W250" i="1"/>
  <c r="X250" i="1" s="1"/>
  <c r="N250" i="1"/>
  <c r="X249" i="1"/>
  <c r="W249" i="1"/>
  <c r="W253" i="1" s="1"/>
  <c r="N249" i="1"/>
  <c r="V247" i="1"/>
  <c r="V246" i="1"/>
  <c r="X245" i="1"/>
  <c r="W245" i="1"/>
  <c r="N245" i="1"/>
  <c r="W244" i="1"/>
  <c r="X244" i="1" s="1"/>
  <c r="W243" i="1"/>
  <c r="W247" i="1" s="1"/>
  <c r="V241" i="1"/>
  <c r="V240" i="1"/>
  <c r="X239" i="1"/>
  <c r="W239" i="1"/>
  <c r="N239" i="1"/>
  <c r="W238" i="1"/>
  <c r="N238" i="1"/>
  <c r="X237" i="1"/>
  <c r="W237" i="1"/>
  <c r="W241" i="1" s="1"/>
  <c r="N237" i="1"/>
  <c r="V235" i="1"/>
  <c r="V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34" i="1" s="1"/>
  <c r="W227" i="1"/>
  <c r="W235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W220" i="1"/>
  <c r="N220" i="1"/>
  <c r="W218" i="1"/>
  <c r="V218" i="1"/>
  <c r="V217" i="1"/>
  <c r="W216" i="1"/>
  <c r="W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N198" i="1"/>
  <c r="V195" i="1"/>
  <c r="V194" i="1"/>
  <c r="W193" i="1"/>
  <c r="N193" i="1"/>
  <c r="X192" i="1"/>
  <c r="W192" i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W169" i="1" s="1"/>
  <c r="N165" i="1"/>
  <c r="V163" i="1"/>
  <c r="V162" i="1"/>
  <c r="W161" i="1"/>
  <c r="X161" i="1" s="1"/>
  <c r="N161" i="1"/>
  <c r="X160" i="1"/>
  <c r="X162" i="1" s="1"/>
  <c r="W160" i="1"/>
  <c r="W162" i="1" s="1"/>
  <c r="V158" i="1"/>
  <c r="V157" i="1"/>
  <c r="W156" i="1"/>
  <c r="X156" i="1" s="1"/>
  <c r="N156" i="1"/>
  <c r="X155" i="1"/>
  <c r="X157" i="1" s="1"/>
  <c r="W155" i="1"/>
  <c r="W157" i="1" s="1"/>
  <c r="N155" i="1"/>
  <c r="V152" i="1"/>
  <c r="V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X136" i="1"/>
  <c r="X139" i="1" s="1"/>
  <c r="W136" i="1"/>
  <c r="G471" i="1" s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W83" i="1"/>
  <c r="W91" i="1" s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W80" i="1" s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D471" i="1" s="1"/>
  <c r="V52" i="1"/>
  <c r="W51" i="1"/>
  <c r="V51" i="1"/>
  <c r="W50" i="1"/>
  <c r="X50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W32" i="1" s="1"/>
  <c r="N28" i="1"/>
  <c r="W27" i="1"/>
  <c r="X27" i="1" s="1"/>
  <c r="N27" i="1"/>
  <c r="X26" i="1"/>
  <c r="W26" i="1"/>
  <c r="N26" i="1"/>
  <c r="W24" i="1"/>
  <c r="V24" i="1"/>
  <c r="V461" i="1" s="1"/>
  <c r="W23" i="1"/>
  <c r="V23" i="1"/>
  <c r="V465" i="1" s="1"/>
  <c r="X22" i="1"/>
  <c r="X23" i="1" s="1"/>
  <c r="W22" i="1"/>
  <c r="N22" i="1"/>
  <c r="H10" i="1"/>
  <c r="A9" i="1"/>
  <c r="F10" i="1" s="1"/>
  <c r="D7" i="1"/>
  <c r="O6" i="1"/>
  <c r="N2" i="1"/>
  <c r="X116" i="1" l="1"/>
  <c r="H9" i="1"/>
  <c r="J9" i="1"/>
  <c r="X28" i="1"/>
  <c r="X32" i="1" s="1"/>
  <c r="X466" i="1" s="1"/>
  <c r="C471" i="1"/>
  <c r="W60" i="1"/>
  <c r="X65" i="1"/>
  <c r="X80" i="1" s="1"/>
  <c r="W90" i="1"/>
  <c r="W104" i="1"/>
  <c r="X107" i="1"/>
  <c r="X121" i="1"/>
  <c r="X124" i="1" s="1"/>
  <c r="F471" i="1"/>
  <c r="W132" i="1"/>
  <c r="W190" i="1"/>
  <c r="X193" i="1"/>
  <c r="X194" i="1" s="1"/>
  <c r="W195" i="1"/>
  <c r="W234" i="1"/>
  <c r="X263" i="1"/>
  <c r="W264" i="1"/>
  <c r="W279" i="1"/>
  <c r="W321" i="1"/>
  <c r="W334" i="1"/>
  <c r="W382" i="1"/>
  <c r="X379" i="1"/>
  <c r="X381" i="1" s="1"/>
  <c r="Q471" i="1"/>
  <c r="W381" i="1"/>
  <c r="X400" i="1"/>
  <c r="X409" i="1" s="1"/>
  <c r="R471" i="1"/>
  <c r="W409" i="1"/>
  <c r="W410" i="1"/>
  <c r="X435" i="1"/>
  <c r="A10" i="1"/>
  <c r="B471" i="1"/>
  <c r="W462" i="1"/>
  <c r="W463" i="1"/>
  <c r="X49" i="1"/>
  <c r="X51" i="1" s="1"/>
  <c r="W52" i="1"/>
  <c r="W59" i="1"/>
  <c r="W465" i="1" s="1"/>
  <c r="E471" i="1"/>
  <c r="W81" i="1"/>
  <c r="X128" i="1"/>
  <c r="X131" i="1" s="1"/>
  <c r="W131" i="1"/>
  <c r="W140" i="1"/>
  <c r="W158" i="1"/>
  <c r="W163" i="1"/>
  <c r="X189" i="1"/>
  <c r="W194" i="1"/>
  <c r="W213" i="1"/>
  <c r="X198" i="1"/>
  <c r="X213" i="1" s="1"/>
  <c r="J471" i="1"/>
  <c r="X252" i="1"/>
  <c r="X279" i="1"/>
  <c r="X321" i="1"/>
  <c r="W333" i="1"/>
  <c r="X363" i="1"/>
  <c r="X367" i="1" s="1"/>
  <c r="W368" i="1"/>
  <c r="W415" i="1"/>
  <c r="X412" i="1"/>
  <c r="X414" i="1" s="1"/>
  <c r="W414" i="1"/>
  <c r="X423" i="1"/>
  <c r="X428" i="1"/>
  <c r="F9" i="1"/>
  <c r="W33" i="1"/>
  <c r="W461" i="1" s="1"/>
  <c r="W139" i="1"/>
  <c r="W189" i="1"/>
  <c r="W225" i="1"/>
  <c r="X238" i="1"/>
  <c r="X240" i="1" s="1"/>
  <c r="W240" i="1"/>
  <c r="W301" i="1"/>
  <c r="X333" i="1"/>
  <c r="X348" i="1"/>
  <c r="X360" i="1" s="1"/>
  <c r="W361" i="1"/>
  <c r="W440" i="1"/>
  <c r="X55" i="1"/>
  <c r="X59" i="1" s="1"/>
  <c r="X83" i="1"/>
  <c r="X90" i="1" s="1"/>
  <c r="W152" i="1"/>
  <c r="X143" i="1"/>
  <c r="X151" i="1" s="1"/>
  <c r="H471" i="1"/>
  <c r="W151" i="1"/>
  <c r="X165" i="1"/>
  <c r="X169" i="1" s="1"/>
  <c r="W170" i="1"/>
  <c r="W214" i="1"/>
  <c r="W280" i="1"/>
  <c r="W322" i="1"/>
  <c r="X374" i="1"/>
  <c r="X375" i="1" s="1"/>
  <c r="W375" i="1"/>
  <c r="W376" i="1"/>
  <c r="X394" i="1"/>
  <c r="X395" i="1" s="1"/>
  <c r="W395" i="1"/>
  <c r="W396" i="1"/>
  <c r="W224" i="1"/>
  <c r="W246" i="1"/>
  <c r="W392" i="1"/>
  <c r="W423" i="1"/>
  <c r="W441" i="1"/>
  <c r="M471" i="1"/>
  <c r="X216" i="1"/>
  <c r="X217" i="1" s="1"/>
  <c r="X220" i="1"/>
  <c r="X224" i="1" s="1"/>
  <c r="X243" i="1"/>
  <c r="X246" i="1" s="1"/>
  <c r="X266" i="1"/>
  <c r="X268" i="1" s="1"/>
  <c r="X282" i="1"/>
  <c r="X283" i="1" s="1"/>
  <c r="X286" i="1"/>
  <c r="X287" i="1" s="1"/>
  <c r="X292" i="1"/>
  <c r="X300" i="1" s="1"/>
  <c r="X303" i="1"/>
  <c r="X305" i="1" s="1"/>
  <c r="X324" i="1"/>
  <c r="X326" i="1" s="1"/>
  <c r="X336" i="1"/>
  <c r="X337" i="1" s="1"/>
  <c r="X342" i="1"/>
  <c r="X344" i="1" s="1"/>
  <c r="W345" i="1"/>
  <c r="X438" i="1"/>
  <c r="X440" i="1" s="1"/>
  <c r="X454" i="1"/>
  <c r="X455" i="1" s="1"/>
  <c r="X458" i="1"/>
  <c r="X459" i="1" s="1"/>
  <c r="I471" i="1"/>
  <c r="N471" i="1"/>
  <c r="W451" i="1"/>
  <c r="W456" i="1"/>
  <c r="W460" i="1"/>
  <c r="O471" i="1"/>
  <c r="S471" i="1"/>
  <c r="W263" i="1"/>
  <c r="X448" i="1"/>
  <c r="X450" i="1" s="1"/>
  <c r="W455" i="1"/>
  <c r="W464" i="1" l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<sst xmlns="http://schemas.openxmlformats.org/spreadsheetml/2006/main" count="1928" uniqueCount="652">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</sst>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35" t="s">
        <v>0</v>
      </c>
      <c r="E1" s="311"/>
      <c r="F1" s="311"/>
      <c r="G1" s="12" t="s">
        <v>1</v>
      </c>
      <c r="H1" s="435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56" t="s">
        <v>8</v>
      </c>
      <c r="B5" s="343"/>
      <c r="C5" s="333"/>
      <c r="D5" s="571"/>
      <c r="E5" s="572"/>
      <c r="F5" s="371" t="s">
        <v>9</v>
      </c>
      <c r="G5" s="333"/>
      <c r="H5" s="571"/>
      <c r="I5" s="618"/>
      <c r="J5" s="618"/>
      <c r="K5" s="618"/>
      <c r="L5" s="572"/>
      <c r="N5" s="24" t="s">
        <v>10</v>
      </c>
      <c r="O5" s="355">
        <v>45238</v>
      </c>
      <c r="P5" s="356"/>
      <c r="R5" s="380" t="s">
        <v>11</v>
      </c>
      <c r="S5" s="381"/>
      <c r="T5" s="499" t="s">
        <v>12</v>
      </c>
      <c r="U5" s="356"/>
      <c r="Z5" s="51"/>
      <c r="AA5" s="51"/>
      <c r="AB5" s="51"/>
    </row>
    <row r="6" spans="1:29" s="304" customFormat="1" ht="24" customHeight="1" x14ac:dyDescent="0.2">
      <c r="A6" s="556" t="s">
        <v>13</v>
      </c>
      <c r="B6" s="343"/>
      <c r="C6" s="333"/>
      <c r="D6" s="411" t="s">
        <v>14</v>
      </c>
      <c r="E6" s="412"/>
      <c r="F6" s="412"/>
      <c r="G6" s="412"/>
      <c r="H6" s="412"/>
      <c r="I6" s="412"/>
      <c r="J6" s="412"/>
      <c r="K6" s="412"/>
      <c r="L6" s="356"/>
      <c r="N6" s="24" t="s">
        <v>15</v>
      </c>
      <c r="O6" s="543" t="str">
        <f>IF(O5=0," ",CHOOSE(WEEKDAY(O5,2),"Понедельник","Вторник","Среда","Четверг","Пятница","Суббота","Воскресенье"))</f>
        <v>Среда</v>
      </c>
      <c r="P6" s="323"/>
      <c r="R6" s="627" t="s">
        <v>16</v>
      </c>
      <c r="S6" s="381"/>
      <c r="T6" s="504" t="s">
        <v>17</v>
      </c>
      <c r="U6" s="50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71"/>
      <c r="N7" s="24"/>
      <c r="O7" s="42"/>
      <c r="P7" s="42"/>
      <c r="R7" s="313"/>
      <c r="S7" s="381"/>
      <c r="T7" s="506"/>
      <c r="U7" s="507"/>
      <c r="Z7" s="51"/>
      <c r="AA7" s="51"/>
      <c r="AB7" s="51"/>
    </row>
    <row r="8" spans="1:29" s="304" customFormat="1" ht="25.5" customHeight="1" x14ac:dyDescent="0.2">
      <c r="A8" s="383" t="s">
        <v>18</v>
      </c>
      <c r="B8" s="316"/>
      <c r="C8" s="317"/>
      <c r="D8" s="561"/>
      <c r="E8" s="562"/>
      <c r="F8" s="562"/>
      <c r="G8" s="562"/>
      <c r="H8" s="562"/>
      <c r="I8" s="562"/>
      <c r="J8" s="562"/>
      <c r="K8" s="562"/>
      <c r="L8" s="563"/>
      <c r="N8" s="24" t="s">
        <v>19</v>
      </c>
      <c r="O8" s="399">
        <v>0.5</v>
      </c>
      <c r="P8" s="356"/>
      <c r="R8" s="313"/>
      <c r="S8" s="381"/>
      <c r="T8" s="506"/>
      <c r="U8" s="507"/>
      <c r="Z8" s="51"/>
      <c r="AA8" s="51"/>
      <c r="AB8" s="51"/>
    </row>
    <row r="9" spans="1:29" s="304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90"/>
      <c r="E9" s="37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N9" s="26" t="s">
        <v>20</v>
      </c>
      <c r="O9" s="355"/>
      <c r="P9" s="356"/>
      <c r="R9" s="313"/>
      <c r="S9" s="381"/>
      <c r="T9" s="508"/>
      <c r="U9" s="50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90"/>
      <c r="E10" s="37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477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9"/>
      <c r="P10" s="356"/>
      <c r="S10" s="24" t="s">
        <v>22</v>
      </c>
      <c r="T10" s="625" t="s">
        <v>23</v>
      </c>
      <c r="U10" s="50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56"/>
      <c r="S11" s="24" t="s">
        <v>26</v>
      </c>
      <c r="T11" s="374" t="s">
        <v>27</v>
      </c>
      <c r="U11" s="375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72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33"/>
      <c r="N12" s="24" t="s">
        <v>29</v>
      </c>
      <c r="O12" s="478"/>
      <c r="P12" s="471"/>
      <c r="Q12" s="23"/>
      <c r="S12" s="24"/>
      <c r="T12" s="311"/>
      <c r="U12" s="313"/>
      <c r="Z12" s="51"/>
      <c r="AA12" s="51"/>
      <c r="AB12" s="51"/>
    </row>
    <row r="13" spans="1:29" s="304" customFormat="1" ht="23.25" customHeight="1" x14ac:dyDescent="0.2">
      <c r="A13" s="372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33"/>
      <c r="M13" s="26"/>
      <c r="N13" s="26" t="s">
        <v>31</v>
      </c>
      <c r="O13" s="374"/>
      <c r="P13" s="375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72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3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42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33"/>
      <c r="N15" s="521" t="s">
        <v>34</v>
      </c>
      <c r="O15" s="311"/>
      <c r="P15" s="311"/>
      <c r="Q15" s="311"/>
      <c r="R15" s="3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8" t="s">
        <v>35</v>
      </c>
      <c r="B17" s="318" t="s">
        <v>36</v>
      </c>
      <c r="C17" s="560" t="s">
        <v>37</v>
      </c>
      <c r="D17" s="318" t="s">
        <v>38</v>
      </c>
      <c r="E17" s="319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539"/>
      <c r="P17" s="539"/>
      <c r="Q17" s="539"/>
      <c r="R17" s="319"/>
      <c r="S17" s="332" t="s">
        <v>48</v>
      </c>
      <c r="T17" s="333"/>
      <c r="U17" s="318" t="s">
        <v>49</v>
      </c>
      <c r="V17" s="318" t="s">
        <v>50</v>
      </c>
      <c r="W17" s="612" t="s">
        <v>51</v>
      </c>
      <c r="X17" s="318" t="s">
        <v>52</v>
      </c>
      <c r="Y17" s="334" t="s">
        <v>53</v>
      </c>
      <c r="Z17" s="334" t="s">
        <v>54</v>
      </c>
      <c r="AA17" s="334" t="s">
        <v>55</v>
      </c>
      <c r="AB17" s="606"/>
      <c r="AC17" s="607"/>
      <c r="AD17" s="525"/>
      <c r="BA17" s="599" t="s">
        <v>56</v>
      </c>
    </row>
    <row r="18" spans="1:53" ht="14.25" customHeight="1" x14ac:dyDescent="0.2">
      <c r="A18" s="324"/>
      <c r="B18" s="324"/>
      <c r="C18" s="324"/>
      <c r="D18" s="320"/>
      <c r="E18" s="321"/>
      <c r="F18" s="324"/>
      <c r="G18" s="324"/>
      <c r="H18" s="324"/>
      <c r="I18" s="324"/>
      <c r="J18" s="324"/>
      <c r="K18" s="324"/>
      <c r="L18" s="324"/>
      <c r="M18" s="324"/>
      <c r="N18" s="320"/>
      <c r="O18" s="540"/>
      <c r="P18" s="540"/>
      <c r="Q18" s="540"/>
      <c r="R18" s="321"/>
      <c r="S18" s="303" t="s">
        <v>57</v>
      </c>
      <c r="T18" s="303" t="s">
        <v>58</v>
      </c>
      <c r="U18" s="324"/>
      <c r="V18" s="324"/>
      <c r="W18" s="613"/>
      <c r="X18" s="324"/>
      <c r="Y18" s="335"/>
      <c r="Z18" s="335"/>
      <c r="AA18" s="608"/>
      <c r="AB18" s="609"/>
      <c r="AC18" s="610"/>
      <c r="AD18" s="526"/>
      <c r="BA18" s="313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63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02"/>
      <c r="Z20" s="302"/>
    </row>
    <row r="21" spans="1:53" ht="14.25" customHeight="1" x14ac:dyDescent="0.25">
      <c r="A21" s="344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0"/>
      <c r="P22" s="330"/>
      <c r="Q22" s="330"/>
      <c r="R22" s="323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44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0"/>
      <c r="P26" s="330"/>
      <c r="Q26" s="330"/>
      <c r="R26" s="323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0"/>
      <c r="P27" s="330"/>
      <c r="Q27" s="330"/>
      <c r="R27" s="323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0"/>
      <c r="P28" s="330"/>
      <c r="Q28" s="330"/>
      <c r="R28" s="323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0"/>
      <c r="P29" s="330"/>
      <c r="Q29" s="330"/>
      <c r="R29" s="323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0"/>
      <c r="P30" s="330"/>
      <c r="Q30" s="330"/>
      <c r="R30" s="323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0"/>
      <c r="P31" s="330"/>
      <c r="Q31" s="330"/>
      <c r="R31" s="323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2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44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0"/>
      <c r="P35" s="330"/>
      <c r="Q35" s="330"/>
      <c r="R35" s="323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2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44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0"/>
      <c r="P39" s="330"/>
      <c r="Q39" s="330"/>
      <c r="R39" s="323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2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44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0"/>
      <c r="P43" s="330"/>
      <c r="Q43" s="330"/>
      <c r="R43" s="323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63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02"/>
      <c r="Z47" s="302"/>
    </row>
    <row r="48" spans="1:53" ht="14.25" customHeight="1" x14ac:dyDescent="0.25">
      <c r="A48" s="344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0"/>
      <c r="P49" s="330"/>
      <c r="Q49" s="330"/>
      <c r="R49" s="323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0"/>
      <c r="P50" s="330"/>
      <c r="Q50" s="330"/>
      <c r="R50" s="323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2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63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02"/>
      <c r="Z53" s="302"/>
    </row>
    <row r="54" spans="1:53" ht="14.25" customHeight="1" x14ac:dyDescent="0.25">
      <c r="A54" s="344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2">
        <v>4680115881426</v>
      </c>
      <c r="E55" s="32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7" t="s">
        <v>107</v>
      </c>
      <c r="O55" s="330"/>
      <c r="P55" s="330"/>
      <c r="Q55" s="330"/>
      <c r="R55" s="323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2">
        <v>4680115881426</v>
      </c>
      <c r="E56" s="323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0"/>
      <c r="P56" s="330"/>
      <c r="Q56" s="330"/>
      <c r="R56" s="323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0"/>
      <c r="P57" s="330"/>
      <c r="Q57" s="330"/>
      <c r="R57" s="323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9" t="s">
        <v>113</v>
      </c>
      <c r="O58" s="330"/>
      <c r="P58" s="330"/>
      <c r="Q58" s="330"/>
      <c r="R58" s="323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63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02"/>
      <c r="Z61" s="302"/>
    </row>
    <row r="62" spans="1:53" ht="14.25" customHeight="1" x14ac:dyDescent="0.25">
      <c r="A62" s="344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44" t="s">
        <v>116</v>
      </c>
      <c r="O63" s="330"/>
      <c r="P63" s="330"/>
      <c r="Q63" s="330"/>
      <c r="R63" s="323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2">
        <v>4607091385670</v>
      </c>
      <c r="E64" s="32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0"/>
      <c r="P64" s="330"/>
      <c r="Q64" s="330"/>
      <c r="R64" s="323"/>
      <c r="S64" s="34"/>
      <c r="T64" s="34"/>
      <c r="U64" s="35" t="s">
        <v>65</v>
      </c>
      <c r="V64" s="306">
        <v>20</v>
      </c>
      <c r="W64" s="307">
        <f t="shared" si="2"/>
        <v>21.6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2">
        <v>4680115881327</v>
      </c>
      <c r="E65" s="323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0"/>
      <c r="P65" s="330"/>
      <c r="Q65" s="330"/>
      <c r="R65" s="323"/>
      <c r="S65" s="34"/>
      <c r="T65" s="34"/>
      <c r="U65" s="35" t="s">
        <v>65</v>
      </c>
      <c r="V65" s="306">
        <v>110</v>
      </c>
      <c r="W65" s="307">
        <f t="shared" si="2"/>
        <v>118.80000000000001</v>
      </c>
      <c r="X65" s="36">
        <f>IFERROR(IF(W65=0,"",ROUNDUP(W65/H65,0)*0.02175),"")</f>
        <v>0.23924999999999999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2">
        <v>4680115882133</v>
      </c>
      <c r="E66" s="323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0"/>
      <c r="P66" s="330"/>
      <c r="Q66" s="330"/>
      <c r="R66" s="323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2">
        <v>4607091382952</v>
      </c>
      <c r="E67" s="323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0"/>
      <c r="P67" s="330"/>
      <c r="Q67" s="330"/>
      <c r="R67" s="323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22">
        <v>4680115882539</v>
      </c>
      <c r="E68" s="32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0"/>
      <c r="P68" s="330"/>
      <c r="Q68" s="330"/>
      <c r="R68" s="323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22">
        <v>4607091385687</v>
      </c>
      <c r="E69" s="32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0"/>
      <c r="P69" s="330"/>
      <c r="Q69" s="330"/>
      <c r="R69" s="323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2">
        <v>4607091384604</v>
      </c>
      <c r="E70" s="323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0"/>
      <c r="P70" s="330"/>
      <c r="Q70" s="330"/>
      <c r="R70" s="323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2">
        <v>4680115880283</v>
      </c>
      <c r="E71" s="323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0"/>
      <c r="P71" s="330"/>
      <c r="Q71" s="330"/>
      <c r="R71" s="323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2">
        <v>4680115881518</v>
      </c>
      <c r="E72" s="323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0"/>
      <c r="P72" s="330"/>
      <c r="Q72" s="330"/>
      <c r="R72" s="323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2">
        <v>4680115881303</v>
      </c>
      <c r="E73" s="323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0"/>
      <c r="P73" s="330"/>
      <c r="Q73" s="330"/>
      <c r="R73" s="323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2">
        <v>4680115882577</v>
      </c>
      <c r="E74" s="323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12" t="s">
        <v>141</v>
      </c>
      <c r="O74" s="330"/>
      <c r="P74" s="330"/>
      <c r="Q74" s="330"/>
      <c r="R74" s="323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2">
        <v>4680115882720</v>
      </c>
      <c r="E75" s="32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4" t="s">
        <v>144</v>
      </c>
      <c r="O75" s="330"/>
      <c r="P75" s="330"/>
      <c r="Q75" s="330"/>
      <c r="R75" s="323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2">
        <v>4607091388466</v>
      </c>
      <c r="E76" s="323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0"/>
      <c r="P76" s="330"/>
      <c r="Q76" s="330"/>
      <c r="R76" s="323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2">
        <v>4680115880269</v>
      </c>
      <c r="E77" s="323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0"/>
      <c r="P77" s="330"/>
      <c r="Q77" s="330"/>
      <c r="R77" s="323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2">
        <v>4680115880429</v>
      </c>
      <c r="E78" s="323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0"/>
      <c r="P78" s="330"/>
      <c r="Q78" s="330"/>
      <c r="R78" s="323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2">
        <v>4680115881457</v>
      </c>
      <c r="E79" s="323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0"/>
      <c r="P79" s="330"/>
      <c r="Q79" s="330"/>
      <c r="R79" s="323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2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4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12.037037037037036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13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0.28275</v>
      </c>
      <c r="Y80" s="309"/>
      <c r="Z80" s="309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4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8">
        <f>IFERROR(SUM(V63:V79),"0")</f>
        <v>130</v>
      </c>
      <c r="W81" s="308">
        <f>IFERROR(SUM(W63:W79),"0")</f>
        <v>140.4</v>
      </c>
      <c r="X81" s="37"/>
      <c r="Y81" s="309"/>
      <c r="Z81" s="309"/>
    </row>
    <row r="82" spans="1:53" ht="14.25" customHeight="1" x14ac:dyDescent="0.25">
      <c r="A82" s="344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2">
        <v>4607091384789</v>
      </c>
      <c r="E83" s="323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48" t="s">
        <v>155</v>
      </c>
      <c r="O83" s="330"/>
      <c r="P83" s="330"/>
      <c r="Q83" s="330"/>
      <c r="R83" s="323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2">
        <v>4680115881488</v>
      </c>
      <c r="E84" s="323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8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0"/>
      <c r="P84" s="330"/>
      <c r="Q84" s="330"/>
      <c r="R84" s="323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2">
        <v>4607091384765</v>
      </c>
      <c r="E85" s="323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160</v>
      </c>
      <c r="O85" s="330"/>
      <c r="P85" s="330"/>
      <c r="Q85" s="330"/>
      <c r="R85" s="323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2">
        <v>4680115882751</v>
      </c>
      <c r="E86" s="323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9" t="s">
        <v>163</v>
      </c>
      <c r="O86" s="330"/>
      <c r="P86" s="330"/>
      <c r="Q86" s="330"/>
      <c r="R86" s="323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2">
        <v>4680115882775</v>
      </c>
      <c r="E87" s="323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30"/>
      <c r="P87" s="330"/>
      <c r="Q87" s="330"/>
      <c r="R87" s="323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2">
        <v>4680115880658</v>
      </c>
      <c r="E88" s="323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0"/>
      <c r="P88" s="330"/>
      <c r="Q88" s="330"/>
      <c r="R88" s="323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2">
        <v>4607091381962</v>
      </c>
      <c r="E89" s="323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0"/>
      <c r="P89" s="330"/>
      <c r="Q89" s="330"/>
      <c r="R89" s="323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2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4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4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44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2">
        <v>4607091387667</v>
      </c>
      <c r="E93" s="323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0"/>
      <c r="P93" s="330"/>
      <c r="Q93" s="330"/>
      <c r="R93" s="323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2">
        <v>4607091387636</v>
      </c>
      <c r="E94" s="323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0"/>
      <c r="P94" s="330"/>
      <c r="Q94" s="330"/>
      <c r="R94" s="323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2">
        <v>4607091384727</v>
      </c>
      <c r="E95" s="323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0"/>
      <c r="P95" s="330"/>
      <c r="Q95" s="330"/>
      <c r="R95" s="323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2">
        <v>4607091386745</v>
      </c>
      <c r="E96" s="323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0"/>
      <c r="P96" s="330"/>
      <c r="Q96" s="330"/>
      <c r="R96" s="323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2">
        <v>4607091382426</v>
      </c>
      <c r="E97" s="323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0"/>
      <c r="P97" s="330"/>
      <c r="Q97" s="330"/>
      <c r="R97" s="323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2">
        <v>4607091386547</v>
      </c>
      <c r="E98" s="323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0"/>
      <c r="P98" s="330"/>
      <c r="Q98" s="330"/>
      <c r="R98" s="323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2">
        <v>4607091384734</v>
      </c>
      <c r="E99" s="323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0"/>
      <c r="P99" s="330"/>
      <c r="Q99" s="330"/>
      <c r="R99" s="323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2">
        <v>4607091382464</v>
      </c>
      <c r="E100" s="323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6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0"/>
      <c r="P100" s="330"/>
      <c r="Q100" s="330"/>
      <c r="R100" s="323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2">
        <v>4680115883444</v>
      </c>
      <c r="E101" s="323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6" t="s">
        <v>190</v>
      </c>
      <c r="O101" s="330"/>
      <c r="P101" s="330"/>
      <c r="Q101" s="330"/>
      <c r="R101" s="323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2">
        <v>4680115883444</v>
      </c>
      <c r="E102" s="323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7" t="s">
        <v>190</v>
      </c>
      <c r="O102" s="330"/>
      <c r="P102" s="330"/>
      <c r="Q102" s="330"/>
      <c r="R102" s="323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2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4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4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44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2">
        <v>4607091386967</v>
      </c>
      <c r="E106" s="323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22" t="s">
        <v>194</v>
      </c>
      <c r="O106" s="330"/>
      <c r="P106" s="330"/>
      <c r="Q106" s="330"/>
      <c r="R106" s="323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2">
        <v>4607091386967</v>
      </c>
      <c r="E107" s="323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9" t="s">
        <v>196</v>
      </c>
      <c r="O107" s="330"/>
      <c r="P107" s="330"/>
      <c r="Q107" s="330"/>
      <c r="R107" s="323"/>
      <c r="S107" s="34"/>
      <c r="T107" s="34"/>
      <c r="U107" s="35" t="s">
        <v>65</v>
      </c>
      <c r="V107" s="306">
        <v>70</v>
      </c>
      <c r="W107" s="307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2">
        <v>4607091385304</v>
      </c>
      <c r="E108" s="323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5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0"/>
      <c r="P108" s="330"/>
      <c r="Q108" s="330"/>
      <c r="R108" s="323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2">
        <v>4607091386264</v>
      </c>
      <c r="E109" s="323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0"/>
      <c r="P109" s="330"/>
      <c r="Q109" s="330"/>
      <c r="R109" s="323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2">
        <v>4680115882584</v>
      </c>
      <c r="E110" s="323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3" t="s">
        <v>203</v>
      </c>
      <c r="O110" s="330"/>
      <c r="P110" s="330"/>
      <c r="Q110" s="330"/>
      <c r="R110" s="323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2">
        <v>4607091385731</v>
      </c>
      <c r="E111" s="323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2" t="s">
        <v>206</v>
      </c>
      <c r="O111" s="330"/>
      <c r="P111" s="330"/>
      <c r="Q111" s="330"/>
      <c r="R111" s="323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2">
        <v>4680115880214</v>
      </c>
      <c r="E112" s="323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21" t="s">
        <v>209</v>
      </c>
      <c r="O112" s="330"/>
      <c r="P112" s="330"/>
      <c r="Q112" s="330"/>
      <c r="R112" s="323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2">
        <v>4680115880894</v>
      </c>
      <c r="E113" s="323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601" t="s">
        <v>212</v>
      </c>
      <c r="O113" s="330"/>
      <c r="P113" s="330"/>
      <c r="Q113" s="330"/>
      <c r="R113" s="323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2">
        <v>4607091385427</v>
      </c>
      <c r="E114" s="323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0"/>
      <c r="P114" s="330"/>
      <c r="Q114" s="330"/>
      <c r="R114" s="323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2">
        <v>4680115882645</v>
      </c>
      <c r="E115" s="323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3" t="s">
        <v>217</v>
      </c>
      <c r="O115" s="330"/>
      <c r="P115" s="330"/>
      <c r="Q115" s="330"/>
      <c r="R115" s="323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2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4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8.3333333333333321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9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0.19574999999999998</v>
      </c>
      <c r="Y116" s="309"/>
      <c r="Z116" s="309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4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8">
        <f>IFERROR(SUM(V106:V115),"0")</f>
        <v>70</v>
      </c>
      <c r="W117" s="308">
        <f>IFERROR(SUM(W106:W115),"0")</f>
        <v>75.600000000000009</v>
      </c>
      <c r="X117" s="37"/>
      <c r="Y117" s="309"/>
      <c r="Z117" s="309"/>
    </row>
    <row r="118" spans="1:53" ht="14.25" customHeight="1" x14ac:dyDescent="0.25">
      <c r="A118" s="344" t="s">
        <v>218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2">
        <v>4607091383065</v>
      </c>
      <c r="E119" s="323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0"/>
      <c r="P119" s="330"/>
      <c r="Q119" s="330"/>
      <c r="R119" s="323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2">
        <v>4680115881532</v>
      </c>
      <c r="E120" s="323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0"/>
      <c r="P120" s="330"/>
      <c r="Q120" s="330"/>
      <c r="R120" s="323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2">
        <v>4680115882652</v>
      </c>
      <c r="E121" s="323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2" t="s">
        <v>225</v>
      </c>
      <c r="O121" s="330"/>
      <c r="P121" s="330"/>
      <c r="Q121" s="330"/>
      <c r="R121" s="323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2">
        <v>4680115880238</v>
      </c>
      <c r="E122" s="323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0"/>
      <c r="P122" s="330"/>
      <c r="Q122" s="330"/>
      <c r="R122" s="323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2">
        <v>4680115881464</v>
      </c>
      <c r="E123" s="323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55" t="s">
        <v>230</v>
      </c>
      <c r="O123" s="330"/>
      <c r="P123" s="330"/>
      <c r="Q123" s="330"/>
      <c r="R123" s="323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2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4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4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63" t="s">
        <v>231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02"/>
      <c r="Z126" s="302"/>
    </row>
    <row r="127" spans="1:53" ht="14.25" customHeight="1" x14ac:dyDescent="0.25">
      <c r="A127" s="344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2">
        <v>4607091385168</v>
      </c>
      <c r="E128" s="323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0"/>
      <c r="P128" s="330"/>
      <c r="Q128" s="330"/>
      <c r="R128" s="323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2">
        <v>4607091383256</v>
      </c>
      <c r="E129" s="323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0"/>
      <c r="P129" s="330"/>
      <c r="Q129" s="330"/>
      <c r="R129" s="323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2">
        <v>4607091385748</v>
      </c>
      <c r="E130" s="323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0"/>
      <c r="P130" s="330"/>
      <c r="Q130" s="330"/>
      <c r="R130" s="323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2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4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4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7" t="s">
        <v>238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63" t="s">
        <v>239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302"/>
      <c r="Z134" s="302"/>
    </row>
    <row r="135" spans="1:53" ht="14.25" customHeight="1" x14ac:dyDescent="0.25">
      <c r="A135" s="344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2">
        <v>4607091383423</v>
      </c>
      <c r="E136" s="323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0"/>
      <c r="P136" s="330"/>
      <c r="Q136" s="330"/>
      <c r="R136" s="323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2">
        <v>4607091381405</v>
      </c>
      <c r="E137" s="323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0"/>
      <c r="P137" s="330"/>
      <c r="Q137" s="330"/>
      <c r="R137" s="323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2">
        <v>4607091386516</v>
      </c>
      <c r="E138" s="323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0"/>
      <c r="P138" s="330"/>
      <c r="Q138" s="330"/>
      <c r="R138" s="323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2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4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4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63" t="s">
        <v>246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02"/>
      <c r="Z141" s="302"/>
    </row>
    <row r="142" spans="1:53" ht="14.25" customHeight="1" x14ac:dyDescent="0.25">
      <c r="A142" s="344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2">
        <v>4680115880993</v>
      </c>
      <c r="E143" s="323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0"/>
      <c r="P143" s="330"/>
      <c r="Q143" s="330"/>
      <c r="R143" s="323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2">
        <v>4680115881761</v>
      </c>
      <c r="E144" s="323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0"/>
      <c r="P144" s="330"/>
      <c r="Q144" s="330"/>
      <c r="R144" s="323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2">
        <v>4680115881563</v>
      </c>
      <c r="E145" s="323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0"/>
      <c r="P145" s="330"/>
      <c r="Q145" s="330"/>
      <c r="R145" s="323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2">
        <v>4680115880986</v>
      </c>
      <c r="E146" s="323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0"/>
      <c r="P146" s="330"/>
      <c r="Q146" s="330"/>
      <c r="R146" s="323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2">
        <v>4680115880207</v>
      </c>
      <c r="E147" s="323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0"/>
      <c r="P147" s="330"/>
      <c r="Q147" s="330"/>
      <c r="R147" s="323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2">
        <v>4680115881785</v>
      </c>
      <c r="E148" s="323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0"/>
      <c r="P148" s="330"/>
      <c r="Q148" s="330"/>
      <c r="R148" s="323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2">
        <v>4680115881679</v>
      </c>
      <c r="E149" s="323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0"/>
      <c r="P149" s="330"/>
      <c r="Q149" s="330"/>
      <c r="R149" s="323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2">
        <v>4680115880191</v>
      </c>
      <c r="E150" s="323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0"/>
      <c r="P150" s="330"/>
      <c r="Q150" s="330"/>
      <c r="R150" s="323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2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4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4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63" t="s">
        <v>263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02"/>
      <c r="Z153" s="302"/>
    </row>
    <row r="154" spans="1:53" ht="14.25" customHeight="1" x14ac:dyDescent="0.25">
      <c r="A154" s="344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2">
        <v>4680115881402</v>
      </c>
      <c r="E155" s="32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0"/>
      <c r="P155" s="330"/>
      <c r="Q155" s="330"/>
      <c r="R155" s="323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2">
        <v>4680115881396</v>
      </c>
      <c r="E156" s="323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0"/>
      <c r="P156" s="330"/>
      <c r="Q156" s="330"/>
      <c r="R156" s="323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2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4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4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44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2">
        <v>4680115882935</v>
      </c>
      <c r="E160" s="323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68" t="s">
        <v>270</v>
      </c>
      <c r="O160" s="330"/>
      <c r="P160" s="330"/>
      <c r="Q160" s="330"/>
      <c r="R160" s="323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2">
        <v>4680115880764</v>
      </c>
      <c r="E161" s="323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0"/>
      <c r="P161" s="330"/>
      <c r="Q161" s="330"/>
      <c r="R161" s="323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2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4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4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44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2">
        <v>4680115882683</v>
      </c>
      <c r="E165" s="323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0"/>
      <c r="P165" s="330"/>
      <c r="Q165" s="330"/>
      <c r="R165" s="323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2">
        <v>4680115882690</v>
      </c>
      <c r="E166" s="323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0"/>
      <c r="P166" s="330"/>
      <c r="Q166" s="330"/>
      <c r="R166" s="323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2">
        <v>4680115882669</v>
      </c>
      <c r="E167" s="323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0"/>
      <c r="P167" s="330"/>
      <c r="Q167" s="330"/>
      <c r="R167" s="323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2">
        <v>4680115882676</v>
      </c>
      <c r="E168" s="323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0"/>
      <c r="P168" s="330"/>
      <c r="Q168" s="330"/>
      <c r="R168" s="323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2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4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4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44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2">
        <v>4680115881556</v>
      </c>
      <c r="E172" s="323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0"/>
      <c r="P172" s="330"/>
      <c r="Q172" s="330"/>
      <c r="R172" s="323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2">
        <v>4680115880573</v>
      </c>
      <c r="E173" s="323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2" t="s">
        <v>285</v>
      </c>
      <c r="O173" s="330"/>
      <c r="P173" s="330"/>
      <c r="Q173" s="330"/>
      <c r="R173" s="323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2">
        <v>4680115881594</v>
      </c>
      <c r="E174" s="323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0"/>
      <c r="P174" s="330"/>
      <c r="Q174" s="330"/>
      <c r="R174" s="323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2">
        <v>4680115881587</v>
      </c>
      <c r="E175" s="323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0" t="s">
        <v>290</v>
      </c>
      <c r="O175" s="330"/>
      <c r="P175" s="330"/>
      <c r="Q175" s="330"/>
      <c r="R175" s="323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2">
        <v>4680115880962</v>
      </c>
      <c r="E176" s="323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0"/>
      <c r="P176" s="330"/>
      <c r="Q176" s="330"/>
      <c r="R176" s="323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2">
        <v>4680115881617</v>
      </c>
      <c r="E177" s="323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0"/>
      <c r="P177" s="330"/>
      <c r="Q177" s="330"/>
      <c r="R177" s="323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2">
        <v>4680115881228</v>
      </c>
      <c r="E178" s="323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4" t="s">
        <v>297</v>
      </c>
      <c r="O178" s="330"/>
      <c r="P178" s="330"/>
      <c r="Q178" s="330"/>
      <c r="R178" s="323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2">
        <v>4680115881037</v>
      </c>
      <c r="E179" s="323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6" t="s">
        <v>300</v>
      </c>
      <c r="O179" s="330"/>
      <c r="P179" s="330"/>
      <c r="Q179" s="330"/>
      <c r="R179" s="323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2">
        <v>4680115881211</v>
      </c>
      <c r="E180" s="323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0"/>
      <c r="P180" s="330"/>
      <c r="Q180" s="330"/>
      <c r="R180" s="323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2">
        <v>4680115881020</v>
      </c>
      <c r="E181" s="323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0"/>
      <c r="P181" s="330"/>
      <c r="Q181" s="330"/>
      <c r="R181" s="323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2">
        <v>4680115882195</v>
      </c>
      <c r="E182" s="323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0"/>
      <c r="P182" s="330"/>
      <c r="Q182" s="330"/>
      <c r="R182" s="323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2">
        <v>4680115882607</v>
      </c>
      <c r="E183" s="323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0"/>
      <c r="P183" s="330"/>
      <c r="Q183" s="330"/>
      <c r="R183" s="323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2">
        <v>4680115880092</v>
      </c>
      <c r="E184" s="323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0"/>
      <c r="P184" s="330"/>
      <c r="Q184" s="330"/>
      <c r="R184" s="323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2">
        <v>4680115880221</v>
      </c>
      <c r="E185" s="323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0"/>
      <c r="P185" s="330"/>
      <c r="Q185" s="330"/>
      <c r="R185" s="323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2">
        <v>4680115882942</v>
      </c>
      <c r="E186" s="323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0"/>
      <c r="P186" s="330"/>
      <c r="Q186" s="330"/>
      <c r="R186" s="323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2">
        <v>4680115880504</v>
      </c>
      <c r="E187" s="323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0"/>
      <c r="P187" s="330"/>
      <c r="Q187" s="330"/>
      <c r="R187" s="323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2">
        <v>4680115882164</v>
      </c>
      <c r="E188" s="323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0"/>
      <c r="P188" s="330"/>
      <c r="Q188" s="330"/>
      <c r="R188" s="323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2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4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4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44" t="s">
        <v>218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2">
        <v>4680115880801</v>
      </c>
      <c r="E192" s="323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5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0"/>
      <c r="P192" s="330"/>
      <c r="Q192" s="330"/>
      <c r="R192" s="323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2">
        <v>4680115880818</v>
      </c>
      <c r="E193" s="323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0"/>
      <c r="P193" s="330"/>
      <c r="Q193" s="330"/>
      <c r="R193" s="323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2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4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4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63" t="s">
        <v>323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2"/>
      <c r="Z196" s="302"/>
    </row>
    <row r="197" spans="1:53" ht="14.25" customHeight="1" x14ac:dyDescent="0.25">
      <c r="A197" s="344" t="s">
        <v>103</v>
      </c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2">
        <v>4607091387445</v>
      </c>
      <c r="E198" s="323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0"/>
      <c r="P198" s="330"/>
      <c r="Q198" s="330"/>
      <c r="R198" s="323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2">
        <v>4607091386004</v>
      </c>
      <c r="E199" s="323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0"/>
      <c r="P199" s="330"/>
      <c r="Q199" s="330"/>
      <c r="R199" s="323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2">
        <v>4607091386004</v>
      </c>
      <c r="E200" s="323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0"/>
      <c r="P200" s="330"/>
      <c r="Q200" s="330"/>
      <c r="R200" s="323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2">
        <v>4607091386073</v>
      </c>
      <c r="E201" s="323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0"/>
      <c r="P201" s="330"/>
      <c r="Q201" s="330"/>
      <c r="R201" s="323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22">
        <v>4607091387322</v>
      </c>
      <c r="E202" s="32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0"/>
      <c r="P202" s="330"/>
      <c r="Q202" s="330"/>
      <c r="R202" s="323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22">
        <v>4607091387322</v>
      </c>
      <c r="E203" s="323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0"/>
      <c r="P203" s="330"/>
      <c r="Q203" s="330"/>
      <c r="R203" s="323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2">
        <v>4607091387377</v>
      </c>
      <c r="E204" s="323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0"/>
      <c r="P204" s="330"/>
      <c r="Q204" s="330"/>
      <c r="R204" s="323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2">
        <v>4607091387353</v>
      </c>
      <c r="E205" s="32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0"/>
      <c r="P205" s="330"/>
      <c r="Q205" s="330"/>
      <c r="R205" s="323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2">
        <v>4607091386011</v>
      </c>
      <c r="E206" s="323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0"/>
      <c r="P206" s="330"/>
      <c r="Q206" s="330"/>
      <c r="R206" s="323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2">
        <v>4607091387308</v>
      </c>
      <c r="E207" s="323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0"/>
      <c r="P207" s="330"/>
      <c r="Q207" s="330"/>
      <c r="R207" s="323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2">
        <v>4607091387339</v>
      </c>
      <c r="E208" s="323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0"/>
      <c r="P208" s="330"/>
      <c r="Q208" s="330"/>
      <c r="R208" s="323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2">
        <v>4680115882638</v>
      </c>
      <c r="E209" s="323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0"/>
      <c r="P209" s="330"/>
      <c r="Q209" s="330"/>
      <c r="R209" s="323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2">
        <v>4680115881938</v>
      </c>
      <c r="E210" s="323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0"/>
      <c r="P210" s="330"/>
      <c r="Q210" s="330"/>
      <c r="R210" s="323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2">
        <v>4607091387346</v>
      </c>
      <c r="E211" s="32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0"/>
      <c r="P211" s="330"/>
      <c r="Q211" s="330"/>
      <c r="R211" s="323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2">
        <v>4607091389807</v>
      </c>
      <c r="E212" s="32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0"/>
      <c r="P212" s="330"/>
      <c r="Q212" s="330"/>
      <c r="R212" s="323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2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4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4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44" t="s">
        <v>95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2">
        <v>4680115881914</v>
      </c>
      <c r="E216" s="323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0"/>
      <c r="P216" s="330"/>
      <c r="Q216" s="330"/>
      <c r="R216" s="323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2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4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4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44" t="s">
        <v>60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2">
        <v>4607091387193</v>
      </c>
      <c r="E220" s="323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0"/>
      <c r="P220" s="330"/>
      <c r="Q220" s="330"/>
      <c r="R220" s="323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2">
        <v>4607091387230</v>
      </c>
      <c r="E221" s="32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0"/>
      <c r="P221" s="330"/>
      <c r="Q221" s="330"/>
      <c r="R221" s="323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2">
        <v>4607091387285</v>
      </c>
      <c r="E222" s="323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0"/>
      <c r="P222" s="330"/>
      <c r="Q222" s="330"/>
      <c r="R222" s="323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2">
        <v>4607091389845</v>
      </c>
      <c r="E223" s="323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3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0"/>
      <c r="P223" s="330"/>
      <c r="Q223" s="330"/>
      <c r="R223" s="323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2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4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4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44" t="s">
        <v>68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2">
        <v>4607091387766</v>
      </c>
      <c r="E227" s="32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0"/>
      <c r="P227" s="330"/>
      <c r="Q227" s="330"/>
      <c r="R227" s="323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2">
        <v>4607091387957</v>
      </c>
      <c r="E228" s="32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0"/>
      <c r="P228" s="330"/>
      <c r="Q228" s="330"/>
      <c r="R228" s="323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2">
        <v>4607091387964</v>
      </c>
      <c r="E229" s="32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0"/>
      <c r="P229" s="330"/>
      <c r="Q229" s="330"/>
      <c r="R229" s="323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2">
        <v>4607091381672</v>
      </c>
      <c r="E230" s="323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0"/>
      <c r="P230" s="330"/>
      <c r="Q230" s="330"/>
      <c r="R230" s="323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2">
        <v>4607091387537</v>
      </c>
      <c r="E231" s="323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0"/>
      <c r="P231" s="330"/>
      <c r="Q231" s="330"/>
      <c r="R231" s="323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2">
        <v>4607091387513</v>
      </c>
      <c r="E232" s="323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0"/>
      <c r="P232" s="330"/>
      <c r="Q232" s="330"/>
      <c r="R232" s="323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2">
        <v>4680115880511</v>
      </c>
      <c r="E233" s="323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0"/>
      <c r="P233" s="330"/>
      <c r="Q233" s="330"/>
      <c r="R233" s="323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2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4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4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44" t="s">
        <v>218</v>
      </c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2">
        <v>4607091380880</v>
      </c>
      <c r="E237" s="323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0"/>
      <c r="P237" s="330"/>
      <c r="Q237" s="330"/>
      <c r="R237" s="323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2">
        <v>4607091384482</v>
      </c>
      <c r="E238" s="323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0"/>
      <c r="P238" s="330"/>
      <c r="Q238" s="330"/>
      <c r="R238" s="323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2">
        <v>4607091380897</v>
      </c>
      <c r="E239" s="32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0"/>
      <c r="P239" s="330"/>
      <c r="Q239" s="330"/>
      <c r="R239" s="323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2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4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4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44" t="s">
        <v>81</v>
      </c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2">
        <v>4607091388374</v>
      </c>
      <c r="E243" s="323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45" t="s">
        <v>384</v>
      </c>
      <c r="O243" s="330"/>
      <c r="P243" s="330"/>
      <c r="Q243" s="330"/>
      <c r="R243" s="323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2">
        <v>4607091388381</v>
      </c>
      <c r="E244" s="323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59" t="s">
        <v>387</v>
      </c>
      <c r="O244" s="330"/>
      <c r="P244" s="330"/>
      <c r="Q244" s="330"/>
      <c r="R244" s="323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22">
        <v>4607091388404</v>
      </c>
      <c r="E245" s="323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0"/>
      <c r="P245" s="330"/>
      <c r="Q245" s="330"/>
      <c r="R245" s="323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2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4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3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4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44" t="s">
        <v>390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13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22">
        <v>4680115881808</v>
      </c>
      <c r="E249" s="323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0"/>
      <c r="P249" s="330"/>
      <c r="Q249" s="330"/>
      <c r="R249" s="323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22">
        <v>4680115881822</v>
      </c>
      <c r="E250" s="323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4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0"/>
      <c r="P250" s="330"/>
      <c r="Q250" s="330"/>
      <c r="R250" s="323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22">
        <v>4680115880016</v>
      </c>
      <c r="E251" s="32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3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0"/>
      <c r="P251" s="330"/>
      <c r="Q251" s="330"/>
      <c r="R251" s="323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2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4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3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4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63" t="s">
        <v>399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2"/>
      <c r="Z254" s="302"/>
    </row>
    <row r="255" spans="1:53" ht="14.25" customHeight="1" x14ac:dyDescent="0.25">
      <c r="A255" s="344" t="s">
        <v>103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22">
        <v>4607091387421</v>
      </c>
      <c r="E256" s="323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0"/>
      <c r="P256" s="330"/>
      <c r="Q256" s="330"/>
      <c r="R256" s="323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22">
        <v>4607091387421</v>
      </c>
      <c r="E257" s="323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0"/>
      <c r="P257" s="330"/>
      <c r="Q257" s="330"/>
      <c r="R257" s="323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22">
        <v>4607091387452</v>
      </c>
      <c r="E258" s="323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351" t="s">
        <v>405</v>
      </c>
      <c r="O258" s="330"/>
      <c r="P258" s="330"/>
      <c r="Q258" s="330"/>
      <c r="R258" s="323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22">
        <v>4607091387452</v>
      </c>
      <c r="E259" s="32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30"/>
      <c r="P259" s="330"/>
      <c r="Q259" s="330"/>
      <c r="R259" s="323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22">
        <v>4607091385984</v>
      </c>
      <c r="E260" s="323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0"/>
      <c r="P260" s="330"/>
      <c r="Q260" s="330"/>
      <c r="R260" s="323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22">
        <v>4607091387438</v>
      </c>
      <c r="E261" s="323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3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0"/>
      <c r="P261" s="330"/>
      <c r="Q261" s="330"/>
      <c r="R261" s="323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22">
        <v>4607091387469</v>
      </c>
      <c r="E262" s="323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0"/>
      <c r="P262" s="330"/>
      <c r="Q262" s="330"/>
      <c r="R262" s="323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2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4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3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4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44" t="s">
        <v>60</v>
      </c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22">
        <v>4607091387292</v>
      </c>
      <c r="E266" s="323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4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0"/>
      <c r="P266" s="330"/>
      <c r="Q266" s="330"/>
      <c r="R266" s="323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22">
        <v>4607091387315</v>
      </c>
      <c r="E267" s="323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0"/>
      <c r="P267" s="330"/>
      <c r="Q267" s="330"/>
      <c r="R267" s="323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2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4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3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4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63" t="s">
        <v>417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2"/>
      <c r="Z270" s="302"/>
    </row>
    <row r="271" spans="1:53" ht="14.25" customHeight="1" x14ac:dyDescent="0.25">
      <c r="A271" s="344" t="s">
        <v>60</v>
      </c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22">
        <v>4607091383836</v>
      </c>
      <c r="E272" s="323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0"/>
      <c r="P272" s="330"/>
      <c r="Q272" s="330"/>
      <c r="R272" s="323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2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4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3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4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44" t="s">
        <v>68</v>
      </c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  <c r="T275" s="313"/>
      <c r="U275" s="313"/>
      <c r="V275" s="313"/>
      <c r="W275" s="313"/>
      <c r="X275" s="313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22">
        <v>4607091387919</v>
      </c>
      <c r="E276" s="323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0"/>
      <c r="P276" s="330"/>
      <c r="Q276" s="330"/>
      <c r="R276" s="323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22">
        <v>4607091383942</v>
      </c>
      <c r="E277" s="323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0"/>
      <c r="P277" s="330"/>
      <c r="Q277" s="330"/>
      <c r="R277" s="323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22">
        <v>4607091383959</v>
      </c>
      <c r="E278" s="323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410" t="s">
        <v>426</v>
      </c>
      <c r="O278" s="330"/>
      <c r="P278" s="330"/>
      <c r="Q278" s="330"/>
      <c r="R278" s="323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2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4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4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44" t="s">
        <v>218</v>
      </c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3"/>
      <c r="U281" s="313"/>
      <c r="V281" s="313"/>
      <c r="W281" s="313"/>
      <c r="X281" s="313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22">
        <v>4607091388831</v>
      </c>
      <c r="E282" s="32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0"/>
      <c r="P282" s="330"/>
      <c r="Q282" s="330"/>
      <c r="R282" s="323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2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4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3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4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44" t="s">
        <v>81</v>
      </c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  <c r="T285" s="313"/>
      <c r="U285" s="313"/>
      <c r="V285" s="313"/>
      <c r="W285" s="313"/>
      <c r="X285" s="313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22">
        <v>4607091383102</v>
      </c>
      <c r="E286" s="32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0"/>
      <c r="P286" s="330"/>
      <c r="Q286" s="330"/>
      <c r="R286" s="323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2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4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3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4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7" t="s">
        <v>431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48"/>
      <c r="Z289" s="48"/>
    </row>
    <row r="290" spans="1:53" ht="16.5" customHeight="1" x14ac:dyDescent="0.25">
      <c r="A290" s="363" t="s">
        <v>432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2"/>
      <c r="Z290" s="302"/>
    </row>
    <row r="291" spans="1:53" ht="14.25" customHeight="1" x14ac:dyDescent="0.25">
      <c r="A291" s="344" t="s">
        <v>103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22">
        <v>4607091383997</v>
      </c>
      <c r="E292" s="32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0"/>
      <c r="P292" s="330"/>
      <c r="Q292" s="330"/>
      <c r="R292" s="323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22">
        <v>4607091383997</v>
      </c>
      <c r="E293" s="32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4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0"/>
      <c r="P293" s="330"/>
      <c r="Q293" s="330"/>
      <c r="R293" s="323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22">
        <v>4607091384130</v>
      </c>
      <c r="E294" s="32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0"/>
      <c r="P294" s="330"/>
      <c r="Q294" s="330"/>
      <c r="R294" s="323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22">
        <v>4607091384130</v>
      </c>
      <c r="E295" s="32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0"/>
      <c r="P295" s="330"/>
      <c r="Q295" s="330"/>
      <c r="R295" s="323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22">
        <v>4607091384147</v>
      </c>
      <c r="E296" s="32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38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0"/>
      <c r="P296" s="330"/>
      <c r="Q296" s="330"/>
      <c r="R296" s="323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22">
        <v>4607091384147</v>
      </c>
      <c r="E297" s="32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359" t="s">
        <v>442</v>
      </c>
      <c r="O297" s="330"/>
      <c r="P297" s="330"/>
      <c r="Q297" s="330"/>
      <c r="R297" s="323"/>
      <c r="S297" s="34"/>
      <c r="T297" s="34"/>
      <c r="U297" s="35" t="s">
        <v>65</v>
      </c>
      <c r="V297" s="306">
        <v>410</v>
      </c>
      <c r="W297" s="307">
        <f t="shared" si="14"/>
        <v>420</v>
      </c>
      <c r="X297" s="36">
        <f>IFERROR(IF(W297=0,"",ROUNDUP(W297/H297,0)*0.02039),"")</f>
        <v>0.57091999999999998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22">
        <v>4607091384154</v>
      </c>
      <c r="E298" s="32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0"/>
      <c r="P298" s="330"/>
      <c r="Q298" s="330"/>
      <c r="R298" s="323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22">
        <v>4607091384161</v>
      </c>
      <c r="E299" s="32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0"/>
      <c r="P299" s="330"/>
      <c r="Q299" s="330"/>
      <c r="R299" s="323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2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4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27.333333333333332</v>
      </c>
      <c r="W300" s="308">
        <f>IFERROR(W292/H292,"0")+IFERROR(W293/H293,"0")+IFERROR(W294/H294,"0")+IFERROR(W295/H295,"0")+IFERROR(W296/H296,"0")+IFERROR(W297/H297,"0")+IFERROR(W298/H298,"0")+IFERROR(W299/H299,"0")</f>
        <v>28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0.57091999999999998</v>
      </c>
      <c r="Y300" s="309"/>
      <c r="Z300" s="309"/>
    </row>
    <row r="301" spans="1:53" x14ac:dyDescent="0.2">
      <c r="A301" s="313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4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8">
        <f>IFERROR(SUM(V292:V299),"0")</f>
        <v>410</v>
      </c>
      <c r="W301" s="308">
        <f>IFERROR(SUM(W292:W299),"0")</f>
        <v>420</v>
      </c>
      <c r="X301" s="37"/>
      <c r="Y301" s="309"/>
      <c r="Z301" s="309"/>
    </row>
    <row r="302" spans="1:53" ht="14.25" customHeight="1" x14ac:dyDescent="0.25">
      <c r="A302" s="344" t="s">
        <v>95</v>
      </c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  <c r="T302" s="313"/>
      <c r="U302" s="313"/>
      <c r="V302" s="313"/>
      <c r="W302" s="313"/>
      <c r="X302" s="313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22">
        <v>4607091383980</v>
      </c>
      <c r="E303" s="32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0"/>
      <c r="P303" s="330"/>
      <c r="Q303" s="330"/>
      <c r="R303" s="323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22">
        <v>4607091384178</v>
      </c>
      <c r="E304" s="323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4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0"/>
      <c r="P304" s="330"/>
      <c r="Q304" s="330"/>
      <c r="R304" s="323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2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4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4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44" t="s">
        <v>68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13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22">
        <v>4607091384260</v>
      </c>
      <c r="E308" s="323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5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0"/>
      <c r="P308" s="330"/>
      <c r="Q308" s="330"/>
      <c r="R308" s="323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2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4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4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44" t="s">
        <v>218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22">
        <v>4607091384673</v>
      </c>
      <c r="E312" s="323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3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0"/>
      <c r="P312" s="330"/>
      <c r="Q312" s="330"/>
      <c r="R312" s="323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2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4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3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4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63" t="s">
        <v>455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2"/>
      <c r="Z315" s="302"/>
    </row>
    <row r="316" spans="1:53" ht="14.25" customHeight="1" x14ac:dyDescent="0.25">
      <c r="A316" s="344" t="s">
        <v>103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22">
        <v>4607091384185</v>
      </c>
      <c r="E317" s="323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0"/>
      <c r="P317" s="330"/>
      <c r="Q317" s="330"/>
      <c r="R317" s="323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22">
        <v>4607091384192</v>
      </c>
      <c r="E318" s="323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5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0"/>
      <c r="P318" s="330"/>
      <c r="Q318" s="330"/>
      <c r="R318" s="323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22">
        <v>4680115881907</v>
      </c>
      <c r="E319" s="32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3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0"/>
      <c r="P319" s="330"/>
      <c r="Q319" s="330"/>
      <c r="R319" s="323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22">
        <v>4607091384680</v>
      </c>
      <c r="E320" s="323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0"/>
      <c r="P320" s="330"/>
      <c r="Q320" s="330"/>
      <c r="R320" s="323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2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4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3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4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44" t="s">
        <v>60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22">
        <v>4607091384802</v>
      </c>
      <c r="E324" s="323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3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0"/>
      <c r="P324" s="330"/>
      <c r="Q324" s="330"/>
      <c r="R324" s="323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22">
        <v>4607091384826</v>
      </c>
      <c r="E325" s="323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0"/>
      <c r="P325" s="330"/>
      <c r="Q325" s="330"/>
      <c r="R325" s="323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2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4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4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44" t="s">
        <v>68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13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22">
        <v>4607091384246</v>
      </c>
      <c r="E329" s="323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0"/>
      <c r="P329" s="330"/>
      <c r="Q329" s="330"/>
      <c r="R329" s="323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22">
        <v>4680115881976</v>
      </c>
      <c r="E330" s="323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0"/>
      <c r="P330" s="330"/>
      <c r="Q330" s="330"/>
      <c r="R330" s="323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22">
        <v>4607091384253</v>
      </c>
      <c r="E331" s="323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0"/>
      <c r="P331" s="330"/>
      <c r="Q331" s="330"/>
      <c r="R331" s="323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22">
        <v>4680115881969</v>
      </c>
      <c r="E332" s="323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4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0"/>
      <c r="P332" s="330"/>
      <c r="Q332" s="330"/>
      <c r="R332" s="323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2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4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4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44" t="s">
        <v>218</v>
      </c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  <c r="T335" s="313"/>
      <c r="U335" s="313"/>
      <c r="V335" s="313"/>
      <c r="W335" s="313"/>
      <c r="X335" s="313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22">
        <v>4607091389357</v>
      </c>
      <c r="E336" s="323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6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0"/>
      <c r="P336" s="330"/>
      <c r="Q336" s="330"/>
      <c r="R336" s="323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2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4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4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7" t="s">
        <v>478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48"/>
      <c r="Z339" s="48"/>
    </row>
    <row r="340" spans="1:53" ht="16.5" customHeight="1" x14ac:dyDescent="0.25">
      <c r="A340" s="363" t="s">
        <v>479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2"/>
      <c r="Z340" s="302"/>
    </row>
    <row r="341" spans="1:53" ht="14.25" customHeight="1" x14ac:dyDescent="0.25">
      <c r="A341" s="344" t="s">
        <v>103</v>
      </c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22">
        <v>4607091389708</v>
      </c>
      <c r="E342" s="323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5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0"/>
      <c r="P342" s="330"/>
      <c r="Q342" s="330"/>
      <c r="R342" s="323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22">
        <v>4607091389692</v>
      </c>
      <c r="E343" s="32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0"/>
      <c r="P343" s="330"/>
      <c r="Q343" s="330"/>
      <c r="R343" s="323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2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4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3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4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44" t="s">
        <v>60</v>
      </c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  <c r="T346" s="313"/>
      <c r="U346" s="313"/>
      <c r="V346" s="313"/>
      <c r="W346" s="313"/>
      <c r="X346" s="313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22">
        <v>4607091389753</v>
      </c>
      <c r="E347" s="323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0"/>
      <c r="P347" s="330"/>
      <c r="Q347" s="330"/>
      <c r="R347" s="323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22">
        <v>4607091389760</v>
      </c>
      <c r="E348" s="32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0"/>
      <c r="P348" s="330"/>
      <c r="Q348" s="330"/>
      <c r="R348" s="323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22">
        <v>4607091389746</v>
      </c>
      <c r="E349" s="32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0"/>
      <c r="P349" s="330"/>
      <c r="Q349" s="330"/>
      <c r="R349" s="323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22">
        <v>4680115882928</v>
      </c>
      <c r="E350" s="323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5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0"/>
      <c r="P350" s="330"/>
      <c r="Q350" s="330"/>
      <c r="R350" s="323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22">
        <v>4680115883147</v>
      </c>
      <c r="E351" s="323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0"/>
      <c r="P351" s="330"/>
      <c r="Q351" s="330"/>
      <c r="R351" s="323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22">
        <v>4607091384338</v>
      </c>
      <c r="E352" s="323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0"/>
      <c r="P352" s="330"/>
      <c r="Q352" s="330"/>
      <c r="R352" s="323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22">
        <v>4680115883154</v>
      </c>
      <c r="E353" s="323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4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0"/>
      <c r="P353" s="330"/>
      <c r="Q353" s="330"/>
      <c r="R353" s="323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22">
        <v>4607091389524</v>
      </c>
      <c r="E354" s="323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0"/>
      <c r="P354" s="330"/>
      <c r="Q354" s="330"/>
      <c r="R354" s="323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22">
        <v>4680115883161</v>
      </c>
      <c r="E355" s="323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0"/>
      <c r="P355" s="330"/>
      <c r="Q355" s="330"/>
      <c r="R355" s="323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22">
        <v>4607091384345</v>
      </c>
      <c r="E356" s="323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0"/>
      <c r="P356" s="330"/>
      <c r="Q356" s="330"/>
      <c r="R356" s="323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22">
        <v>4680115883178</v>
      </c>
      <c r="E357" s="323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5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0"/>
      <c r="P357" s="330"/>
      <c r="Q357" s="330"/>
      <c r="R357" s="323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22">
        <v>4607091389531</v>
      </c>
      <c r="E358" s="323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0"/>
      <c r="P358" s="330"/>
      <c r="Q358" s="330"/>
      <c r="R358" s="323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22">
        <v>4680115883185</v>
      </c>
      <c r="E359" s="323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616" t="s">
        <v>510</v>
      </c>
      <c r="O359" s="330"/>
      <c r="P359" s="330"/>
      <c r="Q359" s="330"/>
      <c r="R359" s="323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2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4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4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44" t="s">
        <v>68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22">
        <v>4607091389685</v>
      </c>
      <c r="E363" s="323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0"/>
      <c r="P363" s="330"/>
      <c r="Q363" s="330"/>
      <c r="R363" s="323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22">
        <v>4607091389654</v>
      </c>
      <c r="E364" s="323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0"/>
      <c r="P364" s="330"/>
      <c r="Q364" s="330"/>
      <c r="R364" s="323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22">
        <v>4607091384352</v>
      </c>
      <c r="E365" s="323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5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0"/>
      <c r="P365" s="330"/>
      <c r="Q365" s="330"/>
      <c r="R365" s="323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22">
        <v>4607091389661</v>
      </c>
      <c r="E366" s="323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6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0"/>
      <c r="P366" s="330"/>
      <c r="Q366" s="330"/>
      <c r="R366" s="323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2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4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4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44" t="s">
        <v>218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13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22">
        <v>4680115881648</v>
      </c>
      <c r="E370" s="323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3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0"/>
      <c r="P370" s="330"/>
      <c r="Q370" s="330"/>
      <c r="R370" s="323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2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4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3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4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44" t="s">
        <v>90</v>
      </c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  <c r="T373" s="313"/>
      <c r="U373" s="313"/>
      <c r="V373" s="313"/>
      <c r="W373" s="313"/>
      <c r="X373" s="313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22">
        <v>4680115882997</v>
      </c>
      <c r="E374" s="323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501" t="s">
        <v>525</v>
      </c>
      <c r="O374" s="330"/>
      <c r="P374" s="330"/>
      <c r="Q374" s="330"/>
      <c r="R374" s="323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2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4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3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4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63" t="s">
        <v>526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2"/>
      <c r="Z377" s="302"/>
    </row>
    <row r="378" spans="1:53" ht="14.25" customHeight="1" x14ac:dyDescent="0.25">
      <c r="A378" s="344" t="s">
        <v>95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13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22">
        <v>4607091389388</v>
      </c>
      <c r="E379" s="323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30"/>
      <c r="P379" s="330"/>
      <c r="Q379" s="330"/>
      <c r="R379" s="323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22">
        <v>4607091389364</v>
      </c>
      <c r="E380" s="323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30"/>
      <c r="P380" s="330"/>
      <c r="Q380" s="330"/>
      <c r="R380" s="323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2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4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3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4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44" t="s">
        <v>60</v>
      </c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3"/>
      <c r="N383" s="313"/>
      <c r="O383" s="313"/>
      <c r="P383" s="313"/>
      <c r="Q383" s="313"/>
      <c r="R383" s="313"/>
      <c r="S383" s="313"/>
      <c r="T383" s="313"/>
      <c r="U383" s="313"/>
      <c r="V383" s="313"/>
      <c r="W383" s="313"/>
      <c r="X383" s="313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22">
        <v>4607091389739</v>
      </c>
      <c r="E384" s="323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5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30"/>
      <c r="P384" s="330"/>
      <c r="Q384" s="330"/>
      <c r="R384" s="323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22">
        <v>4680115883048</v>
      </c>
      <c r="E385" s="323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30"/>
      <c r="P385" s="330"/>
      <c r="Q385" s="330"/>
      <c r="R385" s="323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22">
        <v>4607091389425</v>
      </c>
      <c r="E386" s="323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30"/>
      <c r="P386" s="330"/>
      <c r="Q386" s="330"/>
      <c r="R386" s="323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22">
        <v>4680115882911</v>
      </c>
      <c r="E387" s="323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30"/>
      <c r="P387" s="330"/>
      <c r="Q387" s="330"/>
      <c r="R387" s="323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22">
        <v>4680115880771</v>
      </c>
      <c r="E388" s="323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30"/>
      <c r="P388" s="330"/>
      <c r="Q388" s="330"/>
      <c r="R388" s="323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22">
        <v>4607091389500</v>
      </c>
      <c r="E389" s="323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4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30"/>
      <c r="P389" s="330"/>
      <c r="Q389" s="330"/>
      <c r="R389" s="323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22">
        <v>4680115881983</v>
      </c>
      <c r="E390" s="323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3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30"/>
      <c r="P390" s="330"/>
      <c r="Q390" s="330"/>
      <c r="R390" s="323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2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4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3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4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44" t="s">
        <v>90</v>
      </c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3"/>
      <c r="N393" s="313"/>
      <c r="O393" s="313"/>
      <c r="P393" s="313"/>
      <c r="Q393" s="313"/>
      <c r="R393" s="313"/>
      <c r="S393" s="313"/>
      <c r="T393" s="313"/>
      <c r="U393" s="313"/>
      <c r="V393" s="313"/>
      <c r="W393" s="313"/>
      <c r="X393" s="313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22">
        <v>4680115882980</v>
      </c>
      <c r="E394" s="323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30"/>
      <c r="P394" s="330"/>
      <c r="Q394" s="330"/>
      <c r="R394" s="323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2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4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3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4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7" t="s">
        <v>548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48"/>
      <c r="Z397" s="48"/>
    </row>
    <row r="398" spans="1:53" ht="16.5" customHeight="1" x14ac:dyDescent="0.25">
      <c r="A398" s="363" t="s">
        <v>548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2"/>
      <c r="Z398" s="302"/>
    </row>
    <row r="399" spans="1:53" ht="14.25" customHeight="1" x14ac:dyDescent="0.25">
      <c r="A399" s="344" t="s">
        <v>103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13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22">
        <v>4607091389067</v>
      </c>
      <c r="E400" s="323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5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30"/>
      <c r="P400" s="330"/>
      <c r="Q400" s="330"/>
      <c r="R400" s="323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22">
        <v>4607091383522</v>
      </c>
      <c r="E401" s="323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30"/>
      <c r="P401" s="330"/>
      <c r="Q401" s="330"/>
      <c r="R401" s="323"/>
      <c r="S401" s="34"/>
      <c r="T401" s="34"/>
      <c r="U401" s="35" t="s">
        <v>65</v>
      </c>
      <c r="V401" s="306">
        <v>0</v>
      </c>
      <c r="W401" s="307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22">
        <v>4607091384437</v>
      </c>
      <c r="E402" s="323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30"/>
      <c r="P402" s="330"/>
      <c r="Q402" s="330"/>
      <c r="R402" s="323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22">
        <v>4607091389104</v>
      </c>
      <c r="E403" s="323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5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30"/>
      <c r="P403" s="330"/>
      <c r="Q403" s="330"/>
      <c r="R403" s="323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22">
        <v>4680115880603</v>
      </c>
      <c r="E404" s="323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6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30"/>
      <c r="P404" s="330"/>
      <c r="Q404" s="330"/>
      <c r="R404" s="323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22">
        <v>4607091389999</v>
      </c>
      <c r="E405" s="323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30"/>
      <c r="P405" s="330"/>
      <c r="Q405" s="330"/>
      <c r="R405" s="323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22">
        <v>4680115882782</v>
      </c>
      <c r="E406" s="323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4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30"/>
      <c r="P406" s="330"/>
      <c r="Q406" s="330"/>
      <c r="R406" s="323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22">
        <v>4607091389098</v>
      </c>
      <c r="E407" s="323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5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30"/>
      <c r="P407" s="330"/>
      <c r="Q407" s="330"/>
      <c r="R407" s="323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22">
        <v>4607091389982</v>
      </c>
      <c r="E408" s="323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30"/>
      <c r="P408" s="330"/>
      <c r="Q408" s="330"/>
      <c r="R408" s="323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2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4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0</v>
      </c>
      <c r="W409" s="308">
        <f>IFERROR(W400/H400,"0")+IFERROR(W401/H401,"0")+IFERROR(W402/H402,"0")+IFERROR(W403/H403,"0")+IFERROR(W404/H404,"0")+IFERROR(W405/H405,"0")+IFERROR(W406/H406,"0")+IFERROR(W407/H407,"0")+IFERROR(W408/H408,"0")</f>
        <v>0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9"/>
      <c r="Z409" s="309"/>
    </row>
    <row r="410" spans="1:53" x14ac:dyDescent="0.2">
      <c r="A410" s="313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4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8">
        <f>IFERROR(SUM(V400:V408),"0")</f>
        <v>0</v>
      </c>
      <c r="W410" s="308">
        <f>IFERROR(SUM(W400:W408),"0")</f>
        <v>0</v>
      </c>
      <c r="X410" s="37"/>
      <c r="Y410" s="309"/>
      <c r="Z410" s="309"/>
    </row>
    <row r="411" spans="1:53" ht="14.25" customHeight="1" x14ac:dyDescent="0.25">
      <c r="A411" s="344" t="s">
        <v>95</v>
      </c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3"/>
      <c r="N411" s="313"/>
      <c r="O411" s="313"/>
      <c r="P411" s="313"/>
      <c r="Q411" s="313"/>
      <c r="R411" s="313"/>
      <c r="S411" s="313"/>
      <c r="T411" s="313"/>
      <c r="U411" s="313"/>
      <c r="V411" s="313"/>
      <c r="W411" s="313"/>
      <c r="X411" s="313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22">
        <v>4607091388930</v>
      </c>
      <c r="E412" s="323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5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30"/>
      <c r="P412" s="330"/>
      <c r="Q412" s="330"/>
      <c r="R412" s="323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22">
        <v>4680115880054</v>
      </c>
      <c r="E413" s="32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30"/>
      <c r="P413" s="330"/>
      <c r="Q413" s="330"/>
      <c r="R413" s="323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2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4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3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4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44" t="s">
        <v>60</v>
      </c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3"/>
      <c r="N416" s="313"/>
      <c r="O416" s="313"/>
      <c r="P416" s="313"/>
      <c r="Q416" s="313"/>
      <c r="R416" s="313"/>
      <c r="S416" s="313"/>
      <c r="T416" s="313"/>
      <c r="U416" s="313"/>
      <c r="V416" s="313"/>
      <c r="W416" s="313"/>
      <c r="X416" s="313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22">
        <v>4680115883116</v>
      </c>
      <c r="E417" s="32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4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30"/>
      <c r="P417" s="330"/>
      <c r="Q417" s="330"/>
      <c r="R417" s="323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22">
        <v>4680115883093</v>
      </c>
      <c r="E418" s="323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30"/>
      <c r="P418" s="330"/>
      <c r="Q418" s="330"/>
      <c r="R418" s="323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22">
        <v>4680115883109</v>
      </c>
      <c r="E419" s="323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30"/>
      <c r="P419" s="330"/>
      <c r="Q419" s="330"/>
      <c r="R419" s="323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22">
        <v>4680115882072</v>
      </c>
      <c r="E420" s="323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394" t="s">
        <v>579</v>
      </c>
      <c r="O420" s="330"/>
      <c r="P420" s="330"/>
      <c r="Q420" s="330"/>
      <c r="R420" s="323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22">
        <v>4680115882102</v>
      </c>
      <c r="E421" s="323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456" t="s">
        <v>582</v>
      </c>
      <c r="O421" s="330"/>
      <c r="P421" s="330"/>
      <c r="Q421" s="330"/>
      <c r="R421" s="323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22">
        <v>4680115882096</v>
      </c>
      <c r="E422" s="323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88" t="s">
        <v>585</v>
      </c>
      <c r="O422" s="330"/>
      <c r="P422" s="330"/>
      <c r="Q422" s="330"/>
      <c r="R422" s="323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2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4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3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4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44" t="s">
        <v>68</v>
      </c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3"/>
      <c r="N425" s="313"/>
      <c r="O425" s="313"/>
      <c r="P425" s="313"/>
      <c r="Q425" s="313"/>
      <c r="R425" s="313"/>
      <c r="S425" s="313"/>
      <c r="T425" s="313"/>
      <c r="U425" s="313"/>
      <c r="V425" s="313"/>
      <c r="W425" s="313"/>
      <c r="X425" s="313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22">
        <v>4607091383409</v>
      </c>
      <c r="E426" s="323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5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30"/>
      <c r="P426" s="330"/>
      <c r="Q426" s="330"/>
      <c r="R426" s="323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22">
        <v>4607091383416</v>
      </c>
      <c r="E427" s="323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5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30"/>
      <c r="P427" s="330"/>
      <c r="Q427" s="330"/>
      <c r="R427" s="323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2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4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3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4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7" t="s">
        <v>590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48"/>
      <c r="Z430" s="48"/>
    </row>
    <row r="431" spans="1:53" ht="16.5" customHeight="1" x14ac:dyDescent="0.25">
      <c r="A431" s="363" t="s">
        <v>591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2"/>
      <c r="Z431" s="302"/>
    </row>
    <row r="432" spans="1:53" ht="14.25" customHeight="1" x14ac:dyDescent="0.25">
      <c r="A432" s="344" t="s">
        <v>103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22">
        <v>4640242180441</v>
      </c>
      <c r="E433" s="323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391" t="s">
        <v>594</v>
      </c>
      <c r="O433" s="330"/>
      <c r="P433" s="330"/>
      <c r="Q433" s="330"/>
      <c r="R433" s="323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22">
        <v>4640242180564</v>
      </c>
      <c r="E434" s="323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87" t="s">
        <v>597</v>
      </c>
      <c r="O434" s="330"/>
      <c r="P434" s="330"/>
      <c r="Q434" s="330"/>
      <c r="R434" s="323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2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4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4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44" t="s">
        <v>95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13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22">
        <v>4640242180526</v>
      </c>
      <c r="E438" s="323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401" t="s">
        <v>600</v>
      </c>
      <c r="O438" s="330"/>
      <c r="P438" s="330"/>
      <c r="Q438" s="330"/>
      <c r="R438" s="323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22">
        <v>4640242180519</v>
      </c>
      <c r="E439" s="323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369" t="s">
        <v>603</v>
      </c>
      <c r="O439" s="330"/>
      <c r="P439" s="330"/>
      <c r="Q439" s="330"/>
      <c r="R439" s="323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2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4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3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4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44" t="s">
        <v>60</v>
      </c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3"/>
      <c r="N442" s="313"/>
      <c r="O442" s="313"/>
      <c r="P442" s="313"/>
      <c r="Q442" s="313"/>
      <c r="R442" s="313"/>
      <c r="S442" s="313"/>
      <c r="T442" s="313"/>
      <c r="U442" s="313"/>
      <c r="V442" s="313"/>
      <c r="W442" s="313"/>
      <c r="X442" s="313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22">
        <v>4640242180816</v>
      </c>
      <c r="E443" s="323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517" t="s">
        <v>606</v>
      </c>
      <c r="O443" s="330"/>
      <c r="P443" s="330"/>
      <c r="Q443" s="330"/>
      <c r="R443" s="323"/>
      <c r="S443" s="34"/>
      <c r="T443" s="34"/>
      <c r="U443" s="35" t="s">
        <v>65</v>
      </c>
      <c r="V443" s="306">
        <v>210</v>
      </c>
      <c r="W443" s="307">
        <f>IFERROR(IF(V443="",0,CEILING((V443/$H443),1)*$H443),"")</f>
        <v>210</v>
      </c>
      <c r="X443" s="36">
        <f>IFERROR(IF(W443=0,"",ROUNDUP(W443/H443,0)*0.00753),"")</f>
        <v>0.3765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22">
        <v>4640242180595</v>
      </c>
      <c r="E444" s="323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78" t="s">
        <v>609</v>
      </c>
      <c r="O444" s="330"/>
      <c r="P444" s="330"/>
      <c r="Q444" s="330"/>
      <c r="R444" s="323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2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4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8">
        <f>IFERROR(V443/H443,"0")+IFERROR(V444/H444,"0")</f>
        <v>50</v>
      </c>
      <c r="W445" s="308">
        <f>IFERROR(W443/H443,"0")+IFERROR(W444/H444,"0")</f>
        <v>50</v>
      </c>
      <c r="X445" s="308">
        <f>IFERROR(IF(X443="",0,X443),"0")+IFERROR(IF(X444="",0,X444),"0")</f>
        <v>0.3765</v>
      </c>
      <c r="Y445" s="309"/>
      <c r="Z445" s="309"/>
    </row>
    <row r="446" spans="1:53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4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8">
        <f>IFERROR(SUM(V443:V444),"0")</f>
        <v>210</v>
      </c>
      <c r="W446" s="308">
        <f>IFERROR(SUM(W443:W444),"0")</f>
        <v>210</v>
      </c>
      <c r="X446" s="37"/>
      <c r="Y446" s="309"/>
      <c r="Z446" s="309"/>
    </row>
    <row r="447" spans="1:53" ht="14.25" customHeight="1" x14ac:dyDescent="0.25">
      <c r="A447" s="344" t="s">
        <v>68</v>
      </c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3"/>
      <c r="N447" s="313"/>
      <c r="O447" s="313"/>
      <c r="P447" s="313"/>
      <c r="Q447" s="313"/>
      <c r="R447" s="313"/>
      <c r="S447" s="313"/>
      <c r="T447" s="313"/>
      <c r="U447" s="313"/>
      <c r="V447" s="313"/>
      <c r="W447" s="313"/>
      <c r="X447" s="313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22">
        <v>4640242180540</v>
      </c>
      <c r="E448" s="323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465" t="s">
        <v>612</v>
      </c>
      <c r="O448" s="330"/>
      <c r="P448" s="330"/>
      <c r="Q448" s="330"/>
      <c r="R448" s="323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22">
        <v>4640242180557</v>
      </c>
      <c r="E449" s="323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590" t="s">
        <v>615</v>
      </c>
      <c r="O449" s="330"/>
      <c r="P449" s="330"/>
      <c r="Q449" s="330"/>
      <c r="R449" s="323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2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4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3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4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63" t="s">
        <v>616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2"/>
      <c r="Z452" s="302"/>
    </row>
    <row r="453" spans="1:53" ht="14.25" customHeight="1" x14ac:dyDescent="0.25">
      <c r="A453" s="344" t="s">
        <v>60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13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22">
        <v>4680115880856</v>
      </c>
      <c r="E454" s="323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30"/>
      <c r="P454" s="330"/>
      <c r="Q454" s="330"/>
      <c r="R454" s="323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2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4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3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4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44" t="s">
        <v>68</v>
      </c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3"/>
      <c r="N457" s="313"/>
      <c r="O457" s="313"/>
      <c r="P457" s="313"/>
      <c r="Q457" s="313"/>
      <c r="R457" s="313"/>
      <c r="S457" s="313"/>
      <c r="T457" s="313"/>
      <c r="U457" s="313"/>
      <c r="V457" s="313"/>
      <c r="W457" s="313"/>
      <c r="X457" s="313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22">
        <v>4680115880870</v>
      </c>
      <c r="E458" s="323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30"/>
      <c r="P458" s="330"/>
      <c r="Q458" s="330"/>
      <c r="R458" s="323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2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4"/>
      <c r="N459" s="315" t="s">
        <v>66</v>
      </c>
      <c r="O459" s="316"/>
      <c r="P459" s="316"/>
      <c r="Q459" s="316"/>
      <c r="R459" s="316"/>
      <c r="S459" s="316"/>
      <c r="T459" s="317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14"/>
      <c r="N460" s="315" t="s">
        <v>66</v>
      </c>
      <c r="O460" s="316"/>
      <c r="P460" s="316"/>
      <c r="Q460" s="316"/>
      <c r="R460" s="316"/>
      <c r="S460" s="316"/>
      <c r="T460" s="317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617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81"/>
      <c r="N461" s="365" t="s">
        <v>621</v>
      </c>
      <c r="O461" s="343"/>
      <c r="P461" s="343"/>
      <c r="Q461" s="343"/>
      <c r="R461" s="343"/>
      <c r="S461" s="343"/>
      <c r="T461" s="33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820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846</v>
      </c>
      <c r="X461" s="37"/>
      <c r="Y461" s="309"/>
      <c r="Z461" s="309"/>
    </row>
    <row r="462" spans="1:53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81"/>
      <c r="N462" s="365" t="s">
        <v>622</v>
      </c>
      <c r="O462" s="343"/>
      <c r="P462" s="343"/>
      <c r="Q462" s="343"/>
      <c r="R462" s="343"/>
      <c r="S462" s="343"/>
      <c r="T462" s="33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856.59777777777776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883.75599999999997</v>
      </c>
      <c r="X462" s="37"/>
      <c r="Y462" s="309"/>
      <c r="Z462" s="309"/>
    </row>
    <row r="463" spans="1:53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81"/>
      <c r="N463" s="365" t="s">
        <v>623</v>
      </c>
      <c r="O463" s="343"/>
      <c r="P463" s="343"/>
      <c r="Q463" s="343"/>
      <c r="R463" s="343"/>
      <c r="S463" s="343"/>
      <c r="T463" s="33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2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2</v>
      </c>
      <c r="X463" s="37"/>
      <c r="Y463" s="309"/>
      <c r="Z463" s="309"/>
    </row>
    <row r="464" spans="1:53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13"/>
      <c r="M464" s="381"/>
      <c r="N464" s="365" t="s">
        <v>625</v>
      </c>
      <c r="O464" s="343"/>
      <c r="P464" s="343"/>
      <c r="Q464" s="343"/>
      <c r="R464" s="343"/>
      <c r="S464" s="343"/>
      <c r="T464" s="333"/>
      <c r="U464" s="37" t="s">
        <v>65</v>
      </c>
      <c r="V464" s="308">
        <f>GrossWeightTotal+PalletQtyTotal*25</f>
        <v>906.59777777777776</v>
      </c>
      <c r="W464" s="308">
        <f>GrossWeightTotalR+PalletQtyTotalR*25</f>
        <v>933.75599999999997</v>
      </c>
      <c r="X464" s="37"/>
      <c r="Y464" s="309"/>
      <c r="Z464" s="309"/>
    </row>
    <row r="465" spans="1:29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13"/>
      <c r="M465" s="381"/>
      <c r="N465" s="365" t="s">
        <v>626</v>
      </c>
      <c r="O465" s="343"/>
      <c r="P465" s="343"/>
      <c r="Q465" s="343"/>
      <c r="R465" s="343"/>
      <c r="S465" s="343"/>
      <c r="T465" s="33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97.703703703703695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100</v>
      </c>
      <c r="X465" s="37"/>
      <c r="Y465" s="309"/>
      <c r="Z465" s="309"/>
    </row>
    <row r="466" spans="1:29" ht="14.25" customHeight="1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13"/>
      <c r="M466" s="381"/>
      <c r="N466" s="365" t="s">
        <v>627</v>
      </c>
      <c r="O466" s="343"/>
      <c r="P466" s="343"/>
      <c r="Q466" s="343"/>
      <c r="R466" s="343"/>
      <c r="S466" s="343"/>
      <c r="T466" s="33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1.4259200000000001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25" t="s">
        <v>93</v>
      </c>
      <c r="D468" s="502"/>
      <c r="E468" s="502"/>
      <c r="F468" s="326"/>
      <c r="G468" s="325" t="s">
        <v>238</v>
      </c>
      <c r="H468" s="502"/>
      <c r="I468" s="502"/>
      <c r="J468" s="502"/>
      <c r="K468" s="502"/>
      <c r="L468" s="502"/>
      <c r="M468" s="326"/>
      <c r="N468" s="325" t="s">
        <v>431</v>
      </c>
      <c r="O468" s="326"/>
      <c r="P468" s="325" t="s">
        <v>478</v>
      </c>
      <c r="Q468" s="326"/>
      <c r="R468" s="299" t="s">
        <v>548</v>
      </c>
      <c r="S468" s="325" t="s">
        <v>590</v>
      </c>
      <c r="T468" s="326"/>
      <c r="U468" s="300"/>
      <c r="Z468" s="52"/>
      <c r="AC468" s="300"/>
    </row>
    <row r="469" spans="1:29" ht="14.25" customHeight="1" thickTop="1" x14ac:dyDescent="0.2">
      <c r="A469" s="530" t="s">
        <v>630</v>
      </c>
      <c r="B469" s="325" t="s">
        <v>59</v>
      </c>
      <c r="C469" s="325" t="s">
        <v>94</v>
      </c>
      <c r="D469" s="325" t="s">
        <v>102</v>
      </c>
      <c r="E469" s="325" t="s">
        <v>93</v>
      </c>
      <c r="F469" s="325" t="s">
        <v>231</v>
      </c>
      <c r="G469" s="325" t="s">
        <v>239</v>
      </c>
      <c r="H469" s="325" t="s">
        <v>246</v>
      </c>
      <c r="I469" s="325" t="s">
        <v>263</v>
      </c>
      <c r="J469" s="325" t="s">
        <v>323</v>
      </c>
      <c r="K469" s="300"/>
      <c r="L469" s="325" t="s">
        <v>399</v>
      </c>
      <c r="M469" s="325" t="s">
        <v>417</v>
      </c>
      <c r="N469" s="325" t="s">
        <v>432</v>
      </c>
      <c r="O469" s="325" t="s">
        <v>455</v>
      </c>
      <c r="P469" s="325" t="s">
        <v>479</v>
      </c>
      <c r="Q469" s="325" t="s">
        <v>526</v>
      </c>
      <c r="R469" s="325" t="s">
        <v>548</v>
      </c>
      <c r="S469" s="325" t="s">
        <v>591</v>
      </c>
      <c r="T469" s="325" t="s">
        <v>616</v>
      </c>
      <c r="U469" s="300"/>
      <c r="Z469" s="52"/>
      <c r="AC469" s="300"/>
    </row>
    <row r="470" spans="1:29" ht="13.5" customHeight="1" thickBot="1" x14ac:dyDescent="0.25">
      <c r="A470" s="531"/>
      <c r="B470" s="341"/>
      <c r="C470" s="341"/>
      <c r="D470" s="341"/>
      <c r="E470" s="341"/>
      <c r="F470" s="341"/>
      <c r="G470" s="341"/>
      <c r="H470" s="341"/>
      <c r="I470" s="341"/>
      <c r="J470" s="341"/>
      <c r="K470" s="300"/>
      <c r="L470" s="341"/>
      <c r="M470" s="341"/>
      <c r="N470" s="341"/>
      <c r="O470" s="341"/>
      <c r="P470" s="341"/>
      <c r="Q470" s="341"/>
      <c r="R470" s="341"/>
      <c r="S470" s="341"/>
      <c r="T470" s="341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216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420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46">
        <f>IFERROR(W433*1,"0")+IFERROR(W434*1,"0")+IFERROR(W438*1,"0")+IFERROR(W439*1,"0")+IFERROR(W443*1,"0")+IFERROR(W444*1,"0")+IFERROR(W448*1,"0")+IFERROR(W449*1,"0")</f>
        <v>210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A80:M81"/>
    <mergeCell ref="D66:E66"/>
    <mergeCell ref="A141:X141"/>
    <mergeCell ref="N181:R181"/>
    <mergeCell ref="A135:X135"/>
    <mergeCell ref="N32:T32"/>
    <mergeCell ref="A377:X377"/>
    <mergeCell ref="A285:X285"/>
    <mergeCell ref="A341:X341"/>
    <mergeCell ref="N24:T24"/>
    <mergeCell ref="N267:R267"/>
    <mergeCell ref="A90:M91"/>
    <mergeCell ref="D297:E297"/>
    <mergeCell ref="N155:R155"/>
    <mergeCell ref="N93:R93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N190:T190"/>
    <mergeCell ref="N257:R257"/>
    <mergeCell ref="N175:R175"/>
    <mergeCell ref="D70:E70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H5:L5"/>
    <mergeCell ref="T10:U10"/>
    <mergeCell ref="R6:S9"/>
    <mergeCell ref="H9:I9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N218:T218"/>
    <mergeCell ref="N176:R176"/>
    <mergeCell ref="N345:T345"/>
    <mergeCell ref="N347:R34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N119:R119"/>
    <mergeCell ref="D304:E304"/>
    <mergeCell ref="N211:R211"/>
    <mergeCell ref="D83:E83"/>
    <mergeCell ref="A92:X92"/>
    <mergeCell ref="D143:E143"/>
    <mergeCell ref="D89:E89"/>
    <mergeCell ref="A291:X291"/>
    <mergeCell ref="N216:R216"/>
    <mergeCell ref="N59:T59"/>
    <mergeCell ref="N256:R256"/>
    <mergeCell ref="D128:E128"/>
    <mergeCell ref="N109:R109"/>
    <mergeCell ref="A316:X316"/>
    <mergeCell ref="A169:M17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R469:R470"/>
    <mergeCell ref="N334:T334"/>
    <mergeCell ref="N401:R401"/>
    <mergeCell ref="P468:Q468"/>
    <mergeCell ref="A395:M396"/>
    <mergeCell ref="D439:E439"/>
    <mergeCell ref="D319:E319"/>
    <mergeCell ref="D418:E418"/>
    <mergeCell ref="A459:M460"/>
    <mergeCell ref="N343:R343"/>
    <mergeCell ref="D420:E420"/>
    <mergeCell ref="N188:R188"/>
    <mergeCell ref="N284:T284"/>
    <mergeCell ref="A283:M284"/>
    <mergeCell ref="N351:R351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N348:R348"/>
    <mergeCell ref="N273:T273"/>
    <mergeCell ref="N36:T36"/>
    <mergeCell ref="N66:R66"/>
    <mergeCell ref="A105:X105"/>
    <mergeCell ref="A162:M163"/>
    <mergeCell ref="N130:R130"/>
    <mergeCell ref="N68:R68"/>
    <mergeCell ref="N295:R295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N140:T140"/>
    <mergeCell ref="N182:R182"/>
    <mergeCell ref="M17:M18"/>
    <mergeCell ref="N67:R67"/>
    <mergeCell ref="N131:T131"/>
    <mergeCell ref="D227:E227"/>
    <mergeCell ref="D202:E202"/>
    <mergeCell ref="D294:E294"/>
    <mergeCell ref="A309:M310"/>
    <mergeCell ref="D136:E136"/>
    <mergeCell ref="N26:R26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A440:M4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2023-11-06T10:50:27Z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