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65" i="1" l="1"/>
  <c r="V457" i="1"/>
  <c r="V456" i="1"/>
  <c r="V458" i="1" s="1"/>
  <c r="V454" i="1"/>
  <c r="W453" i="1"/>
  <c r="V453" i="1"/>
  <c r="W452" i="1"/>
  <c r="N452" i="1"/>
  <c r="V449" i="1"/>
  <c r="V448" i="1"/>
  <c r="W447" i="1"/>
  <c r="X447" i="1" s="1"/>
  <c r="X446" i="1"/>
  <c r="X448" i="1" s="1"/>
  <c r="W446" i="1"/>
  <c r="V444" i="1"/>
  <c r="V443" i="1"/>
  <c r="W442" i="1"/>
  <c r="X442" i="1" s="1"/>
  <c r="W441" i="1"/>
  <c r="W439" i="1"/>
  <c r="V439" i="1"/>
  <c r="V438" i="1"/>
  <c r="X437" i="1"/>
  <c r="W437" i="1"/>
  <c r="W436" i="1"/>
  <c r="W434" i="1"/>
  <c r="V434" i="1"/>
  <c r="V433" i="1"/>
  <c r="W432" i="1"/>
  <c r="X432" i="1" s="1"/>
  <c r="X431" i="1"/>
  <c r="W431" i="1"/>
  <c r="V427" i="1"/>
  <c r="W426" i="1"/>
  <c r="V426" i="1"/>
  <c r="W425" i="1"/>
  <c r="X425" i="1" s="1"/>
  <c r="N425" i="1"/>
  <c r="W424" i="1"/>
  <c r="W427" i="1" s="1"/>
  <c r="N424" i="1"/>
  <c r="V422" i="1"/>
  <c r="V421" i="1"/>
  <c r="W420" i="1"/>
  <c r="X420" i="1" s="1"/>
  <c r="X419" i="1"/>
  <c r="W419" i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W413" i="1"/>
  <c r="V413" i="1"/>
  <c r="W412" i="1"/>
  <c r="V412" i="1"/>
  <c r="W411" i="1"/>
  <c r="X411" i="1" s="1"/>
  <c r="N411" i="1"/>
  <c r="X410" i="1"/>
  <c r="X412" i="1" s="1"/>
  <c r="W410" i="1"/>
  <c r="N410" i="1"/>
  <c r="V408" i="1"/>
  <c r="V407" i="1"/>
  <c r="X406" i="1"/>
  <c r="W406" i="1"/>
  <c r="N406" i="1"/>
  <c r="X405" i="1"/>
  <c r="W405" i="1"/>
  <c r="N405" i="1"/>
  <c r="W404" i="1"/>
  <c r="X404" i="1" s="1"/>
  <c r="N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X398" i="1"/>
  <c r="W398" i="1"/>
  <c r="N398" i="1"/>
  <c r="W394" i="1"/>
  <c r="V394" i="1"/>
  <c r="W393" i="1"/>
  <c r="V393" i="1"/>
  <c r="X392" i="1"/>
  <c r="X393" i="1" s="1"/>
  <c r="W392" i="1"/>
  <c r="N392" i="1"/>
  <c r="W390" i="1"/>
  <c r="V390" i="1"/>
  <c r="V389" i="1"/>
  <c r="X388" i="1"/>
  <c r="W388" i="1"/>
  <c r="N388" i="1"/>
  <c r="X387" i="1"/>
  <c r="W387" i="1"/>
  <c r="N387" i="1"/>
  <c r="W386" i="1"/>
  <c r="X386" i="1" s="1"/>
  <c r="N386" i="1"/>
  <c r="W385" i="1"/>
  <c r="X385" i="1" s="1"/>
  <c r="X384" i="1"/>
  <c r="W384" i="1"/>
  <c r="N384" i="1"/>
  <c r="W383" i="1"/>
  <c r="X383" i="1" s="1"/>
  <c r="N383" i="1"/>
  <c r="W382" i="1"/>
  <c r="X382" i="1" s="1"/>
  <c r="N382" i="1"/>
  <c r="W380" i="1"/>
  <c r="V380" i="1"/>
  <c r="W379" i="1"/>
  <c r="V379" i="1"/>
  <c r="W378" i="1"/>
  <c r="X378" i="1" s="1"/>
  <c r="N378" i="1"/>
  <c r="X377" i="1"/>
  <c r="X379" i="1" s="1"/>
  <c r="W377" i="1"/>
  <c r="N377" i="1"/>
  <c r="W374" i="1"/>
  <c r="V374" i="1"/>
  <c r="W373" i="1"/>
  <c r="V373" i="1"/>
  <c r="X372" i="1"/>
  <c r="X373" i="1" s="1"/>
  <c r="W372" i="1"/>
  <c r="V370" i="1"/>
  <c r="V369" i="1"/>
  <c r="X368" i="1"/>
  <c r="X369" i="1" s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X365" i="1" s="1"/>
  <c r="N362" i="1"/>
  <c r="X361" i="1"/>
  <c r="W361" i="1"/>
  <c r="N361" i="1"/>
  <c r="V359" i="1"/>
  <c r="V358" i="1"/>
  <c r="X357" i="1"/>
  <c r="W357" i="1"/>
  <c r="W356" i="1"/>
  <c r="X356" i="1" s="1"/>
  <c r="N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W331" i="1"/>
  <c r="V331" i="1"/>
  <c r="W330" i="1"/>
  <c r="X330" i="1" s="1"/>
  <c r="N330" i="1"/>
  <c r="W329" i="1"/>
  <c r="X329" i="1" s="1"/>
  <c r="N329" i="1"/>
  <c r="X328" i="1"/>
  <c r="W328" i="1"/>
  <c r="N328" i="1"/>
  <c r="X327" i="1"/>
  <c r="X331" i="1" s="1"/>
  <c r="W327" i="1"/>
  <c r="W332" i="1" s="1"/>
  <c r="N327" i="1"/>
  <c r="V325" i="1"/>
  <c r="V324" i="1"/>
  <c r="W323" i="1"/>
  <c r="X323" i="1" s="1"/>
  <c r="N323" i="1"/>
  <c r="W322" i="1"/>
  <c r="N322" i="1"/>
  <c r="V320" i="1"/>
  <c r="V319" i="1"/>
  <c r="W318" i="1"/>
  <c r="X318" i="1" s="1"/>
  <c r="N318" i="1"/>
  <c r="W317" i="1"/>
  <c r="X317" i="1" s="1"/>
  <c r="N317" i="1"/>
  <c r="X316" i="1"/>
  <c r="W316" i="1"/>
  <c r="N316" i="1"/>
  <c r="W315" i="1"/>
  <c r="W319" i="1" s="1"/>
  <c r="N315" i="1"/>
  <c r="V312" i="1"/>
  <c r="V311" i="1"/>
  <c r="X310" i="1"/>
  <c r="X311" i="1" s="1"/>
  <c r="W310" i="1"/>
  <c r="N310" i="1"/>
  <c r="V308" i="1"/>
  <c r="V307" i="1"/>
  <c r="W306" i="1"/>
  <c r="X306" i="1" s="1"/>
  <c r="X307" i="1" s="1"/>
  <c r="N306" i="1"/>
  <c r="V304" i="1"/>
  <c r="V303" i="1"/>
  <c r="X302" i="1"/>
  <c r="W302" i="1"/>
  <c r="N302" i="1"/>
  <c r="W301" i="1"/>
  <c r="N301" i="1"/>
  <c r="V299" i="1"/>
  <c r="V298" i="1"/>
  <c r="W297" i="1"/>
  <c r="X297" i="1" s="1"/>
  <c r="N297" i="1"/>
  <c r="W296" i="1"/>
  <c r="X296" i="1" s="1"/>
  <c r="N296" i="1"/>
  <c r="X295" i="1"/>
  <c r="W295" i="1"/>
  <c r="W294" i="1"/>
  <c r="X294" i="1" s="1"/>
  <c r="N294" i="1"/>
  <c r="W293" i="1"/>
  <c r="X293" i="1" s="1"/>
  <c r="N293" i="1"/>
  <c r="X292" i="1"/>
  <c r="W292" i="1"/>
  <c r="N292" i="1"/>
  <c r="W291" i="1"/>
  <c r="W298" i="1" s="1"/>
  <c r="N291" i="1"/>
  <c r="W290" i="1"/>
  <c r="N290" i="1"/>
  <c r="V286" i="1"/>
  <c r="V285" i="1"/>
  <c r="W284" i="1"/>
  <c r="N284" i="1"/>
  <c r="V282" i="1"/>
  <c r="W281" i="1"/>
  <c r="V281" i="1"/>
  <c r="W280" i="1"/>
  <c r="N280" i="1"/>
  <c r="V278" i="1"/>
  <c r="V277" i="1"/>
  <c r="W276" i="1"/>
  <c r="X276" i="1" s="1"/>
  <c r="X275" i="1"/>
  <c r="W275" i="1"/>
  <c r="N275" i="1"/>
  <c r="X274" i="1"/>
  <c r="X277" i="1" s="1"/>
  <c r="W274" i="1"/>
  <c r="W277" i="1" s="1"/>
  <c r="N274" i="1"/>
  <c r="V272" i="1"/>
  <c r="X271" i="1"/>
  <c r="V271" i="1"/>
  <c r="X270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X258" i="1"/>
  <c r="W258" i="1"/>
  <c r="N258" i="1"/>
  <c r="X257" i="1"/>
  <c r="W257" i="1"/>
  <c r="N257" i="1"/>
  <c r="W256" i="1"/>
  <c r="X256" i="1" s="1"/>
  <c r="X255" i="1"/>
  <c r="W255" i="1"/>
  <c r="N255" i="1"/>
  <c r="W254" i="1"/>
  <c r="W261" i="1" s="1"/>
  <c r="N254" i="1"/>
  <c r="V251" i="1"/>
  <c r="V250" i="1"/>
  <c r="X249" i="1"/>
  <c r="W249" i="1"/>
  <c r="N249" i="1"/>
  <c r="W248" i="1"/>
  <c r="X248" i="1" s="1"/>
  <c r="N248" i="1"/>
  <c r="W247" i="1"/>
  <c r="N247" i="1"/>
  <c r="V245" i="1"/>
  <c r="V244" i="1"/>
  <c r="W243" i="1"/>
  <c r="X243" i="1" s="1"/>
  <c r="N243" i="1"/>
  <c r="X242" i="1"/>
  <c r="W242" i="1"/>
  <c r="W241" i="1"/>
  <c r="X241" i="1" s="1"/>
  <c r="X244" i="1" s="1"/>
  <c r="W239" i="1"/>
  <c r="V239" i="1"/>
  <c r="V238" i="1"/>
  <c r="W237" i="1"/>
  <c r="X237" i="1" s="1"/>
  <c r="N237" i="1"/>
  <c r="X236" i="1"/>
  <c r="W236" i="1"/>
  <c r="N236" i="1"/>
  <c r="X235" i="1"/>
  <c r="W235" i="1"/>
  <c r="W238" i="1" s="1"/>
  <c r="N235" i="1"/>
  <c r="V233" i="1"/>
  <c r="V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V223" i="1"/>
  <c r="V222" i="1"/>
  <c r="W221" i="1"/>
  <c r="X221" i="1" s="1"/>
  <c r="N221" i="1"/>
  <c r="X220" i="1"/>
  <c r="W220" i="1"/>
  <c r="N220" i="1"/>
  <c r="X219" i="1"/>
  <c r="W219" i="1"/>
  <c r="N219" i="1"/>
  <c r="W218" i="1"/>
  <c r="X218" i="1" s="1"/>
  <c r="X222" i="1" s="1"/>
  <c r="N218" i="1"/>
  <c r="V216" i="1"/>
  <c r="W215" i="1"/>
  <c r="V215" i="1"/>
  <c r="W214" i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X211" i="1" s="1"/>
  <c r="N197" i="1"/>
  <c r="X196" i="1"/>
  <c r="W196" i="1"/>
  <c r="J465" i="1" s="1"/>
  <c r="N196" i="1"/>
  <c r="V193" i="1"/>
  <c r="V192" i="1"/>
  <c r="X191" i="1"/>
  <c r="W191" i="1"/>
  <c r="N191" i="1"/>
  <c r="X190" i="1"/>
  <c r="X192" i="1" s="1"/>
  <c r="W190" i="1"/>
  <c r="W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X187" i="1" s="1"/>
  <c r="X170" i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X163" i="1"/>
  <c r="W163" i="1"/>
  <c r="N163" i="1"/>
  <c r="V161" i="1"/>
  <c r="V160" i="1"/>
  <c r="X159" i="1"/>
  <c r="W159" i="1"/>
  <c r="N159" i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X142" i="1"/>
  <c r="W142" i="1"/>
  <c r="W150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W130" i="1" s="1"/>
  <c r="N127" i="1"/>
  <c r="X126" i="1"/>
  <c r="W126" i="1"/>
  <c r="N126" i="1"/>
  <c r="V123" i="1"/>
  <c r="V122" i="1"/>
  <c r="X121" i="1"/>
  <c r="W121" i="1"/>
  <c r="X120" i="1"/>
  <c r="W120" i="1"/>
  <c r="N120" i="1"/>
  <c r="W119" i="1"/>
  <c r="W122" i="1" s="1"/>
  <c r="X118" i="1"/>
  <c r="W118" i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X111" i="1"/>
  <c r="W111" i="1"/>
  <c r="W110" i="1"/>
  <c r="X110" i="1" s="1"/>
  <c r="X109" i="1"/>
  <c r="W109" i="1"/>
  <c r="W108" i="1"/>
  <c r="X108" i="1" s="1"/>
  <c r="N108" i="1"/>
  <c r="X107" i="1"/>
  <c r="W107" i="1"/>
  <c r="N107" i="1"/>
  <c r="X106" i="1"/>
  <c r="W106" i="1"/>
  <c r="W105" i="1"/>
  <c r="W114" i="1" s="1"/>
  <c r="V103" i="1"/>
  <c r="V102" i="1"/>
  <c r="X101" i="1"/>
  <c r="W101" i="1"/>
  <c r="X100" i="1"/>
  <c r="W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X86" i="1"/>
  <c r="W86" i="1"/>
  <c r="W85" i="1"/>
  <c r="X85" i="1" s="1"/>
  <c r="X84" i="1"/>
  <c r="W84" i="1"/>
  <c r="W83" i="1"/>
  <c r="W89" i="1" s="1"/>
  <c r="N83" i="1"/>
  <c r="X82" i="1"/>
  <c r="W82" i="1"/>
  <c r="V80" i="1"/>
  <c r="V79" i="1"/>
  <c r="X78" i="1"/>
  <c r="W78" i="1"/>
  <c r="N78" i="1"/>
  <c r="X77" i="1"/>
  <c r="W77" i="1"/>
  <c r="N77" i="1"/>
  <c r="W76" i="1"/>
  <c r="X76" i="1" s="1"/>
  <c r="N76" i="1"/>
  <c r="X75" i="1"/>
  <c r="W75" i="1"/>
  <c r="N75" i="1"/>
  <c r="X74" i="1"/>
  <c r="W74" i="1"/>
  <c r="W73" i="1"/>
  <c r="X73" i="1" s="1"/>
  <c r="N73" i="1"/>
  <c r="X72" i="1"/>
  <c r="W72" i="1"/>
  <c r="N72" i="1"/>
  <c r="X71" i="1"/>
  <c r="W71" i="1"/>
  <c r="N71" i="1"/>
  <c r="X70" i="1"/>
  <c r="W70" i="1"/>
  <c r="N70" i="1"/>
  <c r="W69" i="1"/>
  <c r="X69" i="1" s="1"/>
  <c r="N69" i="1"/>
  <c r="X68" i="1"/>
  <c r="W68" i="1"/>
  <c r="N68" i="1"/>
  <c r="X67" i="1"/>
  <c r="W67" i="1"/>
  <c r="N67" i="1"/>
  <c r="X66" i="1"/>
  <c r="W66" i="1"/>
  <c r="N66" i="1"/>
  <c r="W65" i="1"/>
  <c r="W80" i="1" s="1"/>
  <c r="N65" i="1"/>
  <c r="X64" i="1"/>
  <c r="W64" i="1"/>
  <c r="N64" i="1"/>
  <c r="X63" i="1"/>
  <c r="W63" i="1"/>
  <c r="W79" i="1" s="1"/>
  <c r="V60" i="1"/>
  <c r="V59" i="1"/>
  <c r="X58" i="1"/>
  <c r="W58" i="1"/>
  <c r="X57" i="1"/>
  <c r="W57" i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55" i="1" s="1"/>
  <c r="V23" i="1"/>
  <c r="V459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167" i="1" l="1"/>
  <c r="W303" i="1"/>
  <c r="W304" i="1"/>
  <c r="X301" i="1"/>
  <c r="X303" i="1" s="1"/>
  <c r="J9" i="1"/>
  <c r="X28" i="1"/>
  <c r="X32" i="1" s="1"/>
  <c r="C465" i="1"/>
  <c r="X50" i="1"/>
  <c r="X51" i="1" s="1"/>
  <c r="W60" i="1"/>
  <c r="X65" i="1"/>
  <c r="X79" i="1" s="1"/>
  <c r="X83" i="1"/>
  <c r="X89" i="1" s="1"/>
  <c r="X92" i="1"/>
  <c r="X102" i="1" s="1"/>
  <c r="X105" i="1"/>
  <c r="X114" i="1" s="1"/>
  <c r="W115" i="1"/>
  <c r="X119" i="1"/>
  <c r="X122" i="1" s="1"/>
  <c r="F465" i="1"/>
  <c r="X127" i="1"/>
  <c r="W137" i="1"/>
  <c r="X149" i="1"/>
  <c r="W149" i="1"/>
  <c r="W156" i="1"/>
  <c r="W155" i="1"/>
  <c r="X158" i="1"/>
  <c r="X160" i="1" s="1"/>
  <c r="W167" i="1"/>
  <c r="W211" i="1"/>
  <c r="W216" i="1"/>
  <c r="X214" i="1"/>
  <c r="X215" i="1" s="1"/>
  <c r="W222" i="1"/>
  <c r="W232" i="1"/>
  <c r="X254" i="1"/>
  <c r="X261" i="1" s="1"/>
  <c r="W266" i="1"/>
  <c r="W267" i="1"/>
  <c r="X264" i="1"/>
  <c r="X266" i="1" s="1"/>
  <c r="W271" i="1"/>
  <c r="W272" i="1"/>
  <c r="X291" i="1"/>
  <c r="X315" i="1"/>
  <c r="X319" i="1" s="1"/>
  <c r="W365" i="1"/>
  <c r="R465" i="1"/>
  <c r="W408" i="1"/>
  <c r="W422" i="1"/>
  <c r="W438" i="1"/>
  <c r="X436" i="1"/>
  <c r="X438" i="1" s="1"/>
  <c r="W449" i="1"/>
  <c r="W448" i="1"/>
  <c r="T465" i="1"/>
  <c r="W454" i="1"/>
  <c r="X452" i="1"/>
  <c r="X453" i="1" s="1"/>
  <c r="H465" i="1"/>
  <c r="W32" i="1"/>
  <c r="W459" i="1" s="1"/>
  <c r="L465" i="1"/>
  <c r="W262" i="1"/>
  <c r="W286" i="1"/>
  <c r="X284" i="1"/>
  <c r="X285" i="1" s="1"/>
  <c r="W336" i="1"/>
  <c r="X334" i="1"/>
  <c r="X335" i="1" s="1"/>
  <c r="X421" i="1"/>
  <c r="A10" i="1"/>
  <c r="B465" i="1"/>
  <c r="W456" i="1"/>
  <c r="W52" i="1"/>
  <c r="W455" i="1" s="1"/>
  <c r="E465" i="1"/>
  <c r="W90" i="1"/>
  <c r="X129" i="1"/>
  <c r="W129" i="1"/>
  <c r="G465" i="1"/>
  <c r="W187" i="1"/>
  <c r="W188" i="1"/>
  <c r="W193" i="1"/>
  <c r="X238" i="1"/>
  <c r="W244" i="1"/>
  <c r="W250" i="1"/>
  <c r="W282" i="1"/>
  <c r="X280" i="1"/>
  <c r="X281" i="1" s="1"/>
  <c r="W285" i="1"/>
  <c r="W299" i="1"/>
  <c r="N465" i="1"/>
  <c r="X290" i="1"/>
  <c r="X298" i="1" s="1"/>
  <c r="W311" i="1"/>
  <c r="W312" i="1"/>
  <c r="W324" i="1"/>
  <c r="W325" i="1"/>
  <c r="X322" i="1"/>
  <c r="X324" i="1" s="1"/>
  <c r="W335" i="1"/>
  <c r="P465" i="1"/>
  <c r="W342" i="1"/>
  <c r="W343" i="1"/>
  <c r="X340" i="1"/>
  <c r="X342" i="1" s="1"/>
  <c r="W358" i="1"/>
  <c r="W369" i="1"/>
  <c r="W370" i="1"/>
  <c r="X407" i="1"/>
  <c r="S465" i="1"/>
  <c r="W433" i="1"/>
  <c r="W457" i="1"/>
  <c r="M465" i="1"/>
  <c r="W102" i="1"/>
  <c r="W245" i="1"/>
  <c r="W307" i="1"/>
  <c r="W308" i="1"/>
  <c r="O465" i="1"/>
  <c r="W320" i="1"/>
  <c r="F9" i="1"/>
  <c r="W161" i="1"/>
  <c r="W223" i="1"/>
  <c r="W278" i="1"/>
  <c r="X358" i="1"/>
  <c r="W359" i="1"/>
  <c r="X389" i="1"/>
  <c r="W421" i="1"/>
  <c r="X433" i="1"/>
  <c r="W443" i="1"/>
  <c r="Q465" i="1"/>
  <c r="W168" i="1"/>
  <c r="W233" i="1"/>
  <c r="W251" i="1"/>
  <c r="W366" i="1"/>
  <c r="W389" i="1"/>
  <c r="W407" i="1"/>
  <c r="W444" i="1"/>
  <c r="I465" i="1"/>
  <c r="W138" i="1"/>
  <c r="X153" i="1"/>
  <c r="X155" i="1" s="1"/>
  <c r="W212" i="1"/>
  <c r="X225" i="1"/>
  <c r="X232" i="1" s="1"/>
  <c r="X247" i="1"/>
  <c r="X250" i="1" s="1"/>
  <c r="X424" i="1"/>
  <c r="X426" i="1" s="1"/>
  <c r="X441" i="1"/>
  <c r="X443" i="1" s="1"/>
  <c r="X460" i="1" l="1"/>
  <c r="W458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<sst xmlns="http://schemas.openxmlformats.org/spreadsheetml/2006/main" count="1904" uniqueCount="645">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</sst>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 t="s">
        <v>644</v>
      </c>
      <c r="I5" s="337"/>
      <c r="J5" s="337"/>
      <c r="K5" s="337"/>
      <c r="L5" s="338"/>
      <c r="N5" s="24" t="s">
        <v>10</v>
      </c>
      <c r="O5" s="530">
        <v>45241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Суббота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0.54166666666666663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0</v>
      </c>
      <c r="W49" s="30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0</v>
      </c>
      <c r="W52" s="305">
        <f>IFERROR(SUM(W49:W50),"0")</f>
        <v>0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0</v>
      </c>
      <c r="W56" s="304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0</v>
      </c>
      <c r="W57" s="30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0</v>
      </c>
      <c r="W59" s="305">
        <f>IFERROR(W55/H55,"0")+IFERROR(W56/H56,"0")+IFERROR(W57/H57,"0")+IFERROR(W58/H58,"0")</f>
        <v>0</v>
      </c>
      <c r="X59" s="305">
        <f>IFERROR(IF(X55="",0,X55),"0")+IFERROR(IF(X56="",0,X56),"0")+IFERROR(IF(X57="",0,X57),"0")+IFERROR(IF(X58="",0,X58),"0")</f>
        <v>0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0</v>
      </c>
      <c r="W60" s="305">
        <f>IFERROR(SUM(W55:W58),"0")</f>
        <v>0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0</v>
      </c>
      <c r="W63" s="304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0</v>
      </c>
      <c r="W73" s="30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0</v>
      </c>
      <c r="W80" s="305">
        <f>IFERROR(SUM(W63:W78),"0")</f>
        <v>0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100</v>
      </c>
      <c r="W107" s="304">
        <f t="shared" si="6"/>
        <v>105.3</v>
      </c>
      <c r="X107" s="36">
        <f>IFERROR(IF(W107=0,"",ROUNDUP(W107/H107,0)*0.02175),"")</f>
        <v>0.28275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0</v>
      </c>
      <c r="W109" s="304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12.345679012345679</v>
      </c>
      <c r="W114" s="305">
        <f>IFERROR(W105/H105,"0")+IFERROR(W106/H106,"0")+IFERROR(W107/H107,"0")+IFERROR(W108/H108,"0")+IFERROR(W109/H109,"0")+IFERROR(W110/H110,"0")+IFERROR(W111/H111,"0")+IFERROR(W112/H112,"0")+IFERROR(W113/H113,"0")</f>
        <v>13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0.28275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100</v>
      </c>
      <c r="W115" s="305">
        <f>IFERROR(SUM(W105:W113),"0")</f>
        <v>105.3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200</v>
      </c>
      <c r="W126" s="304">
        <f>IFERROR(IF(V126="",0,CEILING((V126/$H126),1)*$H126),"")</f>
        <v>202.5</v>
      </c>
      <c r="X126" s="36">
        <f>IFERROR(IF(W126=0,"",ROUNDUP(W126/H126,0)*0.02175),"")</f>
        <v>0.54374999999999996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0</v>
      </c>
      <c r="W128" s="304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24.691358024691358</v>
      </c>
      <c r="W129" s="305">
        <f>IFERROR(W126/H126,"0")+IFERROR(W127/H127,"0")+IFERROR(W128/H128,"0")</f>
        <v>25</v>
      </c>
      <c r="X129" s="305">
        <f>IFERROR(IF(X126="",0,X126),"0")+IFERROR(IF(X127="",0,X127),"0")+IFERROR(IF(X128="",0,X128),"0")</f>
        <v>0.54374999999999996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200</v>
      </c>
      <c r="W130" s="305">
        <f>IFERROR(SUM(W126:W128),"0")</f>
        <v>202.5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250</v>
      </c>
      <c r="W141" s="304">
        <f t="shared" ref="W141:W148" si="7">IFERROR(IF(V141="",0,CEILING((V141/$H141),1)*$H141),"")</f>
        <v>252</v>
      </c>
      <c r="X141" s="36">
        <f>IFERROR(IF(W141=0,"",ROUNDUP(W141/H141,0)*0.00753),"")</f>
        <v>0.45180000000000003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6.3</v>
      </c>
      <c r="W147" s="304">
        <f t="shared" si="7"/>
        <v>6.3000000000000007</v>
      </c>
      <c r="X147" s="36">
        <f>IFERROR(IF(W147=0,"",ROUNDUP(W147/H147,0)*0.00502),"")</f>
        <v>1.506E-2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62.523809523809518</v>
      </c>
      <c r="W149" s="305">
        <f>IFERROR(W141/H141,"0")+IFERROR(W142/H142,"0")+IFERROR(W143/H143,"0")+IFERROR(W144/H144,"0")+IFERROR(W145/H145,"0")+IFERROR(W146/H146,"0")+IFERROR(W147/H147,"0")+IFERROR(W148/H148,"0")</f>
        <v>63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0.46686000000000005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256.3</v>
      </c>
      <c r="W150" s="305">
        <f>IFERROR(SUM(W141:W148),"0")</f>
        <v>258.3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30</v>
      </c>
      <c r="W163" s="304">
        <f>IFERROR(IF(V163="",0,CEILING((V163/$H163),1)*$H163),"")</f>
        <v>32.400000000000006</v>
      </c>
      <c r="X163" s="36">
        <f>IFERROR(IF(W163=0,"",ROUNDUP(W163/H163,0)*0.00937),"")</f>
        <v>5.6219999999999999E-2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80</v>
      </c>
      <c r="W164" s="304">
        <f>IFERROR(IF(V164="",0,CEILING((V164/$H164),1)*$H164),"")</f>
        <v>81</v>
      </c>
      <c r="X164" s="36">
        <f>IFERROR(IF(W164=0,"",ROUNDUP(W164/H164,0)*0.00937),"")</f>
        <v>0.14055000000000001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20.370370370370367</v>
      </c>
      <c r="W167" s="305">
        <f>IFERROR(W163/H163,"0")+IFERROR(W164/H164,"0")+IFERROR(W165/H165,"0")+IFERROR(W166/H166,"0")</f>
        <v>21</v>
      </c>
      <c r="X167" s="305">
        <f>IFERROR(IF(X163="",0,X163),"0")+IFERROR(IF(X164="",0,X164),"0")+IFERROR(IF(X165="",0,X165),"0")+IFERROR(IF(X166="",0,X166),"0")</f>
        <v>0.19677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110</v>
      </c>
      <c r="W168" s="305">
        <f>IFERROR(SUM(W163:W166),"0")</f>
        <v>113.4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30</v>
      </c>
      <c r="W170" s="304">
        <f t="shared" ref="W170:W186" si="8">IFERROR(IF(V170="",0,CEILING((V170/$H170),1)*$H170),"")</f>
        <v>32</v>
      </c>
      <c r="X170" s="36">
        <f>IFERROR(IF(W170=0,"",ROUNDUP(W170/H170,0)*0.01196),"")</f>
        <v>9.5680000000000001E-2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150</v>
      </c>
      <c r="W171" s="304">
        <f t="shared" si="8"/>
        <v>156.6</v>
      </c>
      <c r="X171" s="36">
        <f>IFERROR(IF(W171=0,"",ROUNDUP(W171/H171,0)*0.02175),"")</f>
        <v>0.39149999999999996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120</v>
      </c>
      <c r="W173" s="304">
        <f t="shared" si="8"/>
        <v>120</v>
      </c>
      <c r="X173" s="36">
        <f>IFERROR(IF(W173=0,"",ROUNDUP(W173/H173,0)*0.01196),"")</f>
        <v>0.35880000000000001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100</v>
      </c>
      <c r="W174" s="304">
        <f t="shared" si="8"/>
        <v>101.39999999999999</v>
      </c>
      <c r="X174" s="36">
        <f>IFERROR(IF(W174=0,"",ROUNDUP(W174/H174,0)*0.02175),"")</f>
        <v>0.28275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62.400000000000013</v>
      </c>
      <c r="W176" s="304">
        <f t="shared" si="8"/>
        <v>62.4</v>
      </c>
      <c r="X176" s="36">
        <f>IFERROR(IF(W176=0,"",ROUNDUP(W176/H176,0)*0.00753),"")</f>
        <v>0.19578000000000001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57.6</v>
      </c>
      <c r="W178" s="304">
        <f t="shared" si="8"/>
        <v>57.599999999999994</v>
      </c>
      <c r="X178" s="36">
        <f>IFERROR(IF(W178=0,"",ROUNDUP(W178/H178,0)*0.00753),"")</f>
        <v>0.18071999999999999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72</v>
      </c>
      <c r="W182" s="304">
        <f t="shared" si="8"/>
        <v>72</v>
      </c>
      <c r="X182" s="36">
        <f t="shared" si="9"/>
        <v>0.22590000000000002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24</v>
      </c>
      <c r="W183" s="304">
        <f t="shared" si="8"/>
        <v>24</v>
      </c>
      <c r="X183" s="36">
        <f t="shared" si="9"/>
        <v>7.5300000000000006E-2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57.6</v>
      </c>
      <c r="W185" s="304">
        <f t="shared" si="8"/>
        <v>57.599999999999994</v>
      </c>
      <c r="X185" s="36">
        <f t="shared" si="9"/>
        <v>0.18071999999999999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181.56189213085764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183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1.98715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673.6</v>
      </c>
      <c r="W188" s="305">
        <f>IFERROR(SUM(W170:W186),"0")</f>
        <v>683.6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24</v>
      </c>
      <c r="W191" s="304">
        <f>IFERROR(IF(V191="",0,CEILING((V191/$H191),1)*$H191),"")</f>
        <v>24</v>
      </c>
      <c r="X191" s="36">
        <f>IFERROR(IF(W191=0,"",ROUNDUP(W191/H191,0)*0.00753),"")</f>
        <v>7.5300000000000006E-2</v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10</v>
      </c>
      <c r="W192" s="305">
        <f>IFERROR(W190/H190,"0")+IFERROR(W191/H191,"0")</f>
        <v>10</v>
      </c>
      <c r="X192" s="305">
        <f>IFERROR(IF(X190="",0,X190),"0")+IFERROR(IF(X191="",0,X191),"0")</f>
        <v>7.5300000000000006E-2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24</v>
      </c>
      <c r="W193" s="305">
        <f>IFERROR(SUM(W190:W191),"0")</f>
        <v>24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0</v>
      </c>
      <c r="W198" s="304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0</v>
      </c>
      <c r="W200" s="304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0</v>
      </c>
      <c r="W212" s="305">
        <f>IFERROR(SUM(W196:W210),"0")</f>
        <v>0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250</v>
      </c>
      <c r="W218" s="304">
        <f>IFERROR(IF(V218="",0,CEILING((V218/$H218),1)*$H218),"")</f>
        <v>252</v>
      </c>
      <c r="X218" s="36">
        <f>IFERROR(IF(W218=0,"",ROUNDUP(W218/H218,0)*0.00753),"")</f>
        <v>0.45180000000000003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80</v>
      </c>
      <c r="W219" s="304">
        <f>IFERROR(IF(V219="",0,CEILING((V219/$H219),1)*$H219),"")</f>
        <v>84</v>
      </c>
      <c r="X219" s="36">
        <f>IFERROR(IF(W219=0,"",ROUNDUP(W219/H219,0)*0.00753),"")</f>
        <v>0.15060000000000001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78.571428571428569</v>
      </c>
      <c r="W222" s="305">
        <f>IFERROR(W218/H218,"0")+IFERROR(W219/H219,"0")+IFERROR(W220/H220,"0")+IFERROR(W221/H221,"0")</f>
        <v>80</v>
      </c>
      <c r="X222" s="305">
        <f>IFERROR(IF(X218="",0,X218),"0")+IFERROR(IF(X219="",0,X219),"0")+IFERROR(IF(X220="",0,X220),"0")+IFERROR(IF(X221="",0,X221),"0")</f>
        <v>0.60240000000000005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330</v>
      </c>
      <c r="W223" s="305">
        <f>IFERROR(SUM(W218:W221),"0")</f>
        <v>336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0</v>
      </c>
      <c r="W225" s="304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0</v>
      </c>
      <c r="W233" s="305">
        <f>IFERROR(SUM(W225:W231),"0")</f>
        <v>0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160</v>
      </c>
      <c r="W235" s="304">
        <f>IFERROR(IF(V235="",0,CEILING((V235/$H235),1)*$H235),"")</f>
        <v>168</v>
      </c>
      <c r="X235" s="36">
        <f>IFERROR(IF(W235=0,"",ROUNDUP(W235/H235,0)*0.02175),"")</f>
        <v>0.43499999999999994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180</v>
      </c>
      <c r="W236" s="304">
        <f>IFERROR(IF(V236="",0,CEILING((V236/$H236),1)*$H236),"")</f>
        <v>187.2</v>
      </c>
      <c r="X236" s="36">
        <f>IFERROR(IF(W236=0,"",ROUNDUP(W236/H236,0)*0.02175),"")</f>
        <v>0.52200000000000002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42.124542124542124</v>
      </c>
      <c r="W238" s="305">
        <f>IFERROR(W235/H235,"0")+IFERROR(W236/H236,"0")+IFERROR(W237/H237,"0")</f>
        <v>44</v>
      </c>
      <c r="X238" s="305">
        <f>IFERROR(IF(X235="",0,X235),"0")+IFERROR(IF(X236="",0,X236),"0")+IFERROR(IF(X237="",0,X237),"0")</f>
        <v>0.95699999999999996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340</v>
      </c>
      <c r="W239" s="305">
        <f>IFERROR(SUM(W235:W237),"0")</f>
        <v>355.2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40.32</v>
      </c>
      <c r="W275" s="304">
        <f>IFERROR(IF(V275="",0,CEILING((V275/$H275),1)*$H275),"")</f>
        <v>40.32</v>
      </c>
      <c r="X275" s="36">
        <f>IFERROR(IF(W275=0,"",ROUNDUP(W275/H275,0)*0.00753),"")</f>
        <v>0.12048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40.32</v>
      </c>
      <c r="W276" s="304">
        <f>IFERROR(IF(V276="",0,CEILING((V276/$H276),1)*$H276),"")</f>
        <v>40.32</v>
      </c>
      <c r="X276" s="36">
        <f>IFERROR(IF(W276=0,"",ROUNDUP(W276/H276,0)*0.00753),"")</f>
        <v>0.12048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32</v>
      </c>
      <c r="W277" s="305">
        <f>IFERROR(W274/H274,"0")+IFERROR(W275/H275,"0")+IFERROR(W276/H276,"0")</f>
        <v>32</v>
      </c>
      <c r="X277" s="305">
        <f>IFERROR(IF(X274="",0,X274),"0")+IFERROR(IF(X275="",0,X275),"0")+IFERROR(IF(X276="",0,X276),"0")</f>
        <v>0.24096000000000001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80.64</v>
      </c>
      <c r="W278" s="305">
        <f>IFERROR(SUM(W274:W276),"0")</f>
        <v>80.64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1000</v>
      </c>
      <c r="W290" s="304">
        <f t="shared" ref="W290:W297" si="14">IFERROR(IF(V290="",0,CEILING((V290/$H290),1)*$H290),"")</f>
        <v>1005</v>
      </c>
      <c r="X290" s="36">
        <f>IFERROR(IF(W290=0,"",ROUNDUP(W290/H290,0)*0.02175),"")</f>
        <v>1.4572499999999999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1000</v>
      </c>
      <c r="W292" s="304">
        <f t="shared" si="14"/>
        <v>1005</v>
      </c>
      <c r="X292" s="36">
        <f>IFERROR(IF(W292=0,"",ROUNDUP(W292/H292,0)*0.02175),"")</f>
        <v>1.4572499999999999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30</v>
      </c>
      <c r="W296" s="304">
        <f t="shared" si="14"/>
        <v>30</v>
      </c>
      <c r="X296" s="36">
        <f>IFERROR(IF(W296=0,"",ROUNDUP(W296/H296,0)*0.00937),"")</f>
        <v>5.6219999999999999E-2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139.33333333333334</v>
      </c>
      <c r="W298" s="305">
        <f>IFERROR(W290/H290,"0")+IFERROR(W291/H291,"0")+IFERROR(W292/H292,"0")+IFERROR(W293/H293,"0")+IFERROR(W294/H294,"0")+IFERROR(W295/H295,"0")+IFERROR(W296/H296,"0")+IFERROR(W297/H297,"0")</f>
        <v>140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2.97072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2030</v>
      </c>
      <c r="W299" s="305">
        <f>IFERROR(SUM(W290:W297),"0")</f>
        <v>2040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4000</v>
      </c>
      <c r="W301" s="304">
        <f>IFERROR(IF(V301="",0,CEILING((V301/$H301),1)*$H301),"")</f>
        <v>4005</v>
      </c>
      <c r="X301" s="36">
        <f>IFERROR(IF(W301=0,"",ROUNDUP(W301/H301,0)*0.02175),"")</f>
        <v>5.8072499999999998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266.66666666666669</v>
      </c>
      <c r="W303" s="305">
        <f>IFERROR(W301/H301,"0")+IFERROR(W302/H302,"0")</f>
        <v>267</v>
      </c>
      <c r="X303" s="305">
        <f>IFERROR(IF(X301="",0,X301),"0")+IFERROR(IF(X302="",0,X302),"0")</f>
        <v>5.8072499999999998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4000</v>
      </c>
      <c r="W304" s="305">
        <f>IFERROR(SUM(W301:W302),"0")</f>
        <v>4005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150</v>
      </c>
      <c r="W306" s="304">
        <f>IFERROR(IF(V306="",0,CEILING((V306/$H306),1)*$H306),"")</f>
        <v>156</v>
      </c>
      <c r="X306" s="36">
        <f>IFERROR(IF(W306=0,"",ROUNDUP(W306/H306,0)*0.02175),"")</f>
        <v>0.43499999999999994</v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19.23076923076923</v>
      </c>
      <c r="W307" s="305">
        <f>IFERROR(W306/H306,"0")</f>
        <v>20</v>
      </c>
      <c r="X307" s="305">
        <f>IFERROR(IF(X306="",0,X306),"0")</f>
        <v>0.43499999999999994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150</v>
      </c>
      <c r="W308" s="305">
        <f>IFERROR(SUM(W306:W306),"0")</f>
        <v>156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60</v>
      </c>
      <c r="W327" s="304">
        <f>IFERROR(IF(V327="",0,CEILING((V327/$H327),1)*$H327),"")</f>
        <v>62.4</v>
      </c>
      <c r="X327" s="36">
        <f>IFERROR(IF(W327=0,"",ROUNDUP(W327/H327,0)*0.02175),"")</f>
        <v>0.17399999999999999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7.6923076923076925</v>
      </c>
      <c r="W331" s="305">
        <f>IFERROR(W327/H327,"0")+IFERROR(W328/H328,"0")+IFERROR(W329/H329,"0")+IFERROR(W330/H330,"0")</f>
        <v>8</v>
      </c>
      <c r="X331" s="305">
        <f>IFERROR(IF(X327="",0,X327),"0")+IFERROR(IF(X328="",0,X328),"0")+IFERROR(IF(X329="",0,X329),"0")+IFERROR(IF(X330="",0,X330),"0")</f>
        <v>0.17399999999999999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60</v>
      </c>
      <c r="W332" s="305">
        <f>IFERROR(SUM(W327:W330),"0")</f>
        <v>62.4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300</v>
      </c>
      <c r="W347" s="304">
        <f t="shared" si="15"/>
        <v>302.40000000000003</v>
      </c>
      <c r="X347" s="36">
        <f>IFERROR(IF(W347=0,"",ROUNDUP(W347/H347,0)*0.00753),"")</f>
        <v>0.54215999999999998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6.3</v>
      </c>
      <c r="W352" s="304">
        <f t="shared" si="15"/>
        <v>6.3000000000000007</v>
      </c>
      <c r="X352" s="36">
        <f t="shared" si="16"/>
        <v>1.506E-2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18</v>
      </c>
      <c r="W354" s="304">
        <f t="shared" si="15"/>
        <v>18.900000000000002</v>
      </c>
      <c r="X354" s="36">
        <f t="shared" si="16"/>
        <v>4.5179999999999998E-2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83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84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0.60239999999999994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324.3</v>
      </c>
      <c r="W359" s="305">
        <f>IFERROR(SUM(W345:W357),"0")</f>
        <v>327.60000000000002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30</v>
      </c>
      <c r="W361" s="304">
        <f>IFERROR(IF(V361="",0,CEILING((V361/$H361),1)*$H361),"")</f>
        <v>31.2</v>
      </c>
      <c r="X361" s="36">
        <f>IFERROR(IF(W361=0,"",ROUNDUP(W361/H361,0)*0.02175),"")</f>
        <v>8.6999999999999994E-2</v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3.8461538461538463</v>
      </c>
      <c r="W365" s="305">
        <f>IFERROR(W361/H361,"0")+IFERROR(W362/H362,"0")+IFERROR(W363/H363,"0")+IFERROR(W364/H364,"0")</f>
        <v>4</v>
      </c>
      <c r="X365" s="305">
        <f>IFERROR(IF(X361="",0,X361),"0")+IFERROR(IF(X362="",0,X362),"0")+IFERROR(IF(X363="",0,X363),"0")+IFERROR(IF(X364="",0,X364),"0")</f>
        <v>8.6999999999999994E-2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30</v>
      </c>
      <c r="W366" s="305">
        <f>IFERROR(SUM(W361:W364),"0")</f>
        <v>31.2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650</v>
      </c>
      <c r="W382" s="304">
        <f t="shared" ref="W382:W388" si="17">IFERROR(IF(V382="",0,CEILING((V382/$H382),1)*$H382),"")</f>
        <v>651</v>
      </c>
      <c r="X382" s="36">
        <f>IFERROR(IF(W382=0,"",ROUNDUP(W382/H382,0)*0.00753),"")</f>
        <v>1.1671500000000001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6.3</v>
      </c>
      <c r="W384" s="304">
        <f t="shared" si="17"/>
        <v>6.3000000000000007</v>
      </c>
      <c r="X384" s="36">
        <f>IFERROR(IF(W384=0,"",ROUNDUP(W384/H384,0)*0.00502),"")</f>
        <v>1.506E-2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157.76190476190476</v>
      </c>
      <c r="W389" s="305">
        <f>IFERROR(W382/H382,"0")+IFERROR(W383/H383,"0")+IFERROR(W384/H384,"0")+IFERROR(W385/H385,"0")+IFERROR(W386/H386,"0")+IFERROR(W387/H387,"0")+IFERROR(W388/H388,"0")</f>
        <v>158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1.1822100000000002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656.3</v>
      </c>
      <c r="W390" s="305">
        <f>IFERROR(SUM(W382:W388),"0")</f>
        <v>657.3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0</v>
      </c>
      <c r="W408" s="305">
        <f>IFERROR(SUM(W398:W406),"0")</f>
        <v>0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200</v>
      </c>
      <c r="W410" s="304">
        <f>IFERROR(IF(V410="",0,CEILING((V410/$H410),1)*$H410),"")</f>
        <v>200.64000000000001</v>
      </c>
      <c r="X410" s="36">
        <f>IFERROR(IF(W410=0,"",ROUNDUP(W410/H410,0)*0.01196),"")</f>
        <v>0.45448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37.878787878787875</v>
      </c>
      <c r="W412" s="305">
        <f>IFERROR(W410/H410,"0")+IFERROR(W411/H411,"0")</f>
        <v>38</v>
      </c>
      <c r="X412" s="305">
        <f>IFERROR(IF(X410="",0,X410),"0")+IFERROR(IF(X411="",0,X411),"0")</f>
        <v>0.45448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200</v>
      </c>
      <c r="W413" s="305">
        <f>IFERROR(SUM(W410:W411),"0")</f>
        <v>200.64000000000001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200</v>
      </c>
      <c r="W415" s="304">
        <f t="shared" ref="W415:W420" si="19">IFERROR(IF(V415="",0,CEILING((V415/$H415),1)*$H415),"")</f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150</v>
      </c>
      <c r="W416" s="304">
        <f t="shared" si="19"/>
        <v>153.12</v>
      </c>
      <c r="X416" s="36">
        <f>IFERROR(IF(W416=0,"",ROUNDUP(W416/H416,0)*0.01196),"")</f>
        <v>0.34683999999999998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100</v>
      </c>
      <c r="W417" s="304">
        <f t="shared" si="19"/>
        <v>100.32000000000001</v>
      </c>
      <c r="X417" s="36">
        <f>IFERROR(IF(W417=0,"",ROUNDUP(W417/H417,0)*0.01196),"")</f>
        <v>0.22724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85.22727272727272</v>
      </c>
      <c r="W421" s="305">
        <f>IFERROR(W415/H415,"0")+IFERROR(W416/H416,"0")+IFERROR(W417/H417,"0")+IFERROR(W418/H418,"0")+IFERROR(W419/H419,"0")+IFERROR(W420/H420,"0")</f>
        <v>86</v>
      </c>
      <c r="X421" s="305">
        <f>IFERROR(IF(X415="",0,X415),"0")+IFERROR(IF(X416="",0,X416),"0")+IFERROR(IF(X417="",0,X417),"0")+IFERROR(IF(X418="",0,X418),"0")+IFERROR(IF(X419="",0,X419),"0")+IFERROR(IF(X420="",0,X420),"0")</f>
        <v>1.0285600000000001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450</v>
      </c>
      <c r="W422" s="305">
        <f>IFERROR(SUM(W415:W420),"0")</f>
        <v>454.08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30</v>
      </c>
      <c r="W432" s="304">
        <f>IFERROR(IF(V432="",0,CEILING((V432/$H432),1)*$H432),"")</f>
        <v>36</v>
      </c>
      <c r="X432" s="36">
        <f>IFERROR(IF(W432=0,"",ROUNDUP(W432/H432,0)*0.02175),"")</f>
        <v>6.5250000000000002E-2</v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2.5</v>
      </c>
      <c r="W433" s="305">
        <f>IFERROR(W431/H431,"0")+IFERROR(W432/H432,"0")</f>
        <v>3</v>
      </c>
      <c r="X433" s="305">
        <f>IFERROR(IF(X431="",0,X431),"0")+IFERROR(IF(X432="",0,X432),"0")</f>
        <v>6.5250000000000002E-2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30</v>
      </c>
      <c r="W434" s="305">
        <f>IFERROR(SUM(W431:W432),"0")</f>
        <v>36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200</v>
      </c>
      <c r="W442" s="304">
        <f>IFERROR(IF(V442="",0,CEILING((V442/$H442),1)*$H442),"")</f>
        <v>201.60000000000002</v>
      </c>
      <c r="X442" s="36">
        <f>IFERROR(IF(W442=0,"",ROUNDUP(W442/H442,0)*0.00753),"")</f>
        <v>0.36143999999999998</v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47.61904761904762</v>
      </c>
      <c r="W443" s="305">
        <f>IFERROR(W441/H441,"0")+IFERROR(W442/H442,"0")</f>
        <v>48</v>
      </c>
      <c r="X443" s="305">
        <f>IFERROR(IF(X441="",0,X441),"0")+IFERROR(IF(X442="",0,X442),"0")</f>
        <v>0.36143999999999998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200</v>
      </c>
      <c r="W444" s="305">
        <f>IFERROR(SUM(W441:W442),"0")</f>
        <v>201.60000000000002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1500</v>
      </c>
      <c r="W452" s="304">
        <f>IFERROR(IF(V452="",0,CEILING((V452/$H452),1)*$H452),"")</f>
        <v>1505.3999999999999</v>
      </c>
      <c r="X452" s="36">
        <f>IFERROR(IF(W452=0,"",ROUNDUP(W452/H452,0)*0.02175),"")</f>
        <v>4.1977500000000001</v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192.30769230769232</v>
      </c>
      <c r="W453" s="305">
        <f>IFERROR(W452/H452,"0")</f>
        <v>193</v>
      </c>
      <c r="X453" s="305">
        <f>IFERROR(IF(X452="",0,X452),"0")</f>
        <v>4.1977500000000001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1500</v>
      </c>
      <c r="W454" s="305">
        <f>IFERROR(SUM(W452:W452),"0")</f>
        <v>1505.3999999999999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11745.14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11836.159999999998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12333.711812626712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12430.155999999999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20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20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12833.711812626712</v>
      </c>
      <c r="W458" s="305">
        <f>GrossWeightTotalR+PalletQtyTotalR*25</f>
        <v>12930.155999999999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1507.2530158219813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1520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22.718999999999994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0</v>
      </c>
      <c r="D465" s="46">
        <f>IFERROR(W55*1,"0")+IFERROR(W56*1,"0")+IFERROR(W57*1,"0")+IFERROR(W58*1,"0")</f>
        <v>0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105.3</v>
      </c>
      <c r="F465" s="46">
        <f>IFERROR(W126*1,"0")+IFERROR(W127*1,"0")+IFERROR(W128*1,"0")</f>
        <v>202.5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258.3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821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691.2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80.64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6201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62.4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358.8</v>
      </c>
      <c r="Q465" s="46">
        <f>IFERROR(W377*1,"0")+IFERROR(W378*1,"0")+IFERROR(W382*1,"0")+IFERROR(W383*1,"0")+IFERROR(W384*1,"0")+IFERROR(W385*1,"0")+IFERROR(W386*1,"0")+IFERROR(W387*1,"0")+IFERROR(W388*1,"0")+IFERROR(W392*1,"0")</f>
        <v>657.3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654.72000000000014</v>
      </c>
      <c r="S465" s="46">
        <f>IFERROR(W431*1,"0")+IFERROR(W432*1,"0")+IFERROR(W436*1,"0")+IFERROR(W437*1,"0")+IFERROR(W441*1,"0")+IFERROR(W442*1,"0")+IFERROR(W446*1,"0")+IFERROR(W447*1,"0")</f>
        <v>237.60000000000002</v>
      </c>
      <c r="T465" s="46">
        <f>IFERROR(W452*1,"0")</f>
        <v>1505.3999999999999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