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X170" i="2"/>
  <c r="V170" i="2"/>
  <c r="X169" i="2"/>
  <c r="W169" i="2"/>
  <c r="N169" i="2"/>
  <c r="X168" i="2"/>
  <c r="W168" i="2"/>
  <c r="W171" i="2" s="1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W125" i="2"/>
  <c r="V125" i="2"/>
  <c r="X124" i="2"/>
  <c r="W124" i="2"/>
  <c r="V124" i="2"/>
  <c r="X123" i="2"/>
  <c r="W123" i="2"/>
  <c r="N123" i="2"/>
  <c r="V120" i="2"/>
  <c r="V119" i="2"/>
  <c r="X118" i="2"/>
  <c r="W118" i="2"/>
  <c r="N118" i="2"/>
  <c r="X117" i="2"/>
  <c r="W117" i="2"/>
  <c r="N117" i="2"/>
  <c r="X116" i="2"/>
  <c r="W116" i="2"/>
  <c r="X115" i="2"/>
  <c r="W115" i="2"/>
  <c r="N115" i="2"/>
  <c r="W112" i="2"/>
  <c r="V112" i="2"/>
  <c r="X111" i="2"/>
  <c r="W111" i="2"/>
  <c r="V111" i="2"/>
  <c r="X110" i="2"/>
  <c r="W110" i="2"/>
  <c r="N110" i="2"/>
  <c r="V107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V92" i="2"/>
  <c r="X91" i="2"/>
  <c r="W91" i="2"/>
  <c r="N91" i="2"/>
  <c r="X90" i="2"/>
  <c r="W90" i="2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V46" i="2"/>
  <c r="X45" i="2"/>
  <c r="X46" i="2" s="1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W23" i="2"/>
  <c r="V23" i="2"/>
  <c r="X22" i="2"/>
  <c r="W22" i="2"/>
  <c r="N22" i="2"/>
  <c r="H10" i="2"/>
  <c r="A9" i="2"/>
  <c r="F10" i="2" s="1"/>
  <c r="D7" i="2"/>
  <c r="O6" i="2"/>
  <c r="N2" i="2"/>
  <c r="W107" i="2" l="1"/>
  <c r="W92" i="2"/>
  <c r="W85" i="2"/>
  <c r="W33" i="2"/>
  <c r="W120" i="2"/>
  <c r="V261" i="2"/>
  <c r="X119" i="2"/>
  <c r="W119" i="2"/>
  <c r="W106" i="2"/>
  <c r="V260" i="2"/>
  <c r="X92" i="2"/>
  <c r="W86" i="2"/>
  <c r="V257" i="2"/>
  <c r="X85" i="2"/>
  <c r="W259" i="2"/>
  <c r="X32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W257" i="2" l="1"/>
  <c r="X262" i="2"/>
  <c r="W260" i="2"/>
  <c r="W261" i="2"/>
  <c r="C270" i="2"/>
  <c r="B270" i="2"/>
  <c r="A270" i="2"/>
</calcChain>
</file>

<file path=xl/sharedStrings.xml><?xml version="1.0" encoding="utf-8"?>
<sst xmlns="http://schemas.openxmlformats.org/spreadsheetml/2006/main" count="1334" uniqueCount="356">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</sst>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 t="s">
        <v>355</v>
      </c>
      <c r="I5" s="321"/>
      <c r="J5" s="321"/>
      <c r="K5" s="321"/>
      <c r="L5" s="321"/>
      <c r="N5" s="27" t="s">
        <v>4</v>
      </c>
      <c r="O5" s="316">
        <v>45243</v>
      </c>
      <c r="P5" s="316"/>
      <c r="R5" s="323" t="s">
        <v>3</v>
      </c>
      <c r="S5" s="324"/>
      <c r="T5" s="325" t="s">
        <v>341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78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Понедельник</v>
      </c>
      <c r="P6" s="301"/>
      <c r="R6" s="302" t="s">
        <v>5</v>
      </c>
      <c r="S6" s="303"/>
      <c r="T6" s="304" t="s">
        <v>72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 t="s">
        <v>79</v>
      </c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0.375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73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75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4" t="s">
        <v>80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55"/>
      <c r="Z19" s="55"/>
    </row>
    <row r="20" spans="1:53" ht="16.5" customHeight="1" x14ac:dyDescent="0.25">
      <c r="A20" s="195" t="s">
        <v>80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25">
      <c r="A21" s="184" t="s">
        <v>81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176">
        <v>4607111035752</v>
      </c>
      <c r="E22" s="17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8"/>
      <c r="P22" s="178"/>
      <c r="Q22" s="178"/>
      <c r="R22" s="17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/>
      <c r="N23" s="167" t="s">
        <v>43</v>
      </c>
      <c r="O23" s="168"/>
      <c r="P23" s="168"/>
      <c r="Q23" s="168"/>
      <c r="R23" s="168"/>
      <c r="S23" s="168"/>
      <c r="T23" s="16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67" t="s">
        <v>43</v>
      </c>
      <c r="O24" s="168"/>
      <c r="P24" s="168"/>
      <c r="Q24" s="168"/>
      <c r="R24" s="168"/>
      <c r="S24" s="168"/>
      <c r="T24" s="16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4" t="s">
        <v>48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55"/>
      <c r="Z25" s="55"/>
    </row>
    <row r="26" spans="1:53" ht="16.5" customHeight="1" x14ac:dyDescent="0.25">
      <c r="A26" s="195" t="s">
        <v>86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25">
      <c r="A27" s="184" t="s">
        <v>87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76">
        <v>4607111036520</v>
      </c>
      <c r="E28" s="17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76">
        <v>4607111036605</v>
      </c>
      <c r="E29" s="17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9"/>
      <c r="S29" s="40" t="s">
        <v>49</v>
      </c>
      <c r="T29" s="40" t="s">
        <v>49</v>
      </c>
      <c r="U29" s="41" t="s">
        <v>42</v>
      </c>
      <c r="V29" s="59">
        <v>8</v>
      </c>
      <c r="W29" s="56">
        <f>IFERROR(IF(V29="","",V29),"")</f>
        <v>8</v>
      </c>
      <c r="X29" s="42">
        <f>IFERROR(IF(V29="","",V29*0.00936),"")</f>
        <v>7.4880000000000002E-2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76">
        <v>4607111036537</v>
      </c>
      <c r="E30" s="17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76">
        <v>4607111036599</v>
      </c>
      <c r="E31" s="17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1"/>
      <c r="N32" s="167" t="s">
        <v>43</v>
      </c>
      <c r="O32" s="168"/>
      <c r="P32" s="168"/>
      <c r="Q32" s="168"/>
      <c r="R32" s="168"/>
      <c r="S32" s="168"/>
      <c r="T32" s="169"/>
      <c r="U32" s="43" t="s">
        <v>42</v>
      </c>
      <c r="V32" s="44">
        <f>IFERROR(SUM(V28:V31),"0")</f>
        <v>8</v>
      </c>
      <c r="W32" s="44">
        <f>IFERROR(SUM(W28:W31),"0")</f>
        <v>8</v>
      </c>
      <c r="X32" s="44">
        <f>IFERROR(IF(X28="",0,X28),"0")+IFERROR(IF(X29="",0,X29),"0")+IFERROR(IF(X30="",0,X30),"0")+IFERROR(IF(X31="",0,X31),"0")</f>
        <v>7.4880000000000002E-2</v>
      </c>
      <c r="Y32" s="68"/>
      <c r="Z32" s="68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N33" s="167" t="s">
        <v>43</v>
      </c>
      <c r="O33" s="168"/>
      <c r="P33" s="168"/>
      <c r="Q33" s="168"/>
      <c r="R33" s="168"/>
      <c r="S33" s="168"/>
      <c r="T33" s="169"/>
      <c r="U33" s="43" t="s">
        <v>0</v>
      </c>
      <c r="V33" s="44">
        <f>IFERROR(SUMPRODUCT(V28:V31*H28:H31),"0")</f>
        <v>12</v>
      </c>
      <c r="W33" s="44">
        <f>IFERROR(SUMPRODUCT(W28:W31*H28:H31),"0")</f>
        <v>12</v>
      </c>
      <c r="X33" s="43"/>
      <c r="Y33" s="68"/>
      <c r="Z33" s="68"/>
    </row>
    <row r="34" spans="1:53" ht="16.5" customHeight="1" x14ac:dyDescent="0.25">
      <c r="A34" s="195" t="s">
        <v>98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25">
      <c r="A35" s="184" t="s">
        <v>81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76">
        <v>4607111036285</v>
      </c>
      <c r="E36" s="17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76">
        <v>4607111036308</v>
      </c>
      <c r="E37" s="17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3" t="s">
        <v>103</v>
      </c>
      <c r="O37" s="178"/>
      <c r="P37" s="178"/>
      <c r="Q37" s="178"/>
      <c r="R37" s="17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76">
        <v>4607111036315</v>
      </c>
      <c r="E38" s="17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76">
        <v>4607111036292</v>
      </c>
      <c r="E39" s="17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1"/>
      <c r="N40" s="167" t="s">
        <v>43</v>
      </c>
      <c r="O40" s="168"/>
      <c r="P40" s="168"/>
      <c r="Q40" s="168"/>
      <c r="R40" s="168"/>
      <c r="S40" s="168"/>
      <c r="T40" s="16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167" t="s">
        <v>43</v>
      </c>
      <c r="O41" s="168"/>
      <c r="P41" s="168"/>
      <c r="Q41" s="168"/>
      <c r="R41" s="168"/>
      <c r="S41" s="168"/>
      <c r="T41" s="16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5" t="s">
        <v>108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66"/>
      <c r="Z42" s="66"/>
    </row>
    <row r="43" spans="1:53" ht="14.25" customHeight="1" x14ac:dyDescent="0.25">
      <c r="A43" s="184" t="s">
        <v>109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76">
        <v>4607111037053</v>
      </c>
      <c r="E44" s="17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9"/>
      <c r="S44" s="40" t="s">
        <v>49</v>
      </c>
      <c r="T44" s="40" t="s">
        <v>49</v>
      </c>
      <c r="U44" s="41" t="s">
        <v>42</v>
      </c>
      <c r="V44" s="59">
        <v>8</v>
      </c>
      <c r="W44" s="56">
        <f>IFERROR(IF(V44="","",V44),"")</f>
        <v>8</v>
      </c>
      <c r="X44" s="42">
        <f>IFERROR(IF(V44="","",V44*0.0095),"")</f>
        <v>7.5999999999999998E-2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176">
        <v>4607111037060</v>
      </c>
      <c r="E45" s="17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8"/>
      <c r="P45" s="178"/>
      <c r="Q45" s="178"/>
      <c r="R45" s="179"/>
      <c r="S45" s="40" t="s">
        <v>49</v>
      </c>
      <c r="T45" s="40" t="s">
        <v>49</v>
      </c>
      <c r="U45" s="41" t="s">
        <v>42</v>
      </c>
      <c r="V45" s="59">
        <v>8</v>
      </c>
      <c r="W45" s="56">
        <f>IFERROR(IF(V45="","",V45),"")</f>
        <v>8</v>
      </c>
      <c r="X45" s="42">
        <f>IFERROR(IF(V45="","",V45*0.0095),"")</f>
        <v>7.5999999999999998E-2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1"/>
      <c r="N46" s="167" t="s">
        <v>43</v>
      </c>
      <c r="O46" s="168"/>
      <c r="P46" s="168"/>
      <c r="Q46" s="168"/>
      <c r="R46" s="168"/>
      <c r="S46" s="168"/>
      <c r="T46" s="169"/>
      <c r="U46" s="43" t="s">
        <v>42</v>
      </c>
      <c r="V46" s="44">
        <f>IFERROR(SUM(V44:V45),"0")</f>
        <v>16</v>
      </c>
      <c r="W46" s="44">
        <f>IFERROR(SUM(W44:W45),"0")</f>
        <v>16</v>
      </c>
      <c r="X46" s="44">
        <f>IFERROR(IF(X44="",0,X44),"0")+IFERROR(IF(X45="",0,X45),"0")</f>
        <v>0.152</v>
      </c>
      <c r="Y46" s="68"/>
      <c r="Z46" s="68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1"/>
      <c r="N47" s="167" t="s">
        <v>43</v>
      </c>
      <c r="O47" s="168"/>
      <c r="P47" s="168"/>
      <c r="Q47" s="168"/>
      <c r="R47" s="168"/>
      <c r="S47" s="168"/>
      <c r="T47" s="169"/>
      <c r="U47" s="43" t="s">
        <v>0</v>
      </c>
      <c r="V47" s="44">
        <f>IFERROR(SUMPRODUCT(V44:V45*H44:H45),"0")</f>
        <v>19.2</v>
      </c>
      <c r="W47" s="44">
        <f>IFERROR(SUMPRODUCT(W44:W45*H44:H45),"0")</f>
        <v>19.2</v>
      </c>
      <c r="X47" s="43"/>
      <c r="Y47" s="68"/>
      <c r="Z47" s="68"/>
    </row>
    <row r="48" spans="1:53" ht="16.5" customHeight="1" x14ac:dyDescent="0.25">
      <c r="A48" s="195" t="s">
        <v>115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66"/>
      <c r="Z48" s="66"/>
    </row>
    <row r="49" spans="1:53" ht="14.25" customHeight="1" x14ac:dyDescent="0.25">
      <c r="A49" s="184" t="s">
        <v>81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76">
        <v>4607111037190</v>
      </c>
      <c r="E50" s="17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8"/>
      <c r="P50" s="178"/>
      <c r="Q50" s="178"/>
      <c r="R50" s="17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76">
        <v>4607111037183</v>
      </c>
      <c r="E51" s="17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4" t="s">
        <v>120</v>
      </c>
      <c r="O51" s="178"/>
      <c r="P51" s="178"/>
      <c r="Q51" s="178"/>
      <c r="R51" s="17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76">
        <v>4607111037091</v>
      </c>
      <c r="E52" s="17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5" t="s">
        <v>123</v>
      </c>
      <c r="O52" s="178"/>
      <c r="P52" s="178"/>
      <c r="Q52" s="178"/>
      <c r="R52" s="17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176">
        <v>4607111036902</v>
      </c>
      <c r="E53" s="17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5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78"/>
      <c r="P53" s="178"/>
      <c r="Q53" s="178"/>
      <c r="R53" s="17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176">
        <v>4607111036902</v>
      </c>
      <c r="E54" s="176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57" t="s">
        <v>127</v>
      </c>
      <c r="O54" s="178"/>
      <c r="P54" s="178"/>
      <c r="Q54" s="178"/>
      <c r="R54" s="17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76">
        <v>4607111036858</v>
      </c>
      <c r="E55" s="176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51" t="s">
        <v>130</v>
      </c>
      <c r="O55" s="178"/>
      <c r="P55" s="178"/>
      <c r="Q55" s="178"/>
      <c r="R55" s="17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176">
        <v>4607111036889</v>
      </c>
      <c r="E56" s="176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5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78"/>
      <c r="P56" s="178"/>
      <c r="Q56" s="178"/>
      <c r="R56" s="179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1"/>
      <c r="N57" s="167" t="s">
        <v>43</v>
      </c>
      <c r="O57" s="168"/>
      <c r="P57" s="168"/>
      <c r="Q57" s="168"/>
      <c r="R57" s="168"/>
      <c r="S57" s="168"/>
      <c r="T57" s="169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1"/>
      <c r="N58" s="167" t="s">
        <v>43</v>
      </c>
      <c r="O58" s="168"/>
      <c r="P58" s="168"/>
      <c r="Q58" s="168"/>
      <c r="R58" s="168"/>
      <c r="S58" s="168"/>
      <c r="T58" s="169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5" t="s">
        <v>133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6"/>
      <c r="Z59" s="66"/>
    </row>
    <row r="60" spans="1:53" ht="14.25" customHeight="1" x14ac:dyDescent="0.25">
      <c r="A60" s="184" t="s">
        <v>81</v>
      </c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76">
        <v>4607111037411</v>
      </c>
      <c r="E61" s="17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49" t="s">
        <v>136</v>
      </c>
      <c r="O61" s="178"/>
      <c r="P61" s="178"/>
      <c r="Q61" s="178"/>
      <c r="R61" s="17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76">
        <v>4607111036728</v>
      </c>
      <c r="E62" s="17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0" t="s">
        <v>140</v>
      </c>
      <c r="O62" s="178"/>
      <c r="P62" s="178"/>
      <c r="Q62" s="178"/>
      <c r="R62" s="179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1"/>
      <c r="N63" s="167" t="s">
        <v>43</v>
      </c>
      <c r="O63" s="168"/>
      <c r="P63" s="168"/>
      <c r="Q63" s="168"/>
      <c r="R63" s="168"/>
      <c r="S63" s="168"/>
      <c r="T63" s="169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1"/>
      <c r="N64" s="167" t="s">
        <v>43</v>
      </c>
      <c r="O64" s="168"/>
      <c r="P64" s="168"/>
      <c r="Q64" s="168"/>
      <c r="R64" s="168"/>
      <c r="S64" s="168"/>
      <c r="T64" s="169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5" t="s">
        <v>141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6"/>
      <c r="Z65" s="66"/>
    </row>
    <row r="66" spans="1:53" ht="14.25" customHeight="1" x14ac:dyDescent="0.25">
      <c r="A66" s="184" t="s">
        <v>142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76">
        <v>4607111033659</v>
      </c>
      <c r="E67" s="17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8"/>
      <c r="P67" s="178"/>
      <c r="Q67" s="178"/>
      <c r="R67" s="179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1"/>
      <c r="N68" s="167" t="s">
        <v>43</v>
      </c>
      <c r="O68" s="168"/>
      <c r="P68" s="168"/>
      <c r="Q68" s="168"/>
      <c r="R68" s="168"/>
      <c r="S68" s="168"/>
      <c r="T68" s="169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1"/>
      <c r="N69" s="167" t="s">
        <v>43</v>
      </c>
      <c r="O69" s="168"/>
      <c r="P69" s="168"/>
      <c r="Q69" s="168"/>
      <c r="R69" s="168"/>
      <c r="S69" s="168"/>
      <c r="T69" s="169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5" t="s">
        <v>145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6"/>
      <c r="Z70" s="66"/>
    </row>
    <row r="71" spans="1:53" ht="14.25" customHeight="1" x14ac:dyDescent="0.25">
      <c r="A71" s="184" t="s">
        <v>146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76">
        <v>4607111034137</v>
      </c>
      <c r="E72" s="17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8"/>
      <c r="P72" s="178"/>
      <c r="Q72" s="178"/>
      <c r="R72" s="17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76">
        <v>4607111034120</v>
      </c>
      <c r="E73" s="17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8"/>
      <c r="P73" s="178"/>
      <c r="Q73" s="178"/>
      <c r="R73" s="179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1"/>
      <c r="N74" s="167" t="s">
        <v>43</v>
      </c>
      <c r="O74" s="168"/>
      <c r="P74" s="168"/>
      <c r="Q74" s="168"/>
      <c r="R74" s="168"/>
      <c r="S74" s="168"/>
      <c r="T74" s="169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1"/>
      <c r="N75" s="167" t="s">
        <v>43</v>
      </c>
      <c r="O75" s="168"/>
      <c r="P75" s="168"/>
      <c r="Q75" s="168"/>
      <c r="R75" s="168"/>
      <c r="S75" s="168"/>
      <c r="T75" s="169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5" t="s">
        <v>151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6"/>
      <c r="Z76" s="66"/>
    </row>
    <row r="77" spans="1:53" ht="14.25" customHeight="1" x14ac:dyDescent="0.25">
      <c r="A77" s="184" t="s">
        <v>142</v>
      </c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76">
        <v>4607111036735</v>
      </c>
      <c r="E78" s="176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4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8"/>
      <c r="P78" s="178"/>
      <c r="Q78" s="178"/>
      <c r="R78" s="17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76">
        <v>4607111036407</v>
      </c>
      <c r="E79" s="176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4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8"/>
      <c r="P79" s="178"/>
      <c r="Q79" s="178"/>
      <c r="R79" s="17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76">
        <v>4607111033628</v>
      </c>
      <c r="E80" s="17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8"/>
      <c r="P80" s="178"/>
      <c r="Q80" s="178"/>
      <c r="R80" s="179"/>
      <c r="S80" s="40" t="s">
        <v>49</v>
      </c>
      <c r="T80" s="40" t="s">
        <v>49</v>
      </c>
      <c r="U80" s="41" t="s">
        <v>42</v>
      </c>
      <c r="V80" s="59">
        <v>4</v>
      </c>
      <c r="W80" s="56">
        <f t="shared" si="2"/>
        <v>4</v>
      </c>
      <c r="X80" s="42">
        <f t="shared" si="3"/>
        <v>7.152E-2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76">
        <v>4607111033451</v>
      </c>
      <c r="E81" s="17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8"/>
      <c r="P81" s="178"/>
      <c r="Q81" s="178"/>
      <c r="R81" s="17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76">
        <v>4607111035141</v>
      </c>
      <c r="E82" s="17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8"/>
      <c r="P82" s="178"/>
      <c r="Q82" s="178"/>
      <c r="R82" s="17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76">
        <v>4607111035028</v>
      </c>
      <c r="E83" s="176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8"/>
      <c r="P83" s="178"/>
      <c r="Q83" s="178"/>
      <c r="R83" s="179"/>
      <c r="S83" s="40" t="s">
        <v>49</v>
      </c>
      <c r="T83" s="40" t="s">
        <v>49</v>
      </c>
      <c r="U83" s="41" t="s">
        <v>42</v>
      </c>
      <c r="V83" s="59">
        <v>4</v>
      </c>
      <c r="W83" s="56">
        <f t="shared" si="2"/>
        <v>4</v>
      </c>
      <c r="X83" s="42">
        <f t="shared" si="3"/>
        <v>7.152E-2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76">
        <v>4607111033444</v>
      </c>
      <c r="E84" s="17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8"/>
      <c r="P84" s="178"/>
      <c r="Q84" s="178"/>
      <c r="R84" s="179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1"/>
      <c r="N85" s="167" t="s">
        <v>43</v>
      </c>
      <c r="O85" s="168"/>
      <c r="P85" s="168"/>
      <c r="Q85" s="168"/>
      <c r="R85" s="168"/>
      <c r="S85" s="168"/>
      <c r="T85" s="169"/>
      <c r="U85" s="43" t="s">
        <v>42</v>
      </c>
      <c r="V85" s="44">
        <f>IFERROR(SUM(V78:V84),"0")</f>
        <v>8</v>
      </c>
      <c r="W85" s="44">
        <f>IFERROR(SUM(W78:W84),"0")</f>
        <v>8</v>
      </c>
      <c r="X85" s="44">
        <f>IFERROR(IF(X78="",0,X78),"0")+IFERROR(IF(X79="",0,X79),"0")+IFERROR(IF(X80="",0,X80),"0")+IFERROR(IF(X81="",0,X81),"0")+IFERROR(IF(X82="",0,X82),"0")+IFERROR(IF(X83="",0,X83),"0")+IFERROR(IF(X84="",0,X84),"0")</f>
        <v>0.14304</v>
      </c>
      <c r="Y85" s="68"/>
      <c r="Z85" s="68"/>
    </row>
    <row r="86" spans="1:53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1"/>
      <c r="N86" s="167" t="s">
        <v>43</v>
      </c>
      <c r="O86" s="168"/>
      <c r="P86" s="168"/>
      <c r="Q86" s="168"/>
      <c r="R86" s="168"/>
      <c r="S86" s="168"/>
      <c r="T86" s="169"/>
      <c r="U86" s="43" t="s">
        <v>0</v>
      </c>
      <c r="V86" s="44">
        <f>IFERROR(SUMPRODUCT(V78:V84*H78:H84),"0")</f>
        <v>29.759999999999998</v>
      </c>
      <c r="W86" s="44">
        <f>IFERROR(SUMPRODUCT(W78:W84*H78:H84),"0")</f>
        <v>29.759999999999998</v>
      </c>
      <c r="X86" s="43"/>
      <c r="Y86" s="68"/>
      <c r="Z86" s="68"/>
    </row>
    <row r="87" spans="1:53" ht="16.5" customHeight="1" x14ac:dyDescent="0.25">
      <c r="A87" s="195" t="s">
        <v>166</v>
      </c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66"/>
      <c r="Z87" s="66"/>
    </row>
    <row r="88" spans="1:53" ht="14.25" customHeight="1" x14ac:dyDescent="0.25">
      <c r="A88" s="184" t="s">
        <v>166</v>
      </c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76">
        <v>4607025784012</v>
      </c>
      <c r="E89" s="176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8"/>
      <c r="P89" s="178"/>
      <c r="Q89" s="178"/>
      <c r="R89" s="17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76">
        <v>4607025784319</v>
      </c>
      <c r="E90" s="176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8"/>
      <c r="P90" s="178"/>
      <c r="Q90" s="178"/>
      <c r="R90" s="179"/>
      <c r="S90" s="40" t="s">
        <v>49</v>
      </c>
      <c r="T90" s="40" t="s">
        <v>49</v>
      </c>
      <c r="U90" s="41" t="s">
        <v>42</v>
      </c>
      <c r="V90" s="59">
        <v>40</v>
      </c>
      <c r="W90" s="56">
        <f>IFERROR(IF(V90="","",V90),"")</f>
        <v>40</v>
      </c>
      <c r="X90" s="42">
        <f>IFERROR(IF(V90="","",V90*0.01788),"")</f>
        <v>0.71520000000000006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76">
        <v>4607111035370</v>
      </c>
      <c r="E91" s="176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8"/>
      <c r="P91" s="178"/>
      <c r="Q91" s="178"/>
      <c r="R91" s="179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1"/>
      <c r="N92" s="167" t="s">
        <v>43</v>
      </c>
      <c r="O92" s="168"/>
      <c r="P92" s="168"/>
      <c r="Q92" s="168"/>
      <c r="R92" s="168"/>
      <c r="S92" s="168"/>
      <c r="T92" s="169"/>
      <c r="U92" s="43" t="s">
        <v>42</v>
      </c>
      <c r="V92" s="44">
        <f>IFERROR(SUM(V89:V91),"0")</f>
        <v>40</v>
      </c>
      <c r="W92" s="44">
        <f>IFERROR(SUM(W89:W91),"0")</f>
        <v>40</v>
      </c>
      <c r="X92" s="44">
        <f>IFERROR(IF(X89="",0,X89),"0")+IFERROR(IF(X90="",0,X90),"0")+IFERROR(IF(X91="",0,X91),"0")</f>
        <v>0.71520000000000006</v>
      </c>
      <c r="Y92" s="68"/>
      <c r="Z92" s="68"/>
    </row>
    <row r="93" spans="1:53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1"/>
      <c r="N93" s="167" t="s">
        <v>43</v>
      </c>
      <c r="O93" s="168"/>
      <c r="P93" s="168"/>
      <c r="Q93" s="168"/>
      <c r="R93" s="168"/>
      <c r="S93" s="168"/>
      <c r="T93" s="169"/>
      <c r="U93" s="43" t="s">
        <v>0</v>
      </c>
      <c r="V93" s="44">
        <f>IFERROR(SUMPRODUCT(V89:V91*H89:H91),"0")</f>
        <v>144</v>
      </c>
      <c r="W93" s="44">
        <f>IFERROR(SUMPRODUCT(W89:W91*H89:H91),"0")</f>
        <v>144</v>
      </c>
      <c r="X93" s="43"/>
      <c r="Y93" s="68"/>
      <c r="Z93" s="68"/>
    </row>
    <row r="94" spans="1:53" ht="16.5" customHeight="1" x14ac:dyDescent="0.25">
      <c r="A94" s="195" t="s">
        <v>173</v>
      </c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66"/>
      <c r="Z94" s="66"/>
    </row>
    <row r="95" spans="1:53" ht="14.25" customHeight="1" x14ac:dyDescent="0.25">
      <c r="A95" s="184" t="s">
        <v>81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76">
        <v>4607111033970</v>
      </c>
      <c r="E96" s="17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2" t="s">
        <v>176</v>
      </c>
      <c r="O96" s="178"/>
      <c r="P96" s="178"/>
      <c r="Q96" s="178"/>
      <c r="R96" s="17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76">
        <v>4607111034144</v>
      </c>
      <c r="E97" s="17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3" t="s">
        <v>179</v>
      </c>
      <c r="O97" s="178"/>
      <c r="P97" s="178"/>
      <c r="Q97" s="178"/>
      <c r="R97" s="17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76">
        <v>4607111033987</v>
      </c>
      <c r="E98" s="17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34" t="s">
        <v>182</v>
      </c>
      <c r="O98" s="178"/>
      <c r="P98" s="178"/>
      <c r="Q98" s="178"/>
      <c r="R98" s="179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76">
        <v>4607111034151</v>
      </c>
      <c r="E99" s="17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35" t="s">
        <v>185</v>
      </c>
      <c r="O99" s="178"/>
      <c r="P99" s="178"/>
      <c r="Q99" s="178"/>
      <c r="R99" s="179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1"/>
      <c r="N100" s="167" t="s">
        <v>43</v>
      </c>
      <c r="O100" s="168"/>
      <c r="P100" s="168"/>
      <c r="Q100" s="168"/>
      <c r="R100" s="168"/>
      <c r="S100" s="168"/>
      <c r="T100" s="169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67" t="s">
        <v>43</v>
      </c>
      <c r="O101" s="168"/>
      <c r="P101" s="168"/>
      <c r="Q101" s="168"/>
      <c r="R101" s="168"/>
      <c r="S101" s="168"/>
      <c r="T101" s="169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195" t="s">
        <v>186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66"/>
      <c r="Z102" s="66"/>
    </row>
    <row r="103" spans="1:53" ht="14.25" customHeight="1" x14ac:dyDescent="0.25">
      <c r="A103" s="184" t="s">
        <v>142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176">
        <v>4607111034014</v>
      </c>
      <c r="E104" s="17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8"/>
      <c r="P104" s="178"/>
      <c r="Q104" s="178"/>
      <c r="R104" s="179"/>
      <c r="S104" s="40" t="s">
        <v>49</v>
      </c>
      <c r="T104" s="40" t="s">
        <v>49</v>
      </c>
      <c r="U104" s="41" t="s">
        <v>42</v>
      </c>
      <c r="V104" s="59">
        <v>3</v>
      </c>
      <c r="W104" s="56">
        <f>IFERROR(IF(V104="","",V104),"")</f>
        <v>3</v>
      </c>
      <c r="X104" s="42">
        <f>IFERROR(IF(V104="","",V104*0.01788),"")</f>
        <v>5.364E-2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176">
        <v>4607111033994</v>
      </c>
      <c r="E105" s="176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8"/>
      <c r="P105" s="178"/>
      <c r="Q105" s="178"/>
      <c r="R105" s="179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67" t="s">
        <v>43</v>
      </c>
      <c r="O106" s="168"/>
      <c r="P106" s="168"/>
      <c r="Q106" s="168"/>
      <c r="R106" s="168"/>
      <c r="S106" s="168"/>
      <c r="T106" s="169"/>
      <c r="U106" s="43" t="s">
        <v>42</v>
      </c>
      <c r="V106" s="44">
        <f>IFERROR(SUM(V104:V105),"0")</f>
        <v>3</v>
      </c>
      <c r="W106" s="44">
        <f>IFERROR(SUM(W104:W105),"0")</f>
        <v>3</v>
      </c>
      <c r="X106" s="44">
        <f>IFERROR(IF(X104="",0,X104),"0")+IFERROR(IF(X105="",0,X105),"0")</f>
        <v>5.364E-2</v>
      </c>
      <c r="Y106" s="68"/>
      <c r="Z106" s="68"/>
    </row>
    <row r="107" spans="1:53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1"/>
      <c r="N107" s="167" t="s">
        <v>43</v>
      </c>
      <c r="O107" s="168"/>
      <c r="P107" s="168"/>
      <c r="Q107" s="168"/>
      <c r="R107" s="168"/>
      <c r="S107" s="168"/>
      <c r="T107" s="169"/>
      <c r="U107" s="43" t="s">
        <v>0</v>
      </c>
      <c r="V107" s="44">
        <f>IFERROR(SUMPRODUCT(V104:V105*H104:H105),"0")</f>
        <v>9</v>
      </c>
      <c r="W107" s="44">
        <f>IFERROR(SUMPRODUCT(W104:W105*H104:H105),"0")</f>
        <v>9</v>
      </c>
      <c r="X107" s="43"/>
      <c r="Y107" s="68"/>
      <c r="Z107" s="68"/>
    </row>
    <row r="108" spans="1:53" ht="16.5" customHeight="1" x14ac:dyDescent="0.25">
      <c r="A108" s="195" t="s">
        <v>191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66"/>
      <c r="Z108" s="66"/>
    </row>
    <row r="109" spans="1:53" ht="14.25" customHeight="1" x14ac:dyDescent="0.25">
      <c r="A109" s="184" t="s">
        <v>142</v>
      </c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176">
        <v>4607111034199</v>
      </c>
      <c r="E110" s="176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8"/>
      <c r="P110" s="178"/>
      <c r="Q110" s="178"/>
      <c r="R110" s="179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1"/>
      <c r="N111" s="167" t="s">
        <v>43</v>
      </c>
      <c r="O111" s="168"/>
      <c r="P111" s="168"/>
      <c r="Q111" s="168"/>
      <c r="R111" s="168"/>
      <c r="S111" s="168"/>
      <c r="T111" s="169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1"/>
      <c r="N112" s="167" t="s">
        <v>43</v>
      </c>
      <c r="O112" s="168"/>
      <c r="P112" s="168"/>
      <c r="Q112" s="168"/>
      <c r="R112" s="168"/>
      <c r="S112" s="168"/>
      <c r="T112" s="169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5" t="s">
        <v>194</v>
      </c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66"/>
      <c r="Z113" s="66"/>
    </row>
    <row r="114" spans="1:53" ht="14.25" customHeight="1" x14ac:dyDescent="0.25">
      <c r="A114" s="184" t="s">
        <v>142</v>
      </c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176">
        <v>4607111034670</v>
      </c>
      <c r="E115" s="17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8"/>
      <c r="P115" s="178"/>
      <c r="Q115" s="178"/>
      <c r="R115" s="179"/>
      <c r="S115" s="40" t="s">
        <v>49</v>
      </c>
      <c r="T115" s="40" t="s">
        <v>49</v>
      </c>
      <c r="U115" s="41" t="s">
        <v>42</v>
      </c>
      <c r="V115" s="59">
        <v>12</v>
      </c>
      <c r="W115" s="56">
        <f>IFERROR(IF(V115="","",V115),"")</f>
        <v>12</v>
      </c>
      <c r="X115" s="42">
        <f>IFERROR(IF(V115="","",V115*0.00936),"")</f>
        <v>0.11232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176">
        <v>4607111034687</v>
      </c>
      <c r="E116" s="176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26" t="s">
        <v>200</v>
      </c>
      <c r="O116" s="178"/>
      <c r="P116" s="178"/>
      <c r="Q116" s="178"/>
      <c r="R116" s="17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176">
        <v>4607111034380</v>
      </c>
      <c r="E117" s="17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8"/>
      <c r="P117" s="178"/>
      <c r="Q117" s="178"/>
      <c r="R117" s="179"/>
      <c r="S117" s="40" t="s">
        <v>49</v>
      </c>
      <c r="T117" s="40" t="s">
        <v>49</v>
      </c>
      <c r="U117" s="41" t="s">
        <v>42</v>
      </c>
      <c r="V117" s="59">
        <v>3</v>
      </c>
      <c r="W117" s="56">
        <f>IFERROR(IF(V117="","",V117),"")</f>
        <v>3</v>
      </c>
      <c r="X117" s="42">
        <f>IFERROR(IF(V117="","",V117*0.01788),"")</f>
        <v>5.364E-2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176">
        <v>4607111034397</v>
      </c>
      <c r="E118" s="176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8"/>
      <c r="P118" s="178"/>
      <c r="Q118" s="178"/>
      <c r="R118" s="179"/>
      <c r="S118" s="40" t="s">
        <v>49</v>
      </c>
      <c r="T118" s="40" t="s">
        <v>49</v>
      </c>
      <c r="U118" s="41" t="s">
        <v>42</v>
      </c>
      <c r="V118" s="59">
        <v>3</v>
      </c>
      <c r="W118" s="56">
        <f>IFERROR(IF(V118="","",V118),"")</f>
        <v>3</v>
      </c>
      <c r="X118" s="42">
        <f>IFERROR(IF(V118="","",V118*0.01788),"")</f>
        <v>5.364E-2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1"/>
      <c r="N119" s="167" t="s">
        <v>43</v>
      </c>
      <c r="O119" s="168"/>
      <c r="P119" s="168"/>
      <c r="Q119" s="168"/>
      <c r="R119" s="168"/>
      <c r="S119" s="168"/>
      <c r="T119" s="169"/>
      <c r="U119" s="43" t="s">
        <v>42</v>
      </c>
      <c r="V119" s="44">
        <f>IFERROR(SUM(V115:V118),"0")</f>
        <v>18</v>
      </c>
      <c r="W119" s="44">
        <f>IFERROR(SUM(W115:W118),"0")</f>
        <v>18</v>
      </c>
      <c r="X119" s="44">
        <f>IFERROR(IF(X115="",0,X115),"0")+IFERROR(IF(X116="",0,X116),"0")+IFERROR(IF(X117="",0,X117),"0")+IFERROR(IF(X118="",0,X118),"0")</f>
        <v>0.21959999999999999</v>
      </c>
      <c r="Y119" s="68"/>
      <c r="Z119" s="68"/>
    </row>
    <row r="120" spans="1:53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1"/>
      <c r="N120" s="167" t="s">
        <v>43</v>
      </c>
      <c r="O120" s="168"/>
      <c r="P120" s="168"/>
      <c r="Q120" s="168"/>
      <c r="R120" s="168"/>
      <c r="S120" s="168"/>
      <c r="T120" s="169"/>
      <c r="U120" s="43" t="s">
        <v>0</v>
      </c>
      <c r="V120" s="44">
        <f>IFERROR(SUMPRODUCT(V115:V118*H115:H118),"0")</f>
        <v>54</v>
      </c>
      <c r="W120" s="44">
        <f>IFERROR(SUMPRODUCT(W115:W118*H115:H118),"0")</f>
        <v>54</v>
      </c>
      <c r="X120" s="43"/>
      <c r="Y120" s="68"/>
      <c r="Z120" s="68"/>
    </row>
    <row r="121" spans="1:53" ht="16.5" customHeight="1" x14ac:dyDescent="0.25">
      <c r="A121" s="195" t="s">
        <v>205</v>
      </c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66"/>
      <c r="Z121" s="66"/>
    </row>
    <row r="122" spans="1:53" ht="14.25" customHeight="1" x14ac:dyDescent="0.25">
      <c r="A122" s="184" t="s">
        <v>142</v>
      </c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176">
        <v>4607111035806</v>
      </c>
      <c r="E123" s="176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8"/>
      <c r="P123" s="178"/>
      <c r="Q123" s="178"/>
      <c r="R123" s="179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1"/>
      <c r="N124" s="167" t="s">
        <v>43</v>
      </c>
      <c r="O124" s="168"/>
      <c r="P124" s="168"/>
      <c r="Q124" s="168"/>
      <c r="R124" s="168"/>
      <c r="S124" s="168"/>
      <c r="T124" s="169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1"/>
      <c r="N125" s="167" t="s">
        <v>43</v>
      </c>
      <c r="O125" s="168"/>
      <c r="P125" s="168"/>
      <c r="Q125" s="168"/>
      <c r="R125" s="168"/>
      <c r="S125" s="168"/>
      <c r="T125" s="169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5" t="s">
        <v>208</v>
      </c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66"/>
      <c r="Z126" s="66"/>
    </row>
    <row r="127" spans="1:53" ht="14.25" customHeight="1" x14ac:dyDescent="0.25">
      <c r="A127" s="184" t="s">
        <v>209</v>
      </c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176">
        <v>4607111035639</v>
      </c>
      <c r="E128" s="17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8"/>
      <c r="P128" s="178"/>
      <c r="Q128" s="178"/>
      <c r="R128" s="179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176">
        <v>4607111035646</v>
      </c>
      <c r="E129" s="176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8"/>
      <c r="P129" s="178"/>
      <c r="Q129" s="178"/>
      <c r="R129" s="179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1"/>
      <c r="N130" s="167" t="s">
        <v>43</v>
      </c>
      <c r="O130" s="168"/>
      <c r="P130" s="168"/>
      <c r="Q130" s="168"/>
      <c r="R130" s="168"/>
      <c r="S130" s="168"/>
      <c r="T130" s="169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1"/>
      <c r="N131" s="167" t="s">
        <v>43</v>
      </c>
      <c r="O131" s="168"/>
      <c r="P131" s="168"/>
      <c r="Q131" s="168"/>
      <c r="R131" s="168"/>
      <c r="S131" s="168"/>
      <c r="T131" s="169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5" t="s">
        <v>216</v>
      </c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66"/>
      <c r="Z132" s="66"/>
    </row>
    <row r="133" spans="1:53" ht="14.25" customHeight="1" x14ac:dyDescent="0.25">
      <c r="A133" s="184" t="s">
        <v>142</v>
      </c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176">
        <v>4607111036124</v>
      </c>
      <c r="E134" s="176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8"/>
      <c r="P134" s="178"/>
      <c r="Q134" s="178"/>
      <c r="R134" s="179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1"/>
      <c r="N135" s="167" t="s">
        <v>43</v>
      </c>
      <c r="O135" s="168"/>
      <c r="P135" s="168"/>
      <c r="Q135" s="168"/>
      <c r="R135" s="168"/>
      <c r="S135" s="168"/>
      <c r="T135" s="169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1"/>
      <c r="N136" s="167" t="s">
        <v>43</v>
      </c>
      <c r="O136" s="168"/>
      <c r="P136" s="168"/>
      <c r="Q136" s="168"/>
      <c r="R136" s="168"/>
      <c r="S136" s="168"/>
      <c r="T136" s="169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4" t="s">
        <v>219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55"/>
      <c r="Z137" s="55"/>
    </row>
    <row r="138" spans="1:53" ht="16.5" customHeight="1" x14ac:dyDescent="0.25">
      <c r="A138" s="195" t="s">
        <v>220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66"/>
      <c r="Z138" s="66"/>
    </row>
    <row r="139" spans="1:53" ht="14.25" customHeight="1" x14ac:dyDescent="0.25">
      <c r="A139" s="184" t="s">
        <v>146</v>
      </c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176">
        <v>4607111037930</v>
      </c>
      <c r="E140" s="176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2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78"/>
      <c r="P140" s="178"/>
      <c r="Q140" s="178"/>
      <c r="R140" s="179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1"/>
      <c r="N141" s="167" t="s">
        <v>43</v>
      </c>
      <c r="O141" s="168"/>
      <c r="P141" s="168"/>
      <c r="Q141" s="168"/>
      <c r="R141" s="168"/>
      <c r="S141" s="168"/>
      <c r="T141" s="169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1"/>
      <c r="N142" s="167" t="s">
        <v>43</v>
      </c>
      <c r="O142" s="168"/>
      <c r="P142" s="168"/>
      <c r="Q142" s="168"/>
      <c r="R142" s="168"/>
      <c r="S142" s="168"/>
      <c r="T142" s="169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184" t="s">
        <v>142</v>
      </c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176">
        <v>4607111037862</v>
      </c>
      <c r="E144" s="176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1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78"/>
      <c r="P144" s="178"/>
      <c r="Q144" s="178"/>
      <c r="R144" s="17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1"/>
      <c r="N145" s="167" t="s">
        <v>43</v>
      </c>
      <c r="O145" s="168"/>
      <c r="P145" s="168"/>
      <c r="Q145" s="168"/>
      <c r="R145" s="168"/>
      <c r="S145" s="168"/>
      <c r="T145" s="16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1"/>
      <c r="N146" s="167" t="s">
        <v>43</v>
      </c>
      <c r="O146" s="168"/>
      <c r="P146" s="168"/>
      <c r="Q146" s="168"/>
      <c r="R146" s="168"/>
      <c r="S146" s="168"/>
      <c r="T146" s="16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195" t="s">
        <v>225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66"/>
      <c r="Z147" s="66"/>
    </row>
    <row r="148" spans="1:53" ht="14.25" customHeight="1" x14ac:dyDescent="0.25">
      <c r="A148" s="184" t="s">
        <v>209</v>
      </c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176">
        <v>4607111037701</v>
      </c>
      <c r="E149" s="176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78"/>
      <c r="P149" s="178"/>
      <c r="Q149" s="178"/>
      <c r="R149" s="179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1"/>
      <c r="N150" s="167" t="s">
        <v>43</v>
      </c>
      <c r="O150" s="168"/>
      <c r="P150" s="168"/>
      <c r="Q150" s="168"/>
      <c r="R150" s="168"/>
      <c r="S150" s="168"/>
      <c r="T150" s="169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1"/>
      <c r="N151" s="167" t="s">
        <v>43</v>
      </c>
      <c r="O151" s="168"/>
      <c r="P151" s="168"/>
      <c r="Q151" s="168"/>
      <c r="R151" s="168"/>
      <c r="S151" s="168"/>
      <c r="T151" s="169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195" t="s">
        <v>228</v>
      </c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66"/>
      <c r="Z152" s="66"/>
    </row>
    <row r="153" spans="1:53" ht="14.25" customHeight="1" x14ac:dyDescent="0.25">
      <c r="A153" s="184" t="s">
        <v>81</v>
      </c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176">
        <v>4607111036384</v>
      </c>
      <c r="E154" s="176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78"/>
      <c r="P154" s="178"/>
      <c r="Q154" s="178"/>
      <c r="R154" s="179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176">
        <v>4607111036193</v>
      </c>
      <c r="E155" s="176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78"/>
      <c r="P155" s="178"/>
      <c r="Q155" s="178"/>
      <c r="R155" s="179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176">
        <v>4607111036216</v>
      </c>
      <c r="E156" s="176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78"/>
      <c r="P156" s="178"/>
      <c r="Q156" s="178"/>
      <c r="R156" s="179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176">
        <v>4607111036278</v>
      </c>
      <c r="E157" s="176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78"/>
      <c r="P157" s="178"/>
      <c r="Q157" s="178"/>
      <c r="R157" s="17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1"/>
      <c r="N158" s="167" t="s">
        <v>43</v>
      </c>
      <c r="O158" s="168"/>
      <c r="P158" s="168"/>
      <c r="Q158" s="168"/>
      <c r="R158" s="168"/>
      <c r="S158" s="168"/>
      <c r="T158" s="169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1"/>
      <c r="N159" s="167" t="s">
        <v>43</v>
      </c>
      <c r="O159" s="168"/>
      <c r="P159" s="168"/>
      <c r="Q159" s="168"/>
      <c r="R159" s="168"/>
      <c r="S159" s="168"/>
      <c r="T159" s="169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184" t="s">
        <v>237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176">
        <v>4607111036827</v>
      </c>
      <c r="E161" s="176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78"/>
      <c r="P161" s="178"/>
      <c r="Q161" s="178"/>
      <c r="R161" s="179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176">
        <v>4607111036834</v>
      </c>
      <c r="E162" s="176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78"/>
      <c r="P162" s="178"/>
      <c r="Q162" s="178"/>
      <c r="R162" s="179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1"/>
      <c r="N163" s="167" t="s">
        <v>43</v>
      </c>
      <c r="O163" s="168"/>
      <c r="P163" s="168"/>
      <c r="Q163" s="168"/>
      <c r="R163" s="168"/>
      <c r="S163" s="168"/>
      <c r="T163" s="169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1"/>
      <c r="N164" s="167" t="s">
        <v>43</v>
      </c>
      <c r="O164" s="168"/>
      <c r="P164" s="168"/>
      <c r="Q164" s="168"/>
      <c r="R164" s="168"/>
      <c r="S164" s="168"/>
      <c r="T164" s="169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194" t="s">
        <v>242</v>
      </c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55"/>
      <c r="Z165" s="55"/>
    </row>
    <row r="166" spans="1:53" ht="16.5" customHeight="1" x14ac:dyDescent="0.25">
      <c r="A166" s="195" t="s">
        <v>243</v>
      </c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66"/>
      <c r="Z166" s="66"/>
    </row>
    <row r="167" spans="1:53" ht="14.25" customHeight="1" x14ac:dyDescent="0.25">
      <c r="A167" s="184" t="s">
        <v>87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176">
        <v>4607111035721</v>
      </c>
      <c r="E168" s="17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1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78"/>
      <c r="P168" s="178"/>
      <c r="Q168" s="178"/>
      <c r="R168" s="17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176">
        <v>4607111035691</v>
      </c>
      <c r="E169" s="17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78"/>
      <c r="P169" s="178"/>
      <c r="Q169" s="178"/>
      <c r="R169" s="179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IFERROR(IF(V169="","",V169*0.01788),"")</f>
        <v>0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1"/>
      <c r="N170" s="167" t="s">
        <v>43</v>
      </c>
      <c r="O170" s="168"/>
      <c r="P170" s="168"/>
      <c r="Q170" s="168"/>
      <c r="R170" s="168"/>
      <c r="S170" s="168"/>
      <c r="T170" s="169"/>
      <c r="U170" s="43" t="s">
        <v>42</v>
      </c>
      <c r="V170" s="44">
        <f>IFERROR(SUM(V168:V169),"0")</f>
        <v>0</v>
      </c>
      <c r="W170" s="44">
        <f>IFERROR(SUM(W168:W169),"0")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1"/>
      <c r="N171" s="167" t="s">
        <v>43</v>
      </c>
      <c r="O171" s="168"/>
      <c r="P171" s="168"/>
      <c r="Q171" s="168"/>
      <c r="R171" s="168"/>
      <c r="S171" s="168"/>
      <c r="T171" s="169"/>
      <c r="U171" s="43" t="s">
        <v>0</v>
      </c>
      <c r="V171" s="44">
        <f>IFERROR(SUMPRODUCT(V168:V169*H168:H169),"0")</f>
        <v>0</v>
      </c>
      <c r="W171" s="44">
        <f>IFERROR(SUMPRODUCT(W168:W169*H168:H169),"0")</f>
        <v>0</v>
      </c>
      <c r="X171" s="43"/>
      <c r="Y171" s="68"/>
      <c r="Z171" s="68"/>
    </row>
    <row r="172" spans="1:53" ht="16.5" customHeight="1" x14ac:dyDescent="0.25">
      <c r="A172" s="195" t="s">
        <v>248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6"/>
      <c r="Z172" s="66"/>
    </row>
    <row r="173" spans="1:53" ht="14.25" customHeight="1" x14ac:dyDescent="0.25">
      <c r="A173" s="184" t="s">
        <v>248</v>
      </c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176">
        <v>4607111035783</v>
      </c>
      <c r="E174" s="176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78"/>
      <c r="P174" s="178"/>
      <c r="Q174" s="178"/>
      <c r="R174" s="179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1"/>
      <c r="N175" s="167" t="s">
        <v>43</v>
      </c>
      <c r="O175" s="168"/>
      <c r="P175" s="168"/>
      <c r="Q175" s="168"/>
      <c r="R175" s="168"/>
      <c r="S175" s="168"/>
      <c r="T175" s="16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1"/>
      <c r="N176" s="167" t="s">
        <v>43</v>
      </c>
      <c r="O176" s="168"/>
      <c r="P176" s="168"/>
      <c r="Q176" s="168"/>
      <c r="R176" s="168"/>
      <c r="S176" s="168"/>
      <c r="T176" s="16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195" t="s">
        <v>242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66"/>
      <c r="Z177" s="66"/>
    </row>
    <row r="178" spans="1:53" ht="14.25" customHeight="1" x14ac:dyDescent="0.25">
      <c r="A178" s="184" t="s">
        <v>251</v>
      </c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176">
        <v>4680115881204</v>
      </c>
      <c r="E179" s="176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07" t="s">
        <v>254</v>
      </c>
      <c r="O179" s="178"/>
      <c r="P179" s="178"/>
      <c r="Q179" s="178"/>
      <c r="R179" s="17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1"/>
      <c r="N180" s="167" t="s">
        <v>43</v>
      </c>
      <c r="O180" s="168"/>
      <c r="P180" s="168"/>
      <c r="Q180" s="168"/>
      <c r="R180" s="168"/>
      <c r="S180" s="168"/>
      <c r="T180" s="169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1"/>
      <c r="N181" s="167" t="s">
        <v>43</v>
      </c>
      <c r="O181" s="168"/>
      <c r="P181" s="168"/>
      <c r="Q181" s="168"/>
      <c r="R181" s="168"/>
      <c r="S181" s="168"/>
      <c r="T181" s="169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194" t="s">
        <v>257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55"/>
      <c r="Z182" s="55"/>
    </row>
    <row r="183" spans="1:53" ht="16.5" customHeight="1" x14ac:dyDescent="0.25">
      <c r="A183" s="195" t="s">
        <v>258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66"/>
      <c r="Z183" s="66"/>
    </row>
    <row r="184" spans="1:53" ht="14.25" customHeight="1" x14ac:dyDescent="0.25">
      <c r="A184" s="184" t="s">
        <v>81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176">
        <v>4607111037022</v>
      </c>
      <c r="E185" s="17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78"/>
      <c r="P185" s="178"/>
      <c r="Q185" s="178"/>
      <c r="R185" s="17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1"/>
      <c r="N186" s="167" t="s">
        <v>43</v>
      </c>
      <c r="O186" s="168"/>
      <c r="P186" s="168"/>
      <c r="Q186" s="168"/>
      <c r="R186" s="168"/>
      <c r="S186" s="168"/>
      <c r="T186" s="169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1"/>
      <c r="N187" s="167" t="s">
        <v>43</v>
      </c>
      <c r="O187" s="168"/>
      <c r="P187" s="168"/>
      <c r="Q187" s="168"/>
      <c r="R187" s="168"/>
      <c r="S187" s="168"/>
      <c r="T187" s="169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195" t="s">
        <v>261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66"/>
      <c r="Z188" s="66"/>
    </row>
    <row r="189" spans="1:53" ht="14.25" customHeight="1" x14ac:dyDescent="0.25">
      <c r="A189" s="184" t="s">
        <v>81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176">
        <v>4607111038135</v>
      </c>
      <c r="E190" s="176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06" t="s">
        <v>264</v>
      </c>
      <c r="O190" s="178"/>
      <c r="P190" s="178"/>
      <c r="Q190" s="178"/>
      <c r="R190" s="17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1"/>
      <c r="N191" s="167" t="s">
        <v>43</v>
      </c>
      <c r="O191" s="168"/>
      <c r="P191" s="168"/>
      <c r="Q191" s="168"/>
      <c r="R191" s="168"/>
      <c r="S191" s="168"/>
      <c r="T191" s="169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1"/>
      <c r="N192" s="167" t="s">
        <v>43</v>
      </c>
      <c r="O192" s="168"/>
      <c r="P192" s="168"/>
      <c r="Q192" s="168"/>
      <c r="R192" s="168"/>
      <c r="S192" s="168"/>
      <c r="T192" s="169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195" t="s">
        <v>266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6"/>
      <c r="Z193" s="66"/>
    </row>
    <row r="194" spans="1:53" ht="14.25" customHeight="1" x14ac:dyDescent="0.25">
      <c r="A194" s="184" t="s">
        <v>81</v>
      </c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176">
        <v>4607111035882</v>
      </c>
      <c r="E195" s="176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8"/>
      <c r="P195" s="178"/>
      <c r="Q195" s="178"/>
      <c r="R195" s="179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176">
        <v>4607111035905</v>
      </c>
      <c r="E196" s="176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8"/>
      <c r="P196" s="178"/>
      <c r="Q196" s="178"/>
      <c r="R196" s="179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176">
        <v>4607111035912</v>
      </c>
      <c r="E197" s="176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8"/>
      <c r="P197" s="178"/>
      <c r="Q197" s="178"/>
      <c r="R197" s="179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176">
        <v>4607111035929</v>
      </c>
      <c r="E198" s="176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8"/>
      <c r="P198" s="178"/>
      <c r="Q198" s="178"/>
      <c r="R198" s="17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1"/>
      <c r="N199" s="167" t="s">
        <v>43</v>
      </c>
      <c r="O199" s="168"/>
      <c r="P199" s="168"/>
      <c r="Q199" s="168"/>
      <c r="R199" s="168"/>
      <c r="S199" s="168"/>
      <c r="T199" s="169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1"/>
      <c r="N200" s="167" t="s">
        <v>43</v>
      </c>
      <c r="O200" s="168"/>
      <c r="P200" s="168"/>
      <c r="Q200" s="168"/>
      <c r="R200" s="168"/>
      <c r="S200" s="168"/>
      <c r="T200" s="169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195" t="s">
        <v>275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6"/>
      <c r="Z201" s="66"/>
    </row>
    <row r="202" spans="1:53" ht="14.25" customHeight="1" x14ac:dyDescent="0.25">
      <c r="A202" s="184" t="s">
        <v>251</v>
      </c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176">
        <v>4680115881334</v>
      </c>
      <c r="E203" s="176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01" t="s">
        <v>278</v>
      </c>
      <c r="O203" s="178"/>
      <c r="P203" s="178"/>
      <c r="Q203" s="178"/>
      <c r="R203" s="17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1"/>
      <c r="N204" s="167" t="s">
        <v>43</v>
      </c>
      <c r="O204" s="168"/>
      <c r="P204" s="168"/>
      <c r="Q204" s="168"/>
      <c r="R204" s="168"/>
      <c r="S204" s="168"/>
      <c r="T204" s="169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1"/>
      <c r="N205" s="167" t="s">
        <v>43</v>
      </c>
      <c r="O205" s="168"/>
      <c r="P205" s="168"/>
      <c r="Q205" s="168"/>
      <c r="R205" s="168"/>
      <c r="S205" s="168"/>
      <c r="T205" s="169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195" t="s">
        <v>279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6"/>
      <c r="Z206" s="66"/>
    </row>
    <row r="207" spans="1:53" ht="14.25" customHeight="1" x14ac:dyDescent="0.25">
      <c r="A207" s="184" t="s">
        <v>81</v>
      </c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176">
        <v>4607111035332</v>
      </c>
      <c r="E208" s="176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1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8"/>
      <c r="P208" s="178"/>
      <c r="Q208" s="178"/>
      <c r="R208" s="179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176">
        <v>4607111035080</v>
      </c>
      <c r="E209" s="176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20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8"/>
      <c r="P209" s="178"/>
      <c r="Q209" s="178"/>
      <c r="R209" s="179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1"/>
      <c r="N210" s="167" t="s">
        <v>43</v>
      </c>
      <c r="O210" s="168"/>
      <c r="P210" s="168"/>
      <c r="Q210" s="168"/>
      <c r="R210" s="168"/>
      <c r="S210" s="168"/>
      <c r="T210" s="169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1"/>
      <c r="N211" s="167" t="s">
        <v>43</v>
      </c>
      <c r="O211" s="168"/>
      <c r="P211" s="168"/>
      <c r="Q211" s="168"/>
      <c r="R211" s="168"/>
      <c r="S211" s="168"/>
      <c r="T211" s="169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194" t="s">
        <v>284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55"/>
      <c r="Z212" s="55"/>
    </row>
    <row r="213" spans="1:53" ht="16.5" customHeight="1" x14ac:dyDescent="0.25">
      <c r="A213" s="195" t="s">
        <v>285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6"/>
      <c r="Z213" s="66"/>
    </row>
    <row r="214" spans="1:53" ht="14.25" customHeight="1" x14ac:dyDescent="0.25">
      <c r="A214" s="184" t="s">
        <v>81</v>
      </c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176">
        <v>4607111036162</v>
      </c>
      <c r="E215" s="176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19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8"/>
      <c r="P215" s="178"/>
      <c r="Q215" s="178"/>
      <c r="R215" s="179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1"/>
      <c r="N216" s="167" t="s">
        <v>43</v>
      </c>
      <c r="O216" s="168"/>
      <c r="P216" s="168"/>
      <c r="Q216" s="168"/>
      <c r="R216" s="168"/>
      <c r="S216" s="168"/>
      <c r="T216" s="169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1"/>
      <c r="N217" s="167" t="s">
        <v>43</v>
      </c>
      <c r="O217" s="168"/>
      <c r="P217" s="168"/>
      <c r="Q217" s="168"/>
      <c r="R217" s="168"/>
      <c r="S217" s="168"/>
      <c r="T217" s="169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194" t="s">
        <v>288</v>
      </c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55"/>
      <c r="Z218" s="55"/>
    </row>
    <row r="219" spans="1:53" ht="16.5" customHeight="1" x14ac:dyDescent="0.25">
      <c r="A219" s="195" t="s">
        <v>289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6"/>
      <c r="Z219" s="66"/>
    </row>
    <row r="220" spans="1:53" ht="14.25" customHeight="1" x14ac:dyDescent="0.25">
      <c r="A220" s="184" t="s">
        <v>81</v>
      </c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176">
        <v>4607111035899</v>
      </c>
      <c r="E221" s="176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1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8"/>
      <c r="P221" s="178"/>
      <c r="Q221" s="178"/>
      <c r="R221" s="17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1"/>
      <c r="N222" s="167" t="s">
        <v>43</v>
      </c>
      <c r="O222" s="168"/>
      <c r="P222" s="168"/>
      <c r="Q222" s="168"/>
      <c r="R222" s="168"/>
      <c r="S222" s="168"/>
      <c r="T222" s="169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1"/>
      <c r="N223" s="167" t="s">
        <v>43</v>
      </c>
      <c r="O223" s="168"/>
      <c r="P223" s="168"/>
      <c r="Q223" s="168"/>
      <c r="R223" s="168"/>
      <c r="S223" s="168"/>
      <c r="T223" s="169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195" t="s">
        <v>292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6"/>
      <c r="Z224" s="66"/>
    </row>
    <row r="225" spans="1:53" ht="14.25" customHeight="1" x14ac:dyDescent="0.25">
      <c r="A225" s="184" t="s">
        <v>81</v>
      </c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176">
        <v>4607111036711</v>
      </c>
      <c r="E226" s="17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1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8"/>
      <c r="P226" s="178"/>
      <c r="Q226" s="178"/>
      <c r="R226" s="179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1"/>
      <c r="N227" s="167" t="s">
        <v>43</v>
      </c>
      <c r="O227" s="168"/>
      <c r="P227" s="168"/>
      <c r="Q227" s="168"/>
      <c r="R227" s="168"/>
      <c r="S227" s="168"/>
      <c r="T227" s="16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1"/>
      <c r="N228" s="167" t="s">
        <v>43</v>
      </c>
      <c r="O228" s="168"/>
      <c r="P228" s="168"/>
      <c r="Q228" s="168"/>
      <c r="R228" s="168"/>
      <c r="S228" s="168"/>
      <c r="T228" s="16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194" t="s">
        <v>295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55"/>
      <c r="Z229" s="55"/>
    </row>
    <row r="230" spans="1:53" ht="16.5" customHeight="1" x14ac:dyDescent="0.25">
      <c r="A230" s="195" t="s">
        <v>296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6"/>
      <c r="Z230" s="66"/>
    </row>
    <row r="231" spans="1:53" ht="14.25" customHeight="1" x14ac:dyDescent="0.25">
      <c r="A231" s="184" t="s">
        <v>146</v>
      </c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176">
        <v>4640242180427</v>
      </c>
      <c r="E232" s="176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196" t="s">
        <v>299</v>
      </c>
      <c r="O232" s="178"/>
      <c r="P232" s="178"/>
      <c r="Q232" s="178"/>
      <c r="R232" s="179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1"/>
      <c r="N233" s="167" t="s">
        <v>43</v>
      </c>
      <c r="O233" s="168"/>
      <c r="P233" s="168"/>
      <c r="Q233" s="168"/>
      <c r="R233" s="168"/>
      <c r="S233" s="168"/>
      <c r="T233" s="169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1"/>
      <c r="N234" s="167" t="s">
        <v>43</v>
      </c>
      <c r="O234" s="168"/>
      <c r="P234" s="168"/>
      <c r="Q234" s="168"/>
      <c r="R234" s="168"/>
      <c r="S234" s="168"/>
      <c r="T234" s="169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4" t="s">
        <v>87</v>
      </c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176">
        <v>4640242180397</v>
      </c>
      <c r="E236" s="176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192" t="s">
        <v>302</v>
      </c>
      <c r="O236" s="178"/>
      <c r="P236" s="178"/>
      <c r="Q236" s="178"/>
      <c r="R236" s="17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1"/>
      <c r="N237" s="167" t="s">
        <v>43</v>
      </c>
      <c r="O237" s="168"/>
      <c r="P237" s="168"/>
      <c r="Q237" s="168"/>
      <c r="R237" s="168"/>
      <c r="S237" s="168"/>
      <c r="T237" s="169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1"/>
      <c r="N238" s="167" t="s">
        <v>43</v>
      </c>
      <c r="O238" s="168"/>
      <c r="P238" s="168"/>
      <c r="Q238" s="168"/>
      <c r="R238" s="168"/>
      <c r="S238" s="168"/>
      <c r="T238" s="169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84" t="s">
        <v>166</v>
      </c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176">
        <v>4640242180304</v>
      </c>
      <c r="E240" s="176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189" t="s">
        <v>305</v>
      </c>
      <c r="O240" s="178"/>
      <c r="P240" s="178"/>
      <c r="Q240" s="178"/>
      <c r="R240" s="179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176">
        <v>4640242180298</v>
      </c>
      <c r="E241" s="176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0" t="s">
        <v>308</v>
      </c>
      <c r="O241" s="178"/>
      <c r="P241" s="178"/>
      <c r="Q241" s="178"/>
      <c r="R241" s="179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176">
        <v>4640242180236</v>
      </c>
      <c r="E242" s="176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191" t="s">
        <v>311</v>
      </c>
      <c r="O242" s="178"/>
      <c r="P242" s="178"/>
      <c r="Q242" s="178"/>
      <c r="R242" s="179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1"/>
      <c r="N243" s="167" t="s">
        <v>43</v>
      </c>
      <c r="O243" s="168"/>
      <c r="P243" s="168"/>
      <c r="Q243" s="168"/>
      <c r="R243" s="168"/>
      <c r="S243" s="168"/>
      <c r="T243" s="169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1"/>
      <c r="N244" s="167" t="s">
        <v>43</v>
      </c>
      <c r="O244" s="168"/>
      <c r="P244" s="168"/>
      <c r="Q244" s="168"/>
      <c r="R244" s="168"/>
      <c r="S244" s="168"/>
      <c r="T244" s="169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184" t="s">
        <v>142</v>
      </c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176">
        <v>4640242180373</v>
      </c>
      <c r="E246" s="176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185" t="s">
        <v>314</v>
      </c>
      <c r="O246" s="178"/>
      <c r="P246" s="178"/>
      <c r="Q246" s="178"/>
      <c r="R246" s="17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176">
        <v>4640242180366</v>
      </c>
      <c r="E247" s="17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6" t="s">
        <v>317</v>
      </c>
      <c r="O247" s="178"/>
      <c r="P247" s="178"/>
      <c r="Q247" s="178"/>
      <c r="R247" s="17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176">
        <v>4640242180335</v>
      </c>
      <c r="E248" s="176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7" t="s">
        <v>320</v>
      </c>
      <c r="O248" s="178"/>
      <c r="P248" s="178"/>
      <c r="Q248" s="178"/>
      <c r="R248" s="17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176">
        <v>4640242180342</v>
      </c>
      <c r="E249" s="17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8" t="s">
        <v>323</v>
      </c>
      <c r="O249" s="178"/>
      <c r="P249" s="178"/>
      <c r="Q249" s="178"/>
      <c r="R249" s="17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176">
        <v>4640242180359</v>
      </c>
      <c r="E250" s="17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77" t="s">
        <v>326</v>
      </c>
      <c r="O250" s="178"/>
      <c r="P250" s="178"/>
      <c r="Q250" s="178"/>
      <c r="R250" s="17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176">
        <v>4640242180380</v>
      </c>
      <c r="E251" s="17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80" t="s">
        <v>329</v>
      </c>
      <c r="O251" s="178"/>
      <c r="P251" s="178"/>
      <c r="Q251" s="178"/>
      <c r="R251" s="17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176">
        <v>4640242180311</v>
      </c>
      <c r="E252" s="176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181" t="s">
        <v>332</v>
      </c>
      <c r="O252" s="178"/>
      <c r="P252" s="178"/>
      <c r="Q252" s="178"/>
      <c r="R252" s="179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176">
        <v>4640242180328</v>
      </c>
      <c r="E253" s="176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182" t="s">
        <v>335</v>
      </c>
      <c r="O253" s="178"/>
      <c r="P253" s="178"/>
      <c r="Q253" s="178"/>
      <c r="R253" s="179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176">
        <v>4640242180403</v>
      </c>
      <c r="E254" s="176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183" t="s">
        <v>338</v>
      </c>
      <c r="O254" s="178"/>
      <c r="P254" s="178"/>
      <c r="Q254" s="178"/>
      <c r="R254" s="179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1"/>
      <c r="N255" s="167" t="s">
        <v>43</v>
      </c>
      <c r="O255" s="168"/>
      <c r="P255" s="168"/>
      <c r="Q255" s="168"/>
      <c r="R255" s="168"/>
      <c r="S255" s="168"/>
      <c r="T255" s="169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1"/>
      <c r="N256" s="167" t="s">
        <v>43</v>
      </c>
      <c r="O256" s="168"/>
      <c r="P256" s="168"/>
      <c r="Q256" s="168"/>
      <c r="R256" s="168"/>
      <c r="S256" s="168"/>
      <c r="T256" s="169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5"/>
      <c r="N257" s="172" t="s">
        <v>36</v>
      </c>
      <c r="O257" s="173"/>
      <c r="P257" s="173"/>
      <c r="Q257" s="173"/>
      <c r="R257" s="173"/>
      <c r="S257" s="173"/>
      <c r="T257" s="174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267.95999999999998</v>
      </c>
      <c r="W257" s="44">
        <f>IFERROR(W24+W33+W41+W47+W58+W64+W69+W75+W86+W93+W101+W107+W112+W120+W125+W131+W136+W142+W146+W151+W159+W164+W171+W176+W181+W187+W192+W200+W205+W211+W217+W223+W228+W234+W238+W244+W256,"0")</f>
        <v>267.95999999999998</v>
      </c>
      <c r="X257" s="43"/>
      <c r="Y257" s="68"/>
      <c r="Z257" s="68"/>
    </row>
    <row r="258" spans="1:34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5"/>
      <c r="N258" s="172" t="s">
        <v>37</v>
      </c>
      <c r="O258" s="173"/>
      <c r="P258" s="173"/>
      <c r="Q258" s="173"/>
      <c r="R258" s="173"/>
      <c r="S258" s="173"/>
      <c r="T258" s="174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317.28519999999992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317.28519999999992</v>
      </c>
      <c r="X258" s="43"/>
      <c r="Y258" s="68"/>
      <c r="Z258" s="68"/>
    </row>
    <row r="259" spans="1:34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5"/>
      <c r="N259" s="172" t="s">
        <v>38</v>
      </c>
      <c r="O259" s="173"/>
      <c r="P259" s="173"/>
      <c r="Q259" s="173"/>
      <c r="R259" s="173"/>
      <c r="S259" s="173"/>
      <c r="T259" s="174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2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2</v>
      </c>
      <c r="X259" s="43"/>
      <c r="Y259" s="68"/>
      <c r="Z259" s="68"/>
    </row>
    <row r="260" spans="1:34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5"/>
      <c r="N260" s="172" t="s">
        <v>39</v>
      </c>
      <c r="O260" s="173"/>
      <c r="P260" s="173"/>
      <c r="Q260" s="173"/>
      <c r="R260" s="173"/>
      <c r="S260" s="173"/>
      <c r="T260" s="174"/>
      <c r="U260" s="43" t="s">
        <v>0</v>
      </c>
      <c r="V260" s="44">
        <f>GrossWeightTotal+PalletQtyTotal*25</f>
        <v>367.28519999999992</v>
      </c>
      <c r="W260" s="44">
        <f>GrossWeightTotalR+PalletQtyTotalR*25</f>
        <v>367.28519999999992</v>
      </c>
      <c r="X260" s="43"/>
      <c r="Y260" s="68"/>
      <c r="Z260" s="68"/>
    </row>
    <row r="261" spans="1:34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5"/>
      <c r="N261" s="172" t="s">
        <v>40</v>
      </c>
      <c r="O261" s="173"/>
      <c r="P261" s="173"/>
      <c r="Q261" s="173"/>
      <c r="R261" s="173"/>
      <c r="S261" s="173"/>
      <c r="T261" s="174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93</v>
      </c>
      <c r="W261" s="44">
        <f>IFERROR(W23+W32+W40+W46+W57+W63+W68+W74+W85+W92+W100+W106+W111+W119+W124+W130+W135+W141+W145+W150+W158+W163+W170+W175+W180+W186+W191+W199+W204+W210+W216+W222+W227+W233+W237+W243+W255,"0")</f>
        <v>93</v>
      </c>
      <c r="X261" s="43"/>
      <c r="Y261" s="68"/>
      <c r="Z261" s="68"/>
    </row>
    <row r="262" spans="1:34" ht="14.25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5"/>
      <c r="N262" s="172" t="s">
        <v>41</v>
      </c>
      <c r="O262" s="173"/>
      <c r="P262" s="173"/>
      <c r="Q262" s="173"/>
      <c r="R262" s="173"/>
      <c r="S262" s="173"/>
      <c r="T262" s="174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1.35836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163" t="s">
        <v>48</v>
      </c>
      <c r="D264" s="163" t="s">
        <v>48</v>
      </c>
      <c r="E264" s="163" t="s">
        <v>48</v>
      </c>
      <c r="F264" s="163" t="s">
        <v>48</v>
      </c>
      <c r="G264" s="163" t="s">
        <v>48</v>
      </c>
      <c r="H264" s="163" t="s">
        <v>48</v>
      </c>
      <c r="I264" s="163" t="s">
        <v>48</v>
      </c>
      <c r="J264" s="163" t="s">
        <v>48</v>
      </c>
      <c r="K264" s="164"/>
      <c r="L264" s="163" t="s">
        <v>48</v>
      </c>
      <c r="M264" s="163" t="s">
        <v>48</v>
      </c>
      <c r="N264" s="163" t="s">
        <v>48</v>
      </c>
      <c r="O264" s="163" t="s">
        <v>48</v>
      </c>
      <c r="P264" s="163" t="s">
        <v>48</v>
      </c>
      <c r="Q264" s="163" t="s">
        <v>48</v>
      </c>
      <c r="R264" s="163" t="s">
        <v>48</v>
      </c>
      <c r="S264" s="163" t="s">
        <v>48</v>
      </c>
      <c r="T264" s="163" t="s">
        <v>219</v>
      </c>
      <c r="U264" s="163" t="s">
        <v>219</v>
      </c>
      <c r="V264" s="163" t="s">
        <v>219</v>
      </c>
      <c r="W264" s="163" t="s">
        <v>242</v>
      </c>
      <c r="X264" s="163" t="s">
        <v>242</v>
      </c>
      <c r="Y264" s="163" t="s">
        <v>242</v>
      </c>
      <c r="Z264" s="163" t="s">
        <v>257</v>
      </c>
      <c r="AA264" s="163" t="s">
        <v>257</v>
      </c>
      <c r="AB264" s="163" t="s">
        <v>257</v>
      </c>
      <c r="AC264" s="163" t="s">
        <v>257</v>
      </c>
      <c r="AD264" s="163" t="s">
        <v>257</v>
      </c>
      <c r="AE264" s="75" t="s">
        <v>284</v>
      </c>
      <c r="AF264" s="163" t="s">
        <v>288</v>
      </c>
      <c r="AG264" s="163" t="s">
        <v>288</v>
      </c>
      <c r="AH264" s="75" t="s">
        <v>295</v>
      </c>
    </row>
    <row r="265" spans="1:34" ht="14.25" customHeight="1" thickTop="1" x14ac:dyDescent="0.2">
      <c r="A265" s="165" t="s">
        <v>10</v>
      </c>
      <c r="B265" s="163" t="s">
        <v>80</v>
      </c>
      <c r="C265" s="163" t="s">
        <v>86</v>
      </c>
      <c r="D265" s="163" t="s">
        <v>98</v>
      </c>
      <c r="E265" s="163" t="s">
        <v>108</v>
      </c>
      <c r="F265" s="163" t="s">
        <v>115</v>
      </c>
      <c r="G265" s="163" t="s">
        <v>133</v>
      </c>
      <c r="H265" s="163" t="s">
        <v>141</v>
      </c>
      <c r="I265" s="163" t="s">
        <v>145</v>
      </c>
      <c r="J265" s="163" t="s">
        <v>151</v>
      </c>
      <c r="K265" s="1"/>
      <c r="L265" s="163" t="s">
        <v>166</v>
      </c>
      <c r="M265" s="163" t="s">
        <v>173</v>
      </c>
      <c r="N265" s="163" t="s">
        <v>186</v>
      </c>
      <c r="O265" s="163" t="s">
        <v>191</v>
      </c>
      <c r="P265" s="163" t="s">
        <v>194</v>
      </c>
      <c r="Q265" s="163" t="s">
        <v>205</v>
      </c>
      <c r="R265" s="163" t="s">
        <v>208</v>
      </c>
      <c r="S265" s="163" t="s">
        <v>216</v>
      </c>
      <c r="T265" s="163" t="s">
        <v>220</v>
      </c>
      <c r="U265" s="163" t="s">
        <v>225</v>
      </c>
      <c r="V265" s="163" t="s">
        <v>228</v>
      </c>
      <c r="W265" s="163" t="s">
        <v>243</v>
      </c>
      <c r="X265" s="163" t="s">
        <v>248</v>
      </c>
      <c r="Y265" s="163" t="s">
        <v>242</v>
      </c>
      <c r="Z265" s="163" t="s">
        <v>258</v>
      </c>
      <c r="AA265" s="163" t="s">
        <v>261</v>
      </c>
      <c r="AB265" s="163" t="s">
        <v>266</v>
      </c>
      <c r="AC265" s="163" t="s">
        <v>275</v>
      </c>
      <c r="AD265" s="163" t="s">
        <v>279</v>
      </c>
      <c r="AE265" s="163" t="s">
        <v>285</v>
      </c>
      <c r="AF265" s="163" t="s">
        <v>289</v>
      </c>
      <c r="AG265" s="163" t="s">
        <v>292</v>
      </c>
      <c r="AH265" s="163" t="s">
        <v>296</v>
      </c>
    </row>
    <row r="266" spans="1:34" ht="13.5" thickBot="1" x14ac:dyDescent="0.25">
      <c r="A266" s="166"/>
      <c r="B266" s="163"/>
      <c r="C266" s="163"/>
      <c r="D266" s="163"/>
      <c r="E266" s="163"/>
      <c r="F266" s="163"/>
      <c r="G266" s="163"/>
      <c r="H266" s="163"/>
      <c r="I266" s="163"/>
      <c r="J266" s="163"/>
      <c r="K266" s="1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12</v>
      </c>
      <c r="D267" s="53">
        <f>IFERROR(V36*H36,"0")+IFERROR(V37*H37,"0")+IFERROR(V38*H38,"0")+IFERROR(V39*H39,"0")</f>
        <v>0</v>
      </c>
      <c r="E267" s="53">
        <f>IFERROR(V44*H44,"0")+IFERROR(V45*H45,"0")</f>
        <v>19.2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29.759999999999998</v>
      </c>
      <c r="K267" s="1"/>
      <c r="L267" s="53">
        <f>IFERROR(V89*H89,"0")+IFERROR(V90*H90,"0")+IFERROR(V91*H91,"0")</f>
        <v>144</v>
      </c>
      <c r="M267" s="53">
        <f>IFERROR(V96*H96,"0")+IFERROR(V97*H97,"0")+IFERROR(V98*H98,"0")+IFERROR(V99*H99,"0")</f>
        <v>0</v>
      </c>
      <c r="N267" s="53">
        <f>IFERROR(V104*H104,"0")+IFERROR(V105*H105,"0")</f>
        <v>9</v>
      </c>
      <c r="O267" s="53">
        <f>IFERROR(V110*H110,"0")</f>
        <v>0</v>
      </c>
      <c r="P267" s="53">
        <f>IFERROR(V115*H115,"0")+IFERROR(V116*H116,"0")+IFERROR(V117*H117,"0")+IFERROR(V118*H118,"0")</f>
        <v>54</v>
      </c>
      <c r="Q267" s="53">
        <f>IFERROR(V123*H123,"0")</f>
        <v>0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0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267.96000000000004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documentManagement/types"/>
    <ds:schemaRef ds:uri="http://purl.org/dc/dcmitype/"/>
    <ds:schemaRef ds:uri="bb0b2827-4eb3-461f-8866-28597c48f473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