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11,23 филиалы ЗПФ\"/>
    </mc:Choice>
  </mc:AlternateContent>
  <xr:revisionPtr revIDLastSave="0" documentId="13_ncr:1_{EB4490A7-7301-4834-B0EB-3F8BB2D0E19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Y8" i="1"/>
  <c r="Z8" i="1"/>
  <c r="Z9" i="1"/>
  <c r="Z10" i="1"/>
  <c r="Z11" i="1"/>
  <c r="Y12" i="1"/>
  <c r="Z12" i="1"/>
  <c r="Y13" i="1"/>
  <c r="Z13" i="1"/>
  <c r="Z14" i="1"/>
  <c r="Z15" i="1"/>
  <c r="Z16" i="1"/>
  <c r="Y17" i="1"/>
  <c r="Z17" i="1"/>
  <c r="Y18" i="1"/>
  <c r="Z18" i="1"/>
  <c r="Y19" i="1"/>
  <c r="Z19" i="1"/>
  <c r="Z20" i="1"/>
  <c r="Z21" i="1"/>
  <c r="Z22" i="1"/>
  <c r="Z23" i="1"/>
  <c r="Z24" i="1"/>
  <c r="Z25" i="1"/>
  <c r="Z26" i="1"/>
  <c r="Y27" i="1"/>
  <c r="Z27" i="1"/>
  <c r="Z28" i="1"/>
  <c r="Y29" i="1"/>
  <c r="Z29" i="1"/>
  <c r="Y30" i="1"/>
  <c r="Z30" i="1"/>
  <c r="Y31" i="1"/>
  <c r="Z31" i="1"/>
  <c r="Z32" i="1"/>
  <c r="Y33" i="1"/>
  <c r="Z33" i="1"/>
  <c r="Y34" i="1"/>
  <c r="Z34" i="1"/>
  <c r="Y35" i="1"/>
  <c r="Z35" i="1"/>
  <c r="Y36" i="1"/>
  <c r="Z36" i="1"/>
  <c r="Z37" i="1"/>
  <c r="Z38" i="1"/>
  <c r="Y39" i="1"/>
  <c r="Z39" i="1"/>
  <c r="Z40" i="1"/>
  <c r="Z6" i="1"/>
  <c r="W16" i="1" l="1"/>
  <c r="W17" i="1"/>
  <c r="M7" i="1" l="1"/>
  <c r="M8" i="1"/>
  <c r="Q8" i="1" s="1"/>
  <c r="M9" i="1"/>
  <c r="M10" i="1"/>
  <c r="M11" i="1"/>
  <c r="M12" i="1"/>
  <c r="Q12" i="1" s="1"/>
  <c r="M13" i="1"/>
  <c r="Q13" i="1" s="1"/>
  <c r="M14" i="1"/>
  <c r="N14" i="1" s="1"/>
  <c r="Q14" i="1" s="1"/>
  <c r="M15" i="1"/>
  <c r="M16" i="1"/>
  <c r="Q16" i="1" s="1"/>
  <c r="M17" i="1"/>
  <c r="Q17" i="1" s="1"/>
  <c r="M18" i="1"/>
  <c r="Q18" i="1" s="1"/>
  <c r="M19" i="1"/>
  <c r="Q19" i="1" s="1"/>
  <c r="M20" i="1"/>
  <c r="Q20" i="1" s="1"/>
  <c r="M21" i="1"/>
  <c r="N21" i="1" s="1"/>
  <c r="Q21" i="1" s="1"/>
  <c r="M22" i="1"/>
  <c r="Q22" i="1" s="1"/>
  <c r="M23" i="1"/>
  <c r="N23" i="1" s="1"/>
  <c r="Q23" i="1" s="1"/>
  <c r="M24" i="1"/>
  <c r="N24" i="1" s="1"/>
  <c r="Q24" i="1" s="1"/>
  <c r="M25" i="1"/>
  <c r="Q25" i="1" s="1"/>
  <c r="M26" i="1"/>
  <c r="M27" i="1"/>
  <c r="Q27" i="1" s="1"/>
  <c r="M28" i="1"/>
  <c r="Q28" i="1" s="1"/>
  <c r="M29" i="1"/>
  <c r="Q29" i="1" s="1"/>
  <c r="M30" i="1"/>
  <c r="Q30" i="1" s="1"/>
  <c r="M31" i="1"/>
  <c r="Q31" i="1" s="1"/>
  <c r="M32" i="1"/>
  <c r="N32" i="1" s="1"/>
  <c r="Q32" i="1" s="1"/>
  <c r="M33" i="1"/>
  <c r="Q33" i="1" s="1"/>
  <c r="M34" i="1"/>
  <c r="Q34" i="1" s="1"/>
  <c r="M35" i="1"/>
  <c r="Q35" i="1" s="1"/>
  <c r="M36" i="1"/>
  <c r="N36" i="1" s="1"/>
  <c r="Q36" i="1" s="1"/>
  <c r="M37" i="1"/>
  <c r="N37" i="1" s="1"/>
  <c r="Q37" i="1" s="1"/>
  <c r="M38" i="1"/>
  <c r="Q38" i="1" s="1"/>
  <c r="M39" i="1"/>
  <c r="Q39" i="1" s="1"/>
  <c r="M40" i="1"/>
  <c r="Q40" i="1" s="1"/>
  <c r="M6" i="1"/>
  <c r="N6" i="1" s="1"/>
  <c r="Q6" i="1" s="1"/>
  <c r="G5" i="1"/>
  <c r="F5" i="1"/>
  <c r="Q10" i="1" l="1"/>
  <c r="N15" i="1"/>
  <c r="Q15" i="1" s="1"/>
  <c r="N11" i="1"/>
  <c r="Q11" i="1" s="1"/>
  <c r="Q7" i="1"/>
  <c r="Q9" i="1"/>
  <c r="Q26" i="1"/>
  <c r="R37" i="1"/>
  <c r="R29" i="1"/>
  <c r="R21" i="1"/>
  <c r="R13" i="1"/>
  <c r="R33" i="1"/>
  <c r="R25" i="1"/>
  <c r="R17" i="1"/>
  <c r="R9" i="1"/>
  <c r="R39" i="1"/>
  <c r="R35" i="1"/>
  <c r="R31" i="1"/>
  <c r="R27" i="1"/>
  <c r="R23" i="1"/>
  <c r="R19" i="1"/>
  <c r="R15" i="1"/>
  <c r="R11" i="1"/>
  <c r="R7" i="1"/>
  <c r="R40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10" i="1"/>
  <c r="R8" i="1"/>
  <c r="R6" i="1"/>
  <c r="X7" i="1"/>
  <c r="X8" i="1"/>
  <c r="X9" i="1"/>
  <c r="X10" i="1"/>
  <c r="X11" i="1"/>
  <c r="X12" i="1"/>
  <c r="X13" i="1"/>
  <c r="X14" i="1"/>
  <c r="X15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6" i="1"/>
  <c r="U7" i="1"/>
  <c r="U8" i="1"/>
  <c r="U9" i="1"/>
  <c r="U10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6" i="1"/>
  <c r="S7" i="1"/>
  <c r="S8" i="1"/>
  <c r="S9" i="1"/>
  <c r="S10" i="1"/>
  <c r="S11" i="1"/>
  <c r="S12" i="1"/>
  <c r="S13" i="1"/>
  <c r="S14" i="1"/>
  <c r="S15" i="1"/>
  <c r="S16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6" i="1"/>
  <c r="H7" i="1"/>
  <c r="W7" i="1" s="1"/>
  <c r="H8" i="1"/>
  <c r="W8" i="1" s="1"/>
  <c r="H9" i="1"/>
  <c r="W9" i="1" s="1"/>
  <c r="H10" i="1"/>
  <c r="W10" i="1" s="1"/>
  <c r="H11" i="1"/>
  <c r="H12" i="1"/>
  <c r="W12" i="1" s="1"/>
  <c r="H13" i="1"/>
  <c r="W13" i="1" s="1"/>
  <c r="H14" i="1"/>
  <c r="W14" i="1" s="1"/>
  <c r="H15" i="1"/>
  <c r="H18" i="1"/>
  <c r="W18" i="1" s="1"/>
  <c r="H19" i="1"/>
  <c r="W19" i="1" s="1"/>
  <c r="H20" i="1"/>
  <c r="W20" i="1" s="1"/>
  <c r="H21" i="1"/>
  <c r="W21" i="1" s="1"/>
  <c r="H22" i="1"/>
  <c r="W22" i="1" s="1"/>
  <c r="H23" i="1"/>
  <c r="W23" i="1" s="1"/>
  <c r="H24" i="1"/>
  <c r="W24" i="1" s="1"/>
  <c r="H25" i="1"/>
  <c r="W25" i="1" s="1"/>
  <c r="H26" i="1"/>
  <c r="W26" i="1" s="1"/>
  <c r="H27" i="1"/>
  <c r="W27" i="1" s="1"/>
  <c r="H28" i="1"/>
  <c r="W28" i="1" s="1"/>
  <c r="H29" i="1"/>
  <c r="W29" i="1" s="1"/>
  <c r="H30" i="1"/>
  <c r="W30" i="1" s="1"/>
  <c r="H31" i="1"/>
  <c r="W31" i="1" s="1"/>
  <c r="H32" i="1"/>
  <c r="W32" i="1" s="1"/>
  <c r="H33" i="1"/>
  <c r="W33" i="1" s="1"/>
  <c r="H34" i="1"/>
  <c r="W34" i="1" s="1"/>
  <c r="H35" i="1"/>
  <c r="W35" i="1" s="1"/>
  <c r="H36" i="1"/>
  <c r="W36" i="1" s="1"/>
  <c r="H37" i="1"/>
  <c r="W37" i="1" s="1"/>
  <c r="H38" i="1"/>
  <c r="W38" i="1" s="1"/>
  <c r="H39" i="1"/>
  <c r="W39" i="1" s="1"/>
  <c r="H40" i="1"/>
  <c r="W40" i="1" s="1"/>
  <c r="H6" i="1"/>
  <c r="W6" i="1" s="1"/>
  <c r="Z5" i="1"/>
  <c r="Y5" i="1"/>
  <c r="O5" i="1"/>
  <c r="M5" i="1"/>
  <c r="L5" i="1"/>
  <c r="K5" i="1"/>
  <c r="J5" i="1"/>
  <c r="I5" i="1"/>
  <c r="N5" i="1" l="1"/>
  <c r="W15" i="1"/>
  <c r="W11" i="1"/>
  <c r="W5" i="1" s="1"/>
  <c r="S5" i="1"/>
  <c r="T5" i="1"/>
  <c r="U5" i="1"/>
  <c r="C7" i="1" l="1"/>
  <c r="C14" i="1"/>
  <c r="C19" i="1"/>
  <c r="C20" i="1"/>
  <c r="C23" i="1"/>
  <c r="C25" i="1"/>
  <c r="C26" i="1"/>
  <c r="C36" i="1"/>
  <c r="C37" i="1"/>
  <c r="C6" i="1"/>
</calcChain>
</file>

<file path=xl/sharedStrings.xml><?xml version="1.0" encoding="utf-8"?>
<sst xmlns="http://schemas.openxmlformats.org/spreadsheetml/2006/main" count="104" uniqueCount="65">
  <si>
    <t>Период: 02.11.2023 - 09.11.2023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</si>
  <si>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</si>
  <si>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</si>
  <si>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</si>
  <si>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</si>
  <si>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</si>
  <si>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</si>
  <si>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</si>
  <si>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</si>
  <si>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</si>
  <si>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</si>
  <si>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</si>
  <si>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</si>
  <si>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</si>
  <si>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</si>
  <si>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</si>
  <si>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</si>
  <si>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</si>
  <si>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</si>
  <si>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</si>
  <si>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</si>
  <si>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</si>
  <si>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</si>
  <si>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</si>
  <si>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</si>
  <si>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</si>
  <si>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</si>
  <si>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</si>
  <si>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</si>
  <si>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</si>
  <si>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</si>
  <si>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</si>
  <si>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</si>
  <si>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</si>
  <si>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</si>
  <si>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</si>
  <si>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</si>
  <si>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</si>
  <si>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</si>
  <si>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</si>
  <si>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</si>
  <si>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</si>
  <si>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</si>
  <si>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</si>
  <si>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</si>
  <si>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</si>
  <si>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</si>
  <si>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</si>
  <si>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</si>
  <si>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</si>
  <si>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</si>
  <si>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</si>
  <si>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19,10</t>
  </si>
  <si>
    <t>ср 26,10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</si>
  <si>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</si>
  <si>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</si>
  <si>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</si>
  <si>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</si>
  <si>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</si>
  <si>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</si>
  <si>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</si>
  <si>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02,11</t>
  </si>
  <si>
    <t>АКЦИИ</t>
  </si>
  <si>
    <t>Чебуреки Мясные вес 2,7 кг Кулинарные изделия мясосодержащие рубленые в тесте жарен  ПОКОМ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</si>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</sst>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4" fillId="8" borderId="0" xfId="0" applyNumberFormat="1" applyFont="1" applyFill="1" applyAlignment="1"/>
    <xf numFmtId="164" fontId="0" fillId="0" borderId="3" xfId="0" applyNumberFormat="1" applyBorder="1" applyAlignment="1"/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2,11,23%20&#1047;&#1055;&#1060;/&#1076;&#1074;%2002,11,23%20&#1084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26.10.2023 - 02.11.2023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13,10</v>
          </cell>
          <cell r="T3" t="str">
            <v>ср 19,10</v>
          </cell>
          <cell r="U3" t="str">
            <v>ср 26,10</v>
          </cell>
          <cell r="V3" t="str">
            <v>коментарий</v>
          </cell>
          <cell r="W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3057</v>
          </cell>
          <cell r="G5">
            <v>6309.6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611.4</v>
          </cell>
          <cell r="N5">
            <v>3831.6</v>
          </cell>
          <cell r="O5">
            <v>0</v>
          </cell>
          <cell r="S5">
            <v>720.3040000000002</v>
          </cell>
          <cell r="T5">
            <v>885.06400000000019</v>
          </cell>
          <cell r="U5">
            <v>751.04000000000008</v>
          </cell>
          <cell r="W5">
            <v>2169.1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220</v>
          </cell>
          <cell r="E6">
            <v>240</v>
          </cell>
          <cell r="F6">
            <v>201</v>
          </cell>
          <cell r="G6">
            <v>209</v>
          </cell>
          <cell r="H6">
            <v>0.3</v>
          </cell>
          <cell r="M6">
            <v>40.200000000000003</v>
          </cell>
          <cell r="N6">
            <v>350</v>
          </cell>
          <cell r="Q6">
            <v>13.905472636815919</v>
          </cell>
          <cell r="R6">
            <v>5.1990049751243781</v>
          </cell>
          <cell r="S6">
            <v>38.799999999999997</v>
          </cell>
          <cell r="T6">
            <v>40.799999999999997</v>
          </cell>
          <cell r="U6">
            <v>32</v>
          </cell>
          <cell r="W6">
            <v>105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252</v>
          </cell>
          <cell r="E7">
            <v>252</v>
          </cell>
          <cell r="F7">
            <v>115</v>
          </cell>
          <cell r="G7">
            <v>151</v>
          </cell>
          <cell r="H7">
            <v>0.3</v>
          </cell>
          <cell r="M7">
            <v>23</v>
          </cell>
          <cell r="N7">
            <v>180</v>
          </cell>
          <cell r="Q7">
            <v>14.391304347826088</v>
          </cell>
          <cell r="R7">
            <v>6.5652173913043477</v>
          </cell>
          <cell r="S7">
            <v>40.799999999999997</v>
          </cell>
          <cell r="T7">
            <v>38</v>
          </cell>
          <cell r="U7">
            <v>35.4</v>
          </cell>
          <cell r="W7">
            <v>54</v>
          </cell>
          <cell r="X7">
            <v>12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D8">
            <v>51.8</v>
          </cell>
          <cell r="G8">
            <v>51.8</v>
          </cell>
          <cell r="H8">
            <v>1</v>
          </cell>
          <cell r="M8">
            <v>0</v>
          </cell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3.7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E9">
            <v>126.5</v>
          </cell>
          <cell r="G9">
            <v>126.5</v>
          </cell>
          <cell r="H9">
            <v>1</v>
          </cell>
          <cell r="M9">
            <v>0</v>
          </cell>
          <cell r="N9">
            <v>50</v>
          </cell>
          <cell r="Q9" t="e">
            <v>#DIV/0!</v>
          </cell>
          <cell r="R9" t="e">
            <v>#DIV/0!</v>
          </cell>
          <cell r="S9">
            <v>0</v>
          </cell>
          <cell r="T9">
            <v>0</v>
          </cell>
          <cell r="U9">
            <v>0</v>
          </cell>
          <cell r="W9">
            <v>50</v>
          </cell>
          <cell r="X9">
            <v>5.5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D10">
            <v>6</v>
          </cell>
          <cell r="E10">
            <v>216</v>
          </cell>
          <cell r="F10">
            <v>77</v>
          </cell>
          <cell r="G10">
            <v>145</v>
          </cell>
          <cell r="H10">
            <v>0.25</v>
          </cell>
          <cell r="M10">
            <v>15.4</v>
          </cell>
          <cell r="N10">
            <v>70</v>
          </cell>
          <cell r="Q10">
            <v>13.961038961038961</v>
          </cell>
          <cell r="R10">
            <v>9.4155844155844157</v>
          </cell>
          <cell r="S10">
            <v>9.1999999999999993</v>
          </cell>
          <cell r="T10">
            <v>25.6</v>
          </cell>
          <cell r="U10">
            <v>7.2</v>
          </cell>
          <cell r="W10">
            <v>17.5</v>
          </cell>
          <cell r="X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D11">
            <v>3.6</v>
          </cell>
          <cell r="E11">
            <v>52.2</v>
          </cell>
          <cell r="G11">
            <v>55.8</v>
          </cell>
          <cell r="H11">
            <v>1</v>
          </cell>
          <cell r="M11">
            <v>0</v>
          </cell>
          <cell r="N11">
            <v>30</v>
          </cell>
          <cell r="Q11" t="e">
            <v>#DIV/0!</v>
          </cell>
          <cell r="R11" t="e">
            <v>#DIV/0!</v>
          </cell>
          <cell r="S11">
            <v>1.08</v>
          </cell>
          <cell r="T11">
            <v>4.32</v>
          </cell>
          <cell r="U11">
            <v>4.32</v>
          </cell>
          <cell r="W11">
            <v>30</v>
          </cell>
          <cell r="X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D12">
            <v>7.5</v>
          </cell>
          <cell r="G12">
            <v>0.1</v>
          </cell>
          <cell r="H12">
            <v>0</v>
          </cell>
          <cell r="M12">
            <v>0</v>
          </cell>
          <cell r="Q12" t="e">
            <v>#DIV/0!</v>
          </cell>
          <cell r="R12" t="e">
            <v>#DIV/0!</v>
          </cell>
          <cell r="S12">
            <v>8.879999999999999</v>
          </cell>
          <cell r="T12">
            <v>12.58</v>
          </cell>
          <cell r="U12">
            <v>2.2000000000000002</v>
          </cell>
          <cell r="W12">
            <v>0</v>
          </cell>
          <cell r="X12">
            <v>3.7</v>
          </cell>
        </row>
        <row r="13">
          <cell r="A13" t="str">
            <v>Мини-сосиски в тесте "Фрайпики" 3,7кг ВЕС, ТМ Зареченские  ПОКОМ</v>
          </cell>
          <cell r="B13" t="str">
            <v>кг</v>
          </cell>
          <cell r="E13">
            <v>29.6</v>
          </cell>
          <cell r="G13">
            <v>29.6</v>
          </cell>
          <cell r="H13">
            <v>1</v>
          </cell>
          <cell r="M13">
            <v>0</v>
          </cell>
          <cell r="N13">
            <v>200</v>
          </cell>
          <cell r="Q13" t="e">
            <v>#DIV/0!</v>
          </cell>
          <cell r="R13" t="e">
            <v>#DIV/0!</v>
          </cell>
          <cell r="S13">
            <v>0</v>
          </cell>
          <cell r="T13">
            <v>0</v>
          </cell>
          <cell r="U13">
            <v>0</v>
          </cell>
          <cell r="W13">
            <v>200</v>
          </cell>
          <cell r="X13">
            <v>3.7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Нояб</v>
          </cell>
          <cell r="D14">
            <v>413</v>
          </cell>
          <cell r="E14">
            <v>144</v>
          </cell>
          <cell r="F14">
            <v>246</v>
          </cell>
          <cell r="G14">
            <v>261</v>
          </cell>
          <cell r="H14">
            <v>0.25</v>
          </cell>
          <cell r="M14">
            <v>49.2</v>
          </cell>
          <cell r="N14">
            <v>420</v>
          </cell>
          <cell r="Q14">
            <v>13.841463414634145</v>
          </cell>
          <cell r="R14">
            <v>5.3048780487804876</v>
          </cell>
          <cell r="S14">
            <v>57.6</v>
          </cell>
          <cell r="T14">
            <v>46</v>
          </cell>
          <cell r="U14">
            <v>39.200000000000003</v>
          </cell>
          <cell r="W14">
            <v>105</v>
          </cell>
          <cell r="X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D15">
            <v>336</v>
          </cell>
          <cell r="E15">
            <v>336</v>
          </cell>
          <cell r="F15">
            <v>182</v>
          </cell>
          <cell r="G15">
            <v>448</v>
          </cell>
          <cell r="H15">
            <v>0.25</v>
          </cell>
          <cell r="M15">
            <v>36.4</v>
          </cell>
          <cell r="N15">
            <v>72</v>
          </cell>
          <cell r="Q15">
            <v>14.285714285714286</v>
          </cell>
          <cell r="R15">
            <v>12.307692307692308</v>
          </cell>
          <cell r="S15">
            <v>54.4</v>
          </cell>
          <cell r="T15">
            <v>61.8</v>
          </cell>
          <cell r="U15">
            <v>35.799999999999997</v>
          </cell>
          <cell r="W15">
            <v>18</v>
          </cell>
          <cell r="X15">
            <v>12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D16">
            <v>55</v>
          </cell>
          <cell r="F16">
            <v>18</v>
          </cell>
          <cell r="G16">
            <v>37</v>
          </cell>
          <cell r="H16">
            <v>1</v>
          </cell>
          <cell r="M16">
            <v>3.6</v>
          </cell>
          <cell r="N16">
            <v>18</v>
          </cell>
          <cell r="Q16">
            <v>15.277777777777777</v>
          </cell>
          <cell r="R16">
            <v>10.277777777777777</v>
          </cell>
          <cell r="S16">
            <v>3.4</v>
          </cell>
          <cell r="T16">
            <v>9.6</v>
          </cell>
          <cell r="U16">
            <v>2.4</v>
          </cell>
          <cell r="W16">
            <v>18</v>
          </cell>
          <cell r="X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D17">
            <v>8</v>
          </cell>
          <cell r="E17">
            <v>16</v>
          </cell>
          <cell r="F17">
            <v>2</v>
          </cell>
          <cell r="G17">
            <v>22</v>
          </cell>
          <cell r="H17">
            <v>0.75</v>
          </cell>
          <cell r="M17">
            <v>0.4</v>
          </cell>
          <cell r="Q17">
            <v>55</v>
          </cell>
          <cell r="R17">
            <v>55</v>
          </cell>
          <cell r="S17">
            <v>1.2</v>
          </cell>
          <cell r="T17">
            <v>2</v>
          </cell>
          <cell r="U17">
            <v>0.4</v>
          </cell>
          <cell r="W17">
            <v>0</v>
          </cell>
          <cell r="X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Нояб</v>
          </cell>
          <cell r="D18">
            <v>71</v>
          </cell>
          <cell r="E18">
            <v>336</v>
          </cell>
          <cell r="F18">
            <v>55</v>
          </cell>
          <cell r="G18">
            <v>309</v>
          </cell>
          <cell r="H18">
            <v>0.9</v>
          </cell>
          <cell r="M18">
            <v>11</v>
          </cell>
          <cell r="Q18">
            <v>28.09090909090909</v>
          </cell>
          <cell r="R18">
            <v>28.09090909090909</v>
          </cell>
          <cell r="S18">
            <v>18.600000000000001</v>
          </cell>
          <cell r="T18">
            <v>19.600000000000001</v>
          </cell>
          <cell r="U18">
            <v>27.8</v>
          </cell>
          <cell r="W18">
            <v>0</v>
          </cell>
          <cell r="X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Нояб</v>
          </cell>
          <cell r="D19">
            <v>180</v>
          </cell>
          <cell r="E19">
            <v>640</v>
          </cell>
          <cell r="F19">
            <v>193</v>
          </cell>
          <cell r="G19">
            <v>560</v>
          </cell>
          <cell r="H19">
            <v>0.9</v>
          </cell>
          <cell r="M19">
            <v>38.6</v>
          </cell>
          <cell r="Q19">
            <v>14.507772020725389</v>
          </cell>
          <cell r="R19">
            <v>14.507772020725389</v>
          </cell>
          <cell r="S19">
            <v>50</v>
          </cell>
          <cell r="T19">
            <v>65.2</v>
          </cell>
          <cell r="U19">
            <v>58</v>
          </cell>
          <cell r="W19">
            <v>0</v>
          </cell>
          <cell r="X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D20">
            <v>94</v>
          </cell>
          <cell r="E20">
            <v>192</v>
          </cell>
          <cell r="F20">
            <v>64</v>
          </cell>
          <cell r="G20">
            <v>205</v>
          </cell>
          <cell r="H20">
            <v>0.43</v>
          </cell>
          <cell r="M20">
            <v>12.8</v>
          </cell>
          <cell r="Q20">
            <v>16.015625</v>
          </cell>
          <cell r="R20">
            <v>16.015625</v>
          </cell>
          <cell r="S20">
            <v>14.6</v>
          </cell>
          <cell r="T20">
            <v>15.6</v>
          </cell>
          <cell r="U20">
            <v>20.2</v>
          </cell>
          <cell r="W20">
            <v>0</v>
          </cell>
          <cell r="X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D21">
            <v>305</v>
          </cell>
          <cell r="E21">
            <v>2255</v>
          </cell>
          <cell r="F21">
            <v>685</v>
          </cell>
          <cell r="G21">
            <v>1815</v>
          </cell>
          <cell r="H21">
            <v>1</v>
          </cell>
          <cell r="M21">
            <v>137</v>
          </cell>
          <cell r="N21">
            <v>300</v>
          </cell>
          <cell r="Q21">
            <v>15.437956204379562</v>
          </cell>
          <cell r="R21">
            <v>13.248175182481752</v>
          </cell>
          <cell r="S21">
            <v>182.744</v>
          </cell>
          <cell r="T21">
            <v>290.74400000000003</v>
          </cell>
          <cell r="U21">
            <v>225.61999999999998</v>
          </cell>
          <cell r="W21">
            <v>300</v>
          </cell>
          <cell r="X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Нояб</v>
          </cell>
          <cell r="D22">
            <v>278</v>
          </cell>
          <cell r="E22">
            <v>448</v>
          </cell>
          <cell r="F22">
            <v>232</v>
          </cell>
          <cell r="G22">
            <v>286</v>
          </cell>
          <cell r="H22">
            <v>0.9</v>
          </cell>
          <cell r="M22">
            <v>46.4</v>
          </cell>
          <cell r="N22">
            <v>350</v>
          </cell>
          <cell r="Q22">
            <v>13.706896551724139</v>
          </cell>
          <cell r="R22">
            <v>6.1637931034482758</v>
          </cell>
          <cell r="S22">
            <v>44.2</v>
          </cell>
          <cell r="T22">
            <v>48.4</v>
          </cell>
          <cell r="U22">
            <v>51.2</v>
          </cell>
          <cell r="W22">
            <v>315</v>
          </cell>
          <cell r="X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D23">
            <v>156</v>
          </cell>
          <cell r="E23">
            <v>160</v>
          </cell>
          <cell r="F23">
            <v>53</v>
          </cell>
          <cell r="G23">
            <v>247</v>
          </cell>
          <cell r="H23">
            <v>0.43</v>
          </cell>
          <cell r="M23">
            <v>10.6</v>
          </cell>
          <cell r="Q23">
            <v>23.30188679245283</v>
          </cell>
          <cell r="R23">
            <v>23.30188679245283</v>
          </cell>
          <cell r="S23">
            <v>23.6</v>
          </cell>
          <cell r="T23">
            <v>20.2</v>
          </cell>
          <cell r="U23">
            <v>23.6</v>
          </cell>
          <cell r="W23">
            <v>0</v>
          </cell>
          <cell r="X23">
            <v>16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Нояб</v>
          </cell>
          <cell r="E24">
            <v>56</v>
          </cell>
          <cell r="F24">
            <v>20</v>
          </cell>
          <cell r="G24">
            <v>36</v>
          </cell>
          <cell r="H24">
            <v>0.7</v>
          </cell>
          <cell r="M24">
            <v>4</v>
          </cell>
          <cell r="N24">
            <v>60</v>
          </cell>
          <cell r="Q24">
            <v>24</v>
          </cell>
          <cell r="R24">
            <v>9</v>
          </cell>
          <cell r="S24">
            <v>3.4</v>
          </cell>
          <cell r="T24">
            <v>6.4</v>
          </cell>
          <cell r="U24">
            <v>2.4</v>
          </cell>
          <cell r="W24">
            <v>42</v>
          </cell>
          <cell r="X24">
            <v>8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C25" t="str">
            <v>Нояб</v>
          </cell>
          <cell r="D25">
            <v>25</v>
          </cell>
          <cell r="F25">
            <v>2</v>
          </cell>
          <cell r="G25">
            <v>23</v>
          </cell>
          <cell r="H25">
            <v>0.9</v>
          </cell>
          <cell r="M25">
            <v>0.4</v>
          </cell>
          <cell r="Q25">
            <v>57.5</v>
          </cell>
          <cell r="R25">
            <v>57.5</v>
          </cell>
          <cell r="S25">
            <v>0</v>
          </cell>
          <cell r="T25">
            <v>1.4</v>
          </cell>
          <cell r="U25">
            <v>0</v>
          </cell>
          <cell r="W25">
            <v>0</v>
          </cell>
          <cell r="X25">
            <v>8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E26">
            <v>104</v>
          </cell>
          <cell r="G26">
            <v>104</v>
          </cell>
          <cell r="H26">
            <v>0.9</v>
          </cell>
          <cell r="M26">
            <v>0</v>
          </cell>
          <cell r="Q26" t="e">
            <v>#DIV/0!</v>
          </cell>
          <cell r="R26" t="e">
            <v>#DIV/0!</v>
          </cell>
          <cell r="S26">
            <v>0.2</v>
          </cell>
          <cell r="T26">
            <v>0.2</v>
          </cell>
          <cell r="U26">
            <v>0</v>
          </cell>
          <cell r="W26">
            <v>0</v>
          </cell>
          <cell r="X26">
            <v>8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D27">
            <v>120</v>
          </cell>
          <cell r="E27">
            <v>110</v>
          </cell>
          <cell r="F27">
            <v>85</v>
          </cell>
          <cell r="G27">
            <v>125</v>
          </cell>
          <cell r="H27">
            <v>1</v>
          </cell>
          <cell r="M27">
            <v>17</v>
          </cell>
          <cell r="N27">
            <v>96</v>
          </cell>
          <cell r="Q27">
            <v>13</v>
          </cell>
          <cell r="R27">
            <v>7.3529411764705879</v>
          </cell>
          <cell r="S27">
            <v>19</v>
          </cell>
          <cell r="T27">
            <v>13</v>
          </cell>
          <cell r="U27">
            <v>16</v>
          </cell>
          <cell r="W27">
            <v>96</v>
          </cell>
          <cell r="X27">
            <v>5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D28">
            <v>34</v>
          </cell>
          <cell r="F28">
            <v>11</v>
          </cell>
          <cell r="G28">
            <v>23</v>
          </cell>
          <cell r="H28">
            <v>1</v>
          </cell>
          <cell r="M28">
            <v>2.2000000000000002</v>
          </cell>
          <cell r="N28">
            <v>5.6000000000000014</v>
          </cell>
          <cell r="Q28">
            <v>13</v>
          </cell>
          <cell r="R28">
            <v>10.454545454545453</v>
          </cell>
          <cell r="S28">
            <v>1</v>
          </cell>
          <cell r="T28">
            <v>0</v>
          </cell>
          <cell r="U28">
            <v>0</v>
          </cell>
          <cell r="W28">
            <v>5.6000000000000014</v>
          </cell>
          <cell r="X28">
            <v>5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  <cell r="H29">
            <v>0</v>
          </cell>
          <cell r="M29">
            <v>0</v>
          </cell>
          <cell r="Q29" t="e">
            <v>#DIV/0!</v>
          </cell>
          <cell r="R29" t="e">
            <v>#DIV/0!</v>
          </cell>
          <cell r="S29">
            <v>0</v>
          </cell>
          <cell r="T29">
            <v>1.1000000000000001</v>
          </cell>
          <cell r="U29">
            <v>9.9</v>
          </cell>
          <cell r="W29">
            <v>0</v>
          </cell>
          <cell r="X29">
            <v>5.5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  <cell r="D30">
            <v>47</v>
          </cell>
          <cell r="G30">
            <v>47</v>
          </cell>
          <cell r="H30">
            <v>0.33</v>
          </cell>
          <cell r="M30">
            <v>0</v>
          </cell>
          <cell r="Q30" t="e">
            <v>#DIV/0!</v>
          </cell>
          <cell r="R30" t="e">
            <v>#DIV/0!</v>
          </cell>
          <cell r="S30">
            <v>0</v>
          </cell>
          <cell r="T30">
            <v>0.2</v>
          </cell>
          <cell r="U30">
            <v>0</v>
          </cell>
          <cell r="W30">
            <v>0</v>
          </cell>
          <cell r="X30">
            <v>6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  <cell r="D31">
            <v>24</v>
          </cell>
          <cell r="G31">
            <v>24</v>
          </cell>
          <cell r="H31">
            <v>1</v>
          </cell>
          <cell r="M31">
            <v>0</v>
          </cell>
          <cell r="Q31" t="e">
            <v>#DIV/0!</v>
          </cell>
          <cell r="R31" t="e">
            <v>#DIV/0!</v>
          </cell>
          <cell r="S31">
            <v>0</v>
          </cell>
          <cell r="T31">
            <v>0.6</v>
          </cell>
          <cell r="U31">
            <v>0</v>
          </cell>
          <cell r="W31">
            <v>0</v>
          </cell>
          <cell r="X31">
            <v>3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D32">
            <v>153</v>
          </cell>
          <cell r="E32">
            <v>408</v>
          </cell>
          <cell r="F32">
            <v>220</v>
          </cell>
          <cell r="G32">
            <v>282</v>
          </cell>
          <cell r="H32">
            <v>0.25</v>
          </cell>
          <cell r="M32">
            <v>44</v>
          </cell>
          <cell r="N32">
            <v>290</v>
          </cell>
          <cell r="Q32">
            <v>13</v>
          </cell>
          <cell r="R32">
            <v>6.4090909090909092</v>
          </cell>
          <cell r="S32">
            <v>39.6</v>
          </cell>
          <cell r="T32">
            <v>43.6</v>
          </cell>
          <cell r="U32">
            <v>39</v>
          </cell>
          <cell r="W32">
            <v>72.5</v>
          </cell>
          <cell r="X32">
            <v>12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D33">
            <v>19.8</v>
          </cell>
          <cell r="G33">
            <v>19.8</v>
          </cell>
          <cell r="H33">
            <v>1</v>
          </cell>
          <cell r="M33">
            <v>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0.72</v>
          </cell>
          <cell r="U33">
            <v>0</v>
          </cell>
          <cell r="W33">
            <v>0</v>
          </cell>
          <cell r="X33">
            <v>1.8</v>
          </cell>
        </row>
        <row r="34">
          <cell r="A34" t="str">
            <v>Чебупай сочное яблоко ТМ Горячая штучка ТС Чебупай 0,2 кг УВС.  зам  ПОКОМ</v>
          </cell>
          <cell r="B34" t="str">
            <v>шт</v>
          </cell>
          <cell r="D34">
            <v>46</v>
          </cell>
          <cell r="E34">
            <v>24</v>
          </cell>
          <cell r="F34">
            <v>34</v>
          </cell>
          <cell r="G34">
            <v>21</v>
          </cell>
          <cell r="H34">
            <v>0.2</v>
          </cell>
          <cell r="M34">
            <v>6.8</v>
          </cell>
          <cell r="N34">
            <v>60</v>
          </cell>
          <cell r="Q34">
            <v>11.911764705882353</v>
          </cell>
          <cell r="R34">
            <v>3.0882352941176472</v>
          </cell>
          <cell r="S34">
            <v>6</v>
          </cell>
          <cell r="T34">
            <v>5.4</v>
          </cell>
          <cell r="U34">
            <v>3.4</v>
          </cell>
          <cell r="W34">
            <v>12</v>
          </cell>
          <cell r="X34">
            <v>6</v>
          </cell>
        </row>
        <row r="35">
          <cell r="A35" t="str">
            <v>Чебупай спелая вишня ТМ Горячая штучка ТС Чебупай 0,2 кг УВС. зам  ПОКОМ</v>
          </cell>
          <cell r="B35" t="str">
            <v>шт</v>
          </cell>
          <cell r="D35">
            <v>48</v>
          </cell>
          <cell r="E35">
            <v>18</v>
          </cell>
          <cell r="F35">
            <v>42</v>
          </cell>
          <cell r="G35">
            <v>9</v>
          </cell>
          <cell r="H35">
            <v>0.2</v>
          </cell>
          <cell r="M35">
            <v>8.4</v>
          </cell>
          <cell r="N35">
            <v>80</v>
          </cell>
          <cell r="Q35">
            <v>10.595238095238095</v>
          </cell>
          <cell r="R35">
            <v>1.0714285714285714</v>
          </cell>
          <cell r="S35">
            <v>5.6</v>
          </cell>
          <cell r="T35">
            <v>5.4</v>
          </cell>
          <cell r="U35">
            <v>4</v>
          </cell>
          <cell r="W35">
            <v>16</v>
          </cell>
          <cell r="X35">
            <v>6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  <cell r="C36" t="str">
            <v>Нояб</v>
          </cell>
          <cell r="D36">
            <v>239</v>
          </cell>
          <cell r="E36">
            <v>276</v>
          </cell>
          <cell r="F36">
            <v>206</v>
          </cell>
          <cell r="G36">
            <v>236</v>
          </cell>
          <cell r="H36">
            <v>0.25</v>
          </cell>
          <cell r="M36">
            <v>41.2</v>
          </cell>
          <cell r="N36">
            <v>350</v>
          </cell>
          <cell r="Q36">
            <v>14.223300970873785</v>
          </cell>
          <cell r="R36">
            <v>5.7281553398058245</v>
          </cell>
          <cell r="S36">
            <v>40.799999999999997</v>
          </cell>
          <cell r="T36">
            <v>43.2</v>
          </cell>
          <cell r="U36">
            <v>34.6</v>
          </cell>
          <cell r="W36">
            <v>87.5</v>
          </cell>
          <cell r="X36">
            <v>12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  <cell r="C37" t="str">
            <v>Нояб</v>
          </cell>
          <cell r="D37">
            <v>170</v>
          </cell>
          <cell r="E37">
            <v>456</v>
          </cell>
          <cell r="F37">
            <v>212</v>
          </cell>
          <cell r="G37">
            <v>301</v>
          </cell>
          <cell r="H37">
            <v>0.25</v>
          </cell>
          <cell r="M37">
            <v>42.4</v>
          </cell>
          <cell r="N37">
            <v>300</v>
          </cell>
          <cell r="Q37">
            <v>14.174528301886793</v>
          </cell>
          <cell r="R37">
            <v>7.0990566037735849</v>
          </cell>
          <cell r="S37">
            <v>38.200000000000003</v>
          </cell>
          <cell r="T37">
            <v>43</v>
          </cell>
          <cell r="U37">
            <v>40.200000000000003</v>
          </cell>
          <cell r="W37">
            <v>75</v>
          </cell>
          <cell r="X37">
            <v>12</v>
          </cell>
        </row>
        <row r="38">
          <cell r="A38" t="str">
            <v>Чебуреки Мясные вес 2,7 кг Кулинарные изделия мясосодержащие рубленые в тесте жарен  ПОКОМ</v>
          </cell>
          <cell r="B38" t="str">
            <v>кг</v>
          </cell>
          <cell r="H38">
            <v>1</v>
          </cell>
          <cell r="M38">
            <v>0</v>
          </cell>
          <cell r="N38">
            <v>150</v>
          </cell>
          <cell r="Q38" t="e">
            <v>#DIV/0!</v>
          </cell>
          <cell r="R38" t="e">
            <v>#DIV/0!</v>
          </cell>
          <cell r="S38">
            <v>0</v>
          </cell>
          <cell r="T38">
            <v>0</v>
          </cell>
          <cell r="U38">
            <v>0</v>
          </cell>
          <cell r="W38">
            <v>150</v>
          </cell>
          <cell r="X38">
            <v>2.7</v>
          </cell>
        </row>
        <row r="39">
          <cell r="A39" t="str">
            <v>Чебуреки сочные, ВЕС, куриные жарен. зам  ПОКОМ</v>
          </cell>
          <cell r="B39" t="str">
            <v>кг</v>
          </cell>
          <cell r="H39">
            <v>0</v>
          </cell>
          <cell r="M39">
            <v>0</v>
          </cell>
          <cell r="Q39" t="e">
            <v>#DIV/0!</v>
          </cell>
          <cell r="R39" t="e">
            <v>#DIV/0!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5</v>
          </cell>
        </row>
        <row r="40">
          <cell r="A40" t="str">
            <v>Чебуреки сочные ТМ Зареченские ТС Зареченские продукты.  Поком</v>
          </cell>
          <cell r="B40" t="str">
            <v>кг</v>
          </cell>
          <cell r="E40">
            <v>100</v>
          </cell>
          <cell r="G40">
            <v>100</v>
          </cell>
          <cell r="H40">
            <v>1</v>
          </cell>
          <cell r="M40">
            <v>0</v>
          </cell>
          <cell r="N40">
            <v>400</v>
          </cell>
          <cell r="Q40" t="e">
            <v>#DIV/0!</v>
          </cell>
          <cell r="R40" t="e">
            <v>#DIV/0!</v>
          </cell>
          <cell r="S40">
            <v>0</v>
          </cell>
          <cell r="T40">
            <v>0</v>
          </cell>
          <cell r="U40">
            <v>0</v>
          </cell>
          <cell r="W40">
            <v>400</v>
          </cell>
          <cell r="X40">
            <v>5</v>
          </cell>
        </row>
        <row r="41">
          <cell r="A41" t="str">
            <v>БОНУС_Готовые чебупели сочные с мясом ТМ Горячая штучка  0,3кг зам  ПОКОМ</v>
          </cell>
          <cell r="B41" t="str">
            <v>шт</v>
          </cell>
          <cell r="D41">
            <v>-85</v>
          </cell>
          <cell r="E41">
            <v>190</v>
          </cell>
          <cell r="F41">
            <v>59</v>
          </cell>
          <cell r="H41">
            <v>0</v>
          </cell>
          <cell r="M41">
            <v>11.8</v>
          </cell>
          <cell r="Q41">
            <v>0</v>
          </cell>
          <cell r="R41">
            <v>0</v>
          </cell>
          <cell r="S41">
            <v>9.1999999999999993</v>
          </cell>
          <cell r="T41">
            <v>11.4</v>
          </cell>
          <cell r="U41">
            <v>18.600000000000001</v>
          </cell>
          <cell r="W41">
            <v>0</v>
          </cell>
          <cell r="X41">
            <v>0</v>
          </cell>
        </row>
        <row r="42">
          <cell r="A42" t="str">
            <v>БОНУС_Пельмени Бульмени со сливочным маслом Горячая штучка 0,9 кг  ПОКОМ</v>
          </cell>
          <cell r="B42" t="str">
            <v>шт</v>
          </cell>
          <cell r="D42">
            <v>-92</v>
          </cell>
          <cell r="E42">
            <v>151</v>
          </cell>
          <cell r="F42">
            <v>43</v>
          </cell>
          <cell r="H42">
            <v>0</v>
          </cell>
          <cell r="M42">
            <v>8.6</v>
          </cell>
          <cell r="Q42">
            <v>0</v>
          </cell>
          <cell r="R42">
            <v>0</v>
          </cell>
          <cell r="S42">
            <v>8.1999999999999993</v>
          </cell>
          <cell r="T42">
            <v>9</v>
          </cell>
          <cell r="U42">
            <v>17.600000000000001</v>
          </cell>
          <cell r="W42">
            <v>0</v>
          </cell>
          <cell r="X4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40"/>
  <sheetViews>
    <sheetView tabSelected="1" workbookViewId="0">
      <selection activeCell="AB19" sqref="AB19"/>
    </sheetView>
  </sheetViews>
  <sheetFormatPr defaultColWidth="10.5" defaultRowHeight="11.45" customHeight="1" outlineLevelRow="2" x14ac:dyDescent="0.2"/>
  <cols>
    <col min="1" max="1" width="64" style="2" customWidth="1"/>
    <col min="2" max="2" width="5.1640625" style="2" customWidth="1"/>
    <col min="3" max="3" width="8.33203125" style="2" customWidth="1"/>
    <col min="4" max="7" width="6.5" style="2" customWidth="1"/>
    <col min="8" max="8" width="5" style="20" customWidth="1"/>
    <col min="9" max="9" width="0.83203125" style="8" customWidth="1"/>
    <col min="10" max="12" width="1" style="8" customWidth="1"/>
    <col min="13" max="13" width="7.5" style="8" customWidth="1"/>
    <col min="14" max="15" width="8.6640625" style="8" customWidth="1"/>
    <col min="16" max="16" width="18.6640625" style="8" customWidth="1"/>
    <col min="17" max="18" width="5.6640625" style="8" customWidth="1"/>
    <col min="19" max="21" width="8.33203125" style="8" customWidth="1"/>
    <col min="22" max="22" width="13.1640625" style="8" customWidth="1"/>
    <col min="23" max="23" width="10.5" style="8"/>
    <col min="24" max="24" width="10.5" style="20"/>
    <col min="25" max="25" width="10.5" style="21"/>
    <col min="26" max="16384" width="10.5" style="8"/>
  </cols>
  <sheetData>
    <row r="1" spans="1:26" ht="12.95" customHeight="1" outlineLevel="1" x14ac:dyDescent="0.2">
      <c r="A1" s="1" t="s">
        <v>0</v>
      </c>
    </row>
    <row r="2" spans="1:26" ht="12.95" customHeight="1" outlineLevel="1" x14ac:dyDescent="0.2">
      <c r="A2" s="1"/>
    </row>
    <row r="3" spans="1:26" ht="26.1" customHeight="1" x14ac:dyDescent="0.2">
      <c r="A3" s="7" t="s">
        <v>1</v>
      </c>
      <c r="B3" s="7" t="s">
        <v>2</v>
      </c>
      <c r="C3" s="22" t="s">
        <v>62</v>
      </c>
      <c r="D3" s="7" t="s">
        <v>3</v>
      </c>
      <c r="E3" s="7"/>
      <c r="F3" s="7"/>
      <c r="G3" s="7"/>
      <c r="H3" s="11" t="s">
        <v>44</v>
      </c>
      <c r="I3" s="3" t="s">
        <v>45</v>
      </c>
      <c r="J3" s="3" t="s">
        <v>46</v>
      </c>
      <c r="K3" s="3" t="s">
        <v>47</v>
      </c>
      <c r="L3" s="3" t="s">
        <v>47</v>
      </c>
      <c r="M3" s="3" t="s">
        <v>48</v>
      </c>
      <c r="N3" s="3" t="s">
        <v>47</v>
      </c>
      <c r="O3" s="12" t="s">
        <v>49</v>
      </c>
      <c r="P3" s="13"/>
      <c r="Q3" s="3" t="s">
        <v>50</v>
      </c>
      <c r="R3" s="3" t="s">
        <v>51</v>
      </c>
      <c r="S3" s="14" t="s">
        <v>52</v>
      </c>
      <c r="T3" s="14" t="s">
        <v>53</v>
      </c>
      <c r="U3" s="14" t="s">
        <v>61</v>
      </c>
      <c r="V3" s="3" t="s">
        <v>54</v>
      </c>
      <c r="W3" s="3" t="s">
        <v>55</v>
      </c>
      <c r="X3" s="11"/>
      <c r="Y3" s="15" t="s">
        <v>56</v>
      </c>
      <c r="Z3" s="3" t="s">
        <v>57</v>
      </c>
    </row>
    <row r="4" spans="1:26" ht="26.1" customHeight="1" x14ac:dyDescent="0.2">
      <c r="A4" s="7" t="s">
        <v>1</v>
      </c>
      <c r="B4" s="7" t="s">
        <v>2</v>
      </c>
      <c r="C4" s="22" t="s">
        <v>62</v>
      </c>
      <c r="D4" s="7" t="s">
        <v>4</v>
      </c>
      <c r="E4" s="7" t="s">
        <v>5</v>
      </c>
      <c r="F4" s="7" t="s">
        <v>6</v>
      </c>
      <c r="G4" s="7" t="s">
        <v>7</v>
      </c>
      <c r="H4" s="11"/>
      <c r="I4" s="3"/>
      <c r="J4" s="3"/>
      <c r="K4" s="3"/>
      <c r="L4" s="3"/>
      <c r="M4" s="3"/>
      <c r="N4" s="16"/>
      <c r="O4" s="12" t="s">
        <v>58</v>
      </c>
      <c r="P4" s="13" t="s">
        <v>59</v>
      </c>
      <c r="Q4" s="3"/>
      <c r="R4" s="3"/>
      <c r="S4" s="3"/>
      <c r="T4" s="3"/>
      <c r="U4" s="3"/>
      <c r="V4" s="3"/>
      <c r="W4" s="3"/>
      <c r="X4" s="11"/>
      <c r="Y4" s="15"/>
      <c r="Z4" s="3"/>
    </row>
    <row r="5" spans="1:26" ht="11.1" customHeight="1" x14ac:dyDescent="0.2">
      <c r="A5" s="9"/>
      <c r="B5" s="9"/>
      <c r="C5" s="9"/>
      <c r="D5" s="4"/>
      <c r="E5" s="4"/>
      <c r="F5" s="17">
        <f>SUM(F6:F86)</f>
        <v>4037.3</v>
      </c>
      <c r="G5" s="17">
        <f>SUM(G6:G86)</f>
        <v>6938.4000000000005</v>
      </c>
      <c r="H5" s="11"/>
      <c r="I5" s="17">
        <f t="shared" ref="I5:N5" si="0">SUM(I6:I86)</f>
        <v>0</v>
      </c>
      <c r="J5" s="17">
        <f t="shared" si="0"/>
        <v>0</v>
      </c>
      <c r="K5" s="17">
        <f t="shared" si="0"/>
        <v>0</v>
      </c>
      <c r="L5" s="17">
        <f t="shared" si="0"/>
        <v>0</v>
      </c>
      <c r="M5" s="17">
        <f t="shared" si="0"/>
        <v>807.46000000000015</v>
      </c>
      <c r="N5" s="17">
        <f t="shared" si="0"/>
        <v>4829.7999999999993</v>
      </c>
      <c r="O5" s="17">
        <f>SUM(O6:O58)</f>
        <v>0</v>
      </c>
      <c r="P5" s="18"/>
      <c r="Q5" s="3"/>
      <c r="R5" s="3"/>
      <c r="S5" s="17">
        <f>SUM(S6:S86)</f>
        <v>874.96400000000017</v>
      </c>
      <c r="T5" s="17">
        <f>SUM(T6:T86)</f>
        <v>723.54000000000008</v>
      </c>
      <c r="U5" s="17">
        <f>SUM(U6:U86)</f>
        <v>602.79999999999995</v>
      </c>
      <c r="V5" s="3"/>
      <c r="W5" s="17">
        <f>SUM(W6:W86)</f>
        <v>2882.0320000000002</v>
      </c>
      <c r="X5" s="11" t="s">
        <v>60</v>
      </c>
      <c r="Y5" s="19">
        <f>SUM(Y6:Y86)</f>
        <v>667.33333333333337</v>
      </c>
      <c r="Z5" s="17">
        <f>SUM(Z6:Z86)</f>
        <v>2901.6000000000004</v>
      </c>
    </row>
    <row r="6" spans="1:26" ht="11.1" customHeight="1" outlineLevel="2" x14ac:dyDescent="0.2">
      <c r="A6" s="10" t="s">
        <v>10</v>
      </c>
      <c r="B6" s="10" t="s">
        <v>9</v>
      </c>
      <c r="C6" s="24" t="str">
        <f>VLOOKUP(A6,[1]TDSheet!$A:$C,3,0)</f>
        <v>Нояб</v>
      </c>
      <c r="D6" s="6">
        <v>282</v>
      </c>
      <c r="E6" s="6">
        <v>348</v>
      </c>
      <c r="F6" s="6">
        <v>198</v>
      </c>
      <c r="G6" s="6">
        <v>358</v>
      </c>
      <c r="H6" s="20">
        <f>VLOOKUP(A6,[1]TDSheet!$A:$H,8,0)</f>
        <v>0.3</v>
      </c>
      <c r="M6" s="8">
        <f>F6/5</f>
        <v>39.6</v>
      </c>
      <c r="N6" s="27">
        <f>14*M6-G6</f>
        <v>196.39999999999998</v>
      </c>
      <c r="O6" s="27"/>
      <c r="Q6" s="8">
        <f>(G6+N6)/M6</f>
        <v>13.999999999999998</v>
      </c>
      <c r="R6" s="8">
        <f>G6/M6</f>
        <v>9.0404040404040398</v>
      </c>
      <c r="S6" s="8">
        <f>VLOOKUP(A6,[1]TDSheet!$A:$T,20,0)</f>
        <v>40.799999999999997</v>
      </c>
      <c r="T6" s="8">
        <f>VLOOKUP(A6,[1]TDSheet!$A:$U,21,0)</f>
        <v>32</v>
      </c>
      <c r="U6" s="8">
        <f>VLOOKUP(A6,[1]TDSheet!$A:$M,13,0)</f>
        <v>40.200000000000003</v>
      </c>
      <c r="W6" s="8">
        <f>N6*H6</f>
        <v>58.919999999999987</v>
      </c>
      <c r="X6" s="20">
        <f>VLOOKUP(A6,[1]TDSheet!$A:$X,24,0)</f>
        <v>12</v>
      </c>
      <c r="Y6" s="21">
        <v>17</v>
      </c>
      <c r="Z6" s="8">
        <f>Y6*X6*H6</f>
        <v>61.199999999999996</v>
      </c>
    </row>
    <row r="7" spans="1:26" ht="11.1" customHeight="1" outlineLevel="2" x14ac:dyDescent="0.2">
      <c r="A7" s="10" t="s">
        <v>11</v>
      </c>
      <c r="B7" s="10" t="s">
        <v>9</v>
      </c>
      <c r="C7" s="24" t="str">
        <f>VLOOKUP(A7,[1]TDSheet!$A:$C,3,0)</f>
        <v>Нояб</v>
      </c>
      <c r="D7" s="6">
        <v>169</v>
      </c>
      <c r="E7" s="6">
        <v>180</v>
      </c>
      <c r="F7" s="6">
        <v>190</v>
      </c>
      <c r="G7" s="6">
        <v>141</v>
      </c>
      <c r="H7" s="20">
        <f>VLOOKUP(A7,[1]TDSheet!$A:$H,8,0)</f>
        <v>0.3</v>
      </c>
      <c r="M7" s="8">
        <f t="shared" ref="M7:M40" si="1">F7/5</f>
        <v>38</v>
      </c>
      <c r="N7" s="27">
        <v>360</v>
      </c>
      <c r="O7" s="27"/>
      <c r="Q7" s="8">
        <f t="shared" ref="Q7:Q40" si="2">(G7+N7)/M7</f>
        <v>13.184210526315789</v>
      </c>
      <c r="R7" s="8">
        <f t="shared" ref="R7:R40" si="3">G7/M7</f>
        <v>3.7105263157894739</v>
      </c>
      <c r="S7" s="8">
        <f>VLOOKUP(A7,[1]TDSheet!$A:$T,20,0)</f>
        <v>38</v>
      </c>
      <c r="T7" s="8">
        <f>VLOOKUP(A7,[1]TDSheet!$A:$U,21,0)</f>
        <v>35.4</v>
      </c>
      <c r="U7" s="8">
        <f>VLOOKUP(A7,[1]TDSheet!$A:$M,13,0)</f>
        <v>23</v>
      </c>
      <c r="W7" s="8">
        <f t="shared" ref="W7:W40" si="4">N7*H7</f>
        <v>108</v>
      </c>
      <c r="X7" s="20">
        <f>VLOOKUP(A7,[1]TDSheet!$A:$X,24,0)</f>
        <v>12</v>
      </c>
      <c r="Y7" s="21">
        <v>30</v>
      </c>
      <c r="Z7" s="8">
        <f t="shared" ref="Z7:Z40" si="5">Y7*X7*H7</f>
        <v>108</v>
      </c>
    </row>
    <row r="8" spans="1:26" ht="11.1" customHeight="1" outlineLevel="2" x14ac:dyDescent="0.2">
      <c r="A8" s="10" t="s">
        <v>12</v>
      </c>
      <c r="B8" s="10" t="s">
        <v>13</v>
      </c>
      <c r="C8" s="10"/>
      <c r="D8" s="6">
        <v>51.8</v>
      </c>
      <c r="E8" s="6"/>
      <c r="F8" s="6">
        <v>11.1</v>
      </c>
      <c r="G8" s="6">
        <v>40.700000000000003</v>
      </c>
      <c r="H8" s="20">
        <f>VLOOKUP(A8,[1]TDSheet!$A:$H,8,0)</f>
        <v>1</v>
      </c>
      <c r="M8" s="8">
        <f t="shared" si="1"/>
        <v>2.2199999999999998</v>
      </c>
      <c r="N8" s="27"/>
      <c r="O8" s="27"/>
      <c r="Q8" s="8">
        <f t="shared" si="2"/>
        <v>18.333333333333336</v>
      </c>
      <c r="R8" s="8">
        <f t="shared" si="3"/>
        <v>18.333333333333336</v>
      </c>
      <c r="S8" s="8">
        <f>VLOOKUP(A8,[1]TDSheet!$A:$T,20,0)</f>
        <v>0</v>
      </c>
      <c r="T8" s="8">
        <f>VLOOKUP(A8,[1]TDSheet!$A:$U,21,0)</f>
        <v>0</v>
      </c>
      <c r="U8" s="8">
        <f>VLOOKUP(A8,[1]TDSheet!$A:$M,13,0)</f>
        <v>0</v>
      </c>
      <c r="W8" s="8">
        <f t="shared" si="4"/>
        <v>0</v>
      </c>
      <c r="X8" s="20">
        <f>VLOOKUP(A8,[1]TDSheet!$A:$X,24,0)</f>
        <v>3.7</v>
      </c>
      <c r="Y8" s="21">
        <f t="shared" ref="Y7:Y40" si="6">N8/X8</f>
        <v>0</v>
      </c>
      <c r="Z8" s="8">
        <f t="shared" si="5"/>
        <v>0</v>
      </c>
    </row>
    <row r="9" spans="1:26" ht="11.1" customHeight="1" outlineLevel="2" x14ac:dyDescent="0.2">
      <c r="A9" s="10" t="s">
        <v>14</v>
      </c>
      <c r="B9" s="10" t="s">
        <v>13</v>
      </c>
      <c r="C9" s="10"/>
      <c r="D9" s="6">
        <v>126.5</v>
      </c>
      <c r="E9" s="6">
        <v>44</v>
      </c>
      <c r="F9" s="6">
        <v>110</v>
      </c>
      <c r="G9" s="6">
        <v>55</v>
      </c>
      <c r="H9" s="20">
        <f>VLOOKUP(A9,[1]TDSheet!$A:$H,8,0)</f>
        <v>1</v>
      </c>
      <c r="M9" s="8">
        <f t="shared" si="1"/>
        <v>22</v>
      </c>
      <c r="N9" s="27">
        <v>200</v>
      </c>
      <c r="O9" s="27"/>
      <c r="Q9" s="8">
        <f t="shared" si="2"/>
        <v>11.590909090909092</v>
      </c>
      <c r="R9" s="8">
        <f t="shared" si="3"/>
        <v>2.5</v>
      </c>
      <c r="S9" s="8">
        <f>VLOOKUP(A9,[1]TDSheet!$A:$T,20,0)</f>
        <v>0</v>
      </c>
      <c r="T9" s="8">
        <f>VLOOKUP(A9,[1]TDSheet!$A:$U,21,0)</f>
        <v>0</v>
      </c>
      <c r="U9" s="8">
        <f>VLOOKUP(A9,[1]TDSheet!$A:$M,13,0)</f>
        <v>0</v>
      </c>
      <c r="W9" s="8">
        <f t="shared" si="4"/>
        <v>200</v>
      </c>
      <c r="X9" s="20">
        <f>VLOOKUP(A9,[1]TDSheet!$A:$X,24,0)</f>
        <v>5.5</v>
      </c>
      <c r="Y9" s="21">
        <v>37</v>
      </c>
      <c r="Z9" s="8">
        <f t="shared" si="5"/>
        <v>203.5</v>
      </c>
    </row>
    <row r="10" spans="1:26" ht="11.1" customHeight="1" outlineLevel="2" x14ac:dyDescent="0.2">
      <c r="A10" s="10" t="s">
        <v>15</v>
      </c>
      <c r="B10" s="10" t="s">
        <v>9</v>
      </c>
      <c r="C10" s="10"/>
      <c r="D10" s="6">
        <v>185</v>
      </c>
      <c r="E10" s="6">
        <v>72</v>
      </c>
      <c r="F10" s="6">
        <v>124</v>
      </c>
      <c r="G10" s="6">
        <v>93</v>
      </c>
      <c r="H10" s="20">
        <f>VLOOKUP(A10,[1]TDSheet!$A:$H,8,0)</f>
        <v>0.25</v>
      </c>
      <c r="M10" s="8">
        <f t="shared" si="1"/>
        <v>24.8</v>
      </c>
      <c r="N10" s="27">
        <v>240</v>
      </c>
      <c r="O10" s="27"/>
      <c r="Q10" s="8">
        <f t="shared" si="2"/>
        <v>13.42741935483871</v>
      </c>
      <c r="R10" s="8">
        <f t="shared" si="3"/>
        <v>3.75</v>
      </c>
      <c r="S10" s="8">
        <f>VLOOKUP(A10,[1]TDSheet!$A:$T,20,0)</f>
        <v>25.6</v>
      </c>
      <c r="T10" s="8">
        <f>VLOOKUP(A10,[1]TDSheet!$A:$U,21,0)</f>
        <v>7.2</v>
      </c>
      <c r="U10" s="8">
        <f>VLOOKUP(A10,[1]TDSheet!$A:$M,13,0)</f>
        <v>15.4</v>
      </c>
      <c r="W10" s="8">
        <f t="shared" si="4"/>
        <v>60</v>
      </c>
      <c r="X10" s="20">
        <f>VLOOKUP(A10,[1]TDSheet!$A:$X,24,0)</f>
        <v>12</v>
      </c>
      <c r="Y10" s="21">
        <v>20</v>
      </c>
      <c r="Z10" s="8">
        <f t="shared" si="5"/>
        <v>60</v>
      </c>
    </row>
    <row r="11" spans="1:26" ht="11.1" customHeight="1" outlineLevel="2" x14ac:dyDescent="0.2">
      <c r="A11" s="10" t="s">
        <v>16</v>
      </c>
      <c r="B11" s="10" t="s">
        <v>13</v>
      </c>
      <c r="C11" s="10"/>
      <c r="D11" s="6">
        <v>55.8</v>
      </c>
      <c r="E11" s="6">
        <v>30.6</v>
      </c>
      <c r="F11" s="6">
        <v>47</v>
      </c>
      <c r="G11" s="6">
        <v>37.6</v>
      </c>
      <c r="H11" s="20">
        <f>VLOOKUP(A11,[1]TDSheet!$A:$H,8,0)</f>
        <v>1</v>
      </c>
      <c r="M11" s="8">
        <f t="shared" si="1"/>
        <v>9.4</v>
      </c>
      <c r="N11" s="27">
        <f t="shared" ref="N11" si="7">12*M11-G11</f>
        <v>75.200000000000017</v>
      </c>
      <c r="O11" s="27"/>
      <c r="Q11" s="8">
        <f t="shared" si="2"/>
        <v>12</v>
      </c>
      <c r="R11" s="8">
        <f t="shared" si="3"/>
        <v>4</v>
      </c>
      <c r="S11" s="8">
        <f>VLOOKUP(A11,[1]TDSheet!$A:$T,20,0)</f>
        <v>4.32</v>
      </c>
      <c r="T11" s="8">
        <f>VLOOKUP(A11,[1]TDSheet!$A:$U,21,0)</f>
        <v>4.32</v>
      </c>
      <c r="U11" s="8">
        <f>VLOOKUP(A11,[1]TDSheet!$A:$M,13,0)</f>
        <v>0</v>
      </c>
      <c r="W11" s="8">
        <f t="shared" si="4"/>
        <v>75.200000000000017</v>
      </c>
      <c r="X11" s="20">
        <f>VLOOKUP(A11,[1]TDSheet!$A:$X,24,0)</f>
        <v>1.8</v>
      </c>
      <c r="Y11" s="21">
        <v>42</v>
      </c>
      <c r="Z11" s="8">
        <f t="shared" si="5"/>
        <v>75.600000000000009</v>
      </c>
    </row>
    <row r="12" spans="1:26" ht="11.1" customHeight="1" outlineLevel="2" x14ac:dyDescent="0.2">
      <c r="A12" s="25" t="s">
        <v>17</v>
      </c>
      <c r="B12" s="25" t="s">
        <v>13</v>
      </c>
      <c r="C12" s="10"/>
      <c r="D12" s="6">
        <v>0.1</v>
      </c>
      <c r="E12" s="6"/>
      <c r="F12" s="6"/>
      <c r="G12" s="6">
        <v>0.1</v>
      </c>
      <c r="H12" s="20">
        <f>VLOOKUP(A12,[1]TDSheet!$A:$H,8,0)</f>
        <v>0</v>
      </c>
      <c r="M12" s="8">
        <f t="shared" si="1"/>
        <v>0</v>
      </c>
      <c r="N12" s="27"/>
      <c r="O12" s="27"/>
      <c r="Q12" s="8" t="e">
        <f t="shared" si="2"/>
        <v>#DIV/0!</v>
      </c>
      <c r="R12" s="8" t="e">
        <f t="shared" si="3"/>
        <v>#DIV/0!</v>
      </c>
      <c r="S12" s="8">
        <f>VLOOKUP(A12,[1]TDSheet!$A:$T,20,0)</f>
        <v>12.58</v>
      </c>
      <c r="T12" s="8">
        <f>VLOOKUP(A12,[1]TDSheet!$A:$U,21,0)</f>
        <v>2.2000000000000002</v>
      </c>
      <c r="U12" s="8">
        <f>VLOOKUP(A12,[1]TDSheet!$A:$M,13,0)</f>
        <v>0</v>
      </c>
      <c r="V12" s="26" t="s">
        <v>64</v>
      </c>
      <c r="W12" s="8">
        <f t="shared" si="4"/>
        <v>0</v>
      </c>
      <c r="X12" s="20">
        <f>VLOOKUP(A12,[1]TDSheet!$A:$X,24,0)</f>
        <v>3.7</v>
      </c>
      <c r="Y12" s="21">
        <f t="shared" si="6"/>
        <v>0</v>
      </c>
      <c r="Z12" s="8">
        <f t="shared" si="5"/>
        <v>0</v>
      </c>
    </row>
    <row r="13" spans="1:26" ht="11.1" customHeight="1" outlineLevel="2" x14ac:dyDescent="0.2">
      <c r="A13" s="10" t="s">
        <v>18</v>
      </c>
      <c r="B13" s="10" t="s">
        <v>13</v>
      </c>
      <c r="C13" s="10"/>
      <c r="D13" s="6">
        <v>29.6</v>
      </c>
      <c r="E13" s="6">
        <v>199.8</v>
      </c>
      <c r="F13" s="6">
        <v>22.2</v>
      </c>
      <c r="G13" s="6">
        <v>207.2</v>
      </c>
      <c r="H13" s="20">
        <f>VLOOKUP(A13,[1]TDSheet!$A:$H,8,0)</f>
        <v>1</v>
      </c>
      <c r="M13" s="8">
        <f t="shared" si="1"/>
        <v>4.4399999999999995</v>
      </c>
      <c r="N13" s="27"/>
      <c r="O13" s="27"/>
      <c r="Q13" s="8">
        <f t="shared" si="2"/>
        <v>46.666666666666671</v>
      </c>
      <c r="R13" s="8">
        <f t="shared" si="3"/>
        <v>46.666666666666671</v>
      </c>
      <c r="S13" s="8">
        <f>VLOOKUP(A13,[1]TDSheet!$A:$T,20,0)</f>
        <v>0</v>
      </c>
      <c r="T13" s="8">
        <f>VLOOKUP(A13,[1]TDSheet!$A:$U,21,0)</f>
        <v>0</v>
      </c>
      <c r="U13" s="8">
        <f>VLOOKUP(A13,[1]TDSheet!$A:$M,13,0)</f>
        <v>0</v>
      </c>
      <c r="W13" s="8">
        <f t="shared" si="4"/>
        <v>0</v>
      </c>
      <c r="X13" s="20">
        <f>VLOOKUP(A13,[1]TDSheet!$A:$X,24,0)</f>
        <v>3.7</v>
      </c>
      <c r="Y13" s="21">
        <f t="shared" si="6"/>
        <v>0</v>
      </c>
      <c r="Z13" s="8">
        <f t="shared" si="5"/>
        <v>0</v>
      </c>
    </row>
    <row r="14" spans="1:26" ht="11.1" customHeight="1" outlineLevel="2" x14ac:dyDescent="0.2">
      <c r="A14" s="10" t="s">
        <v>19</v>
      </c>
      <c r="B14" s="10" t="s">
        <v>9</v>
      </c>
      <c r="C14" s="24" t="str">
        <f>VLOOKUP(A14,[1]TDSheet!$A:$C,3,0)</f>
        <v>Нояб</v>
      </c>
      <c r="D14" s="6">
        <v>336</v>
      </c>
      <c r="E14" s="6">
        <v>420</v>
      </c>
      <c r="F14" s="6">
        <v>287</v>
      </c>
      <c r="G14" s="6">
        <v>394</v>
      </c>
      <c r="H14" s="20">
        <f>VLOOKUP(A14,[1]TDSheet!$A:$H,8,0)</f>
        <v>0.25</v>
      </c>
      <c r="M14" s="8">
        <f t="shared" si="1"/>
        <v>57.4</v>
      </c>
      <c r="N14" s="27">
        <f t="shared" ref="N14:N37" si="8">14*M14-G14</f>
        <v>409.6</v>
      </c>
      <c r="O14" s="27"/>
      <c r="Q14" s="8">
        <f t="shared" si="2"/>
        <v>14</v>
      </c>
      <c r="R14" s="8">
        <f t="shared" si="3"/>
        <v>6.8641114982578397</v>
      </c>
      <c r="S14" s="8">
        <f>VLOOKUP(A14,[1]TDSheet!$A:$T,20,0)</f>
        <v>46</v>
      </c>
      <c r="T14" s="8">
        <f>VLOOKUP(A14,[1]TDSheet!$A:$U,21,0)</f>
        <v>39.200000000000003</v>
      </c>
      <c r="U14" s="8">
        <f>VLOOKUP(A14,[1]TDSheet!$A:$M,13,0)</f>
        <v>49.2</v>
      </c>
      <c r="W14" s="8">
        <f t="shared" si="4"/>
        <v>102.4</v>
      </c>
      <c r="X14" s="20">
        <f>VLOOKUP(A14,[1]TDSheet!$A:$X,24,0)</f>
        <v>6</v>
      </c>
      <c r="Y14" s="21">
        <v>68</v>
      </c>
      <c r="Z14" s="8">
        <f t="shared" si="5"/>
        <v>102</v>
      </c>
    </row>
    <row r="15" spans="1:26" ht="11.1" customHeight="1" outlineLevel="2" x14ac:dyDescent="0.2">
      <c r="A15" s="10" t="s">
        <v>20</v>
      </c>
      <c r="B15" s="10" t="s">
        <v>9</v>
      </c>
      <c r="C15" s="10"/>
      <c r="D15" s="6">
        <v>534</v>
      </c>
      <c r="E15" s="6">
        <v>72</v>
      </c>
      <c r="F15" s="6">
        <v>285</v>
      </c>
      <c r="G15" s="6">
        <v>235</v>
      </c>
      <c r="H15" s="20">
        <f>VLOOKUP(A15,[1]TDSheet!$A:$H,8,0)</f>
        <v>0.25</v>
      </c>
      <c r="M15" s="8">
        <f t="shared" si="1"/>
        <v>57</v>
      </c>
      <c r="N15" s="27">
        <f>12*M15-G15</f>
        <v>449</v>
      </c>
      <c r="O15" s="27"/>
      <c r="Q15" s="8">
        <f t="shared" si="2"/>
        <v>12</v>
      </c>
      <c r="R15" s="8">
        <f t="shared" si="3"/>
        <v>4.1228070175438596</v>
      </c>
      <c r="S15" s="8">
        <f>VLOOKUP(A15,[1]TDSheet!$A:$T,20,0)</f>
        <v>61.8</v>
      </c>
      <c r="T15" s="8">
        <f>VLOOKUP(A15,[1]TDSheet!$A:$U,21,0)</f>
        <v>35.799999999999997</v>
      </c>
      <c r="U15" s="8">
        <f>VLOOKUP(A15,[1]TDSheet!$A:$M,13,0)</f>
        <v>36.4</v>
      </c>
      <c r="W15" s="8">
        <f t="shared" si="4"/>
        <v>112.25</v>
      </c>
      <c r="X15" s="20">
        <f>VLOOKUP(A15,[1]TDSheet!$A:$X,24,0)</f>
        <v>12</v>
      </c>
      <c r="Y15" s="21">
        <v>38</v>
      </c>
      <c r="Z15" s="8">
        <f t="shared" si="5"/>
        <v>114</v>
      </c>
    </row>
    <row r="16" spans="1:26" ht="11.1" customHeight="1" outlineLevel="2" x14ac:dyDescent="0.2">
      <c r="A16" s="25" t="s">
        <v>21</v>
      </c>
      <c r="B16" s="25" t="s">
        <v>13</v>
      </c>
      <c r="C16" s="10"/>
      <c r="D16" s="6">
        <v>37</v>
      </c>
      <c r="E16" s="6"/>
      <c r="F16" s="6">
        <v>24</v>
      </c>
      <c r="G16" s="6">
        <v>13</v>
      </c>
      <c r="H16" s="20">
        <v>0</v>
      </c>
      <c r="M16" s="8">
        <f t="shared" si="1"/>
        <v>4.8</v>
      </c>
      <c r="N16" s="27"/>
      <c r="O16" s="27"/>
      <c r="Q16" s="8">
        <f t="shared" si="2"/>
        <v>2.7083333333333335</v>
      </c>
      <c r="R16" s="8">
        <f t="shared" si="3"/>
        <v>2.7083333333333335</v>
      </c>
      <c r="S16" s="8">
        <f>VLOOKUP(A16,[1]TDSheet!$A:$T,20,0)</f>
        <v>9.6</v>
      </c>
      <c r="T16" s="8">
        <f>VLOOKUP(A16,[1]TDSheet!$A:$U,21,0)</f>
        <v>2.4</v>
      </c>
      <c r="U16" s="8">
        <f>VLOOKUP(A16,[1]TDSheet!$A:$M,13,0)</f>
        <v>3.6</v>
      </c>
      <c r="V16" s="26" t="s">
        <v>64</v>
      </c>
      <c r="W16" s="8">
        <f t="shared" si="4"/>
        <v>0</v>
      </c>
      <c r="X16" s="20">
        <v>0</v>
      </c>
      <c r="Y16" s="21">
        <v>0</v>
      </c>
      <c r="Z16" s="8">
        <f t="shared" si="5"/>
        <v>0</v>
      </c>
    </row>
    <row r="17" spans="1:26" ht="11.1" customHeight="1" outlineLevel="2" x14ac:dyDescent="0.2">
      <c r="A17" s="10" t="s">
        <v>22</v>
      </c>
      <c r="B17" s="10" t="s">
        <v>13</v>
      </c>
      <c r="C17" s="10"/>
      <c r="D17" s="6"/>
      <c r="E17" s="6">
        <v>18</v>
      </c>
      <c r="F17" s="6"/>
      <c r="G17" s="6">
        <v>18</v>
      </c>
      <c r="H17" s="20">
        <v>1</v>
      </c>
      <c r="M17" s="8">
        <f t="shared" si="1"/>
        <v>0</v>
      </c>
      <c r="N17" s="27"/>
      <c r="O17" s="27"/>
      <c r="Q17" s="8" t="e">
        <f t="shared" si="2"/>
        <v>#DIV/0!</v>
      </c>
      <c r="R17" s="8" t="e">
        <f t="shared" si="3"/>
        <v>#DIV/0!</v>
      </c>
      <c r="S17" s="8">
        <v>0</v>
      </c>
      <c r="T17" s="8">
        <v>0</v>
      </c>
      <c r="U17" s="8">
        <v>0</v>
      </c>
      <c r="W17" s="8">
        <f t="shared" si="4"/>
        <v>0</v>
      </c>
      <c r="X17" s="20">
        <v>6</v>
      </c>
      <c r="Y17" s="21">
        <f t="shared" si="6"/>
        <v>0</v>
      </c>
      <c r="Z17" s="8">
        <f t="shared" si="5"/>
        <v>0</v>
      </c>
    </row>
    <row r="18" spans="1:26" ht="11.1" customHeight="1" outlineLevel="2" x14ac:dyDescent="0.2">
      <c r="A18" s="10" t="s">
        <v>23</v>
      </c>
      <c r="B18" s="10" t="s">
        <v>9</v>
      </c>
      <c r="C18" s="10"/>
      <c r="D18" s="6">
        <v>22</v>
      </c>
      <c r="E18" s="6"/>
      <c r="F18" s="6"/>
      <c r="G18" s="6">
        <v>22</v>
      </c>
      <c r="H18" s="20">
        <f>VLOOKUP(A18,[1]TDSheet!$A:$H,8,0)</f>
        <v>0.75</v>
      </c>
      <c r="M18" s="8">
        <f t="shared" si="1"/>
        <v>0</v>
      </c>
      <c r="N18" s="27"/>
      <c r="O18" s="27"/>
      <c r="Q18" s="8" t="e">
        <f t="shared" si="2"/>
        <v>#DIV/0!</v>
      </c>
      <c r="R18" s="8" t="e">
        <f t="shared" si="3"/>
        <v>#DIV/0!</v>
      </c>
      <c r="S18" s="8">
        <f>VLOOKUP(A18,[1]TDSheet!$A:$T,20,0)</f>
        <v>2</v>
      </c>
      <c r="T18" s="8">
        <f>VLOOKUP(A18,[1]TDSheet!$A:$U,21,0)</f>
        <v>0.4</v>
      </c>
      <c r="U18" s="8">
        <f>VLOOKUP(A18,[1]TDSheet!$A:$M,13,0)</f>
        <v>0.4</v>
      </c>
      <c r="W18" s="8">
        <f t="shared" si="4"/>
        <v>0</v>
      </c>
      <c r="X18" s="20">
        <f>VLOOKUP(A18,[1]TDSheet!$A:$X,24,0)</f>
        <v>8</v>
      </c>
      <c r="Y18" s="21">
        <f t="shared" si="6"/>
        <v>0</v>
      </c>
      <c r="Z18" s="8">
        <f t="shared" si="5"/>
        <v>0</v>
      </c>
    </row>
    <row r="19" spans="1:26" ht="11.1" customHeight="1" outlineLevel="2" x14ac:dyDescent="0.2">
      <c r="A19" s="10" t="s">
        <v>24</v>
      </c>
      <c r="B19" s="10" t="s">
        <v>9</v>
      </c>
      <c r="C19" s="24" t="str">
        <f>VLOOKUP(A19,[1]TDSheet!$A:$C,3,0)</f>
        <v>Нояб</v>
      </c>
      <c r="D19" s="6">
        <v>326</v>
      </c>
      <c r="E19" s="6"/>
      <c r="F19" s="6">
        <v>68</v>
      </c>
      <c r="G19" s="6">
        <v>241</v>
      </c>
      <c r="H19" s="20">
        <f>VLOOKUP(A19,[1]TDSheet!$A:$H,8,0)</f>
        <v>0.9</v>
      </c>
      <c r="M19" s="8">
        <f t="shared" si="1"/>
        <v>13.6</v>
      </c>
      <c r="N19" s="27"/>
      <c r="O19" s="27"/>
      <c r="Q19" s="8">
        <f t="shared" si="2"/>
        <v>17.72058823529412</v>
      </c>
      <c r="R19" s="8">
        <f t="shared" si="3"/>
        <v>17.72058823529412</v>
      </c>
      <c r="S19" s="8">
        <f>VLOOKUP(A19,[1]TDSheet!$A:$T,20,0)</f>
        <v>19.600000000000001</v>
      </c>
      <c r="T19" s="8">
        <f>VLOOKUP(A19,[1]TDSheet!$A:$U,21,0)</f>
        <v>27.8</v>
      </c>
      <c r="U19" s="8">
        <f>VLOOKUP(A19,[1]TDSheet!$A:$M,13,0)</f>
        <v>11</v>
      </c>
      <c r="W19" s="8">
        <f t="shared" si="4"/>
        <v>0</v>
      </c>
      <c r="X19" s="20">
        <f>VLOOKUP(A19,[1]TDSheet!$A:$X,24,0)</f>
        <v>8</v>
      </c>
      <c r="Y19" s="21">
        <f t="shared" si="6"/>
        <v>0</v>
      </c>
      <c r="Z19" s="8">
        <f t="shared" si="5"/>
        <v>0</v>
      </c>
    </row>
    <row r="20" spans="1:26" ht="11.1" customHeight="1" outlineLevel="2" x14ac:dyDescent="0.2">
      <c r="A20" s="10" t="s">
        <v>25</v>
      </c>
      <c r="B20" s="10" t="s">
        <v>9</v>
      </c>
      <c r="C20" s="24" t="str">
        <f>VLOOKUP(A20,[1]TDSheet!$A:$C,3,0)</f>
        <v>Нояб</v>
      </c>
      <c r="D20" s="6">
        <v>602</v>
      </c>
      <c r="E20" s="6"/>
      <c r="F20" s="6">
        <v>228</v>
      </c>
      <c r="G20" s="6">
        <v>332</v>
      </c>
      <c r="H20" s="20">
        <f>VLOOKUP(A20,[1]TDSheet!$A:$H,8,0)</f>
        <v>0.9</v>
      </c>
      <c r="M20" s="8">
        <f t="shared" si="1"/>
        <v>45.6</v>
      </c>
      <c r="N20" s="27">
        <v>320</v>
      </c>
      <c r="O20" s="27"/>
      <c r="Q20" s="8">
        <f t="shared" si="2"/>
        <v>14.298245614035087</v>
      </c>
      <c r="R20" s="8">
        <f t="shared" si="3"/>
        <v>7.2807017543859649</v>
      </c>
      <c r="S20" s="8">
        <f>VLOOKUP(A20,[1]TDSheet!$A:$T,20,0)</f>
        <v>65.2</v>
      </c>
      <c r="T20" s="8">
        <f>VLOOKUP(A20,[1]TDSheet!$A:$U,21,0)</f>
        <v>58</v>
      </c>
      <c r="U20" s="8">
        <f>VLOOKUP(A20,[1]TDSheet!$A:$M,13,0)</f>
        <v>38.6</v>
      </c>
      <c r="W20" s="8">
        <f t="shared" si="4"/>
        <v>288</v>
      </c>
      <c r="X20" s="20">
        <f>VLOOKUP(A20,[1]TDSheet!$A:$X,24,0)</f>
        <v>8</v>
      </c>
      <c r="Y20" s="21">
        <v>40</v>
      </c>
      <c r="Z20" s="8">
        <f t="shared" si="5"/>
        <v>288</v>
      </c>
    </row>
    <row r="21" spans="1:26" ht="11.1" customHeight="1" outlineLevel="2" x14ac:dyDescent="0.2">
      <c r="A21" s="10" t="s">
        <v>26</v>
      </c>
      <c r="B21" s="10" t="s">
        <v>9</v>
      </c>
      <c r="C21" s="10"/>
      <c r="D21" s="6">
        <v>208</v>
      </c>
      <c r="E21" s="6"/>
      <c r="F21" s="6">
        <v>80</v>
      </c>
      <c r="G21" s="6">
        <v>125</v>
      </c>
      <c r="H21" s="20">
        <f>VLOOKUP(A21,[1]TDSheet!$A:$H,8,0)</f>
        <v>0.43</v>
      </c>
      <c r="M21" s="8">
        <f t="shared" si="1"/>
        <v>16</v>
      </c>
      <c r="N21" s="27">
        <f t="shared" si="8"/>
        <v>99</v>
      </c>
      <c r="O21" s="27"/>
      <c r="Q21" s="8">
        <f t="shared" si="2"/>
        <v>14</v>
      </c>
      <c r="R21" s="8">
        <f t="shared" si="3"/>
        <v>7.8125</v>
      </c>
      <c r="S21" s="8">
        <f>VLOOKUP(A21,[1]TDSheet!$A:$T,20,0)</f>
        <v>15.6</v>
      </c>
      <c r="T21" s="8">
        <f>VLOOKUP(A21,[1]TDSheet!$A:$U,21,0)</f>
        <v>20.2</v>
      </c>
      <c r="U21" s="8">
        <f>VLOOKUP(A21,[1]TDSheet!$A:$M,13,0)</f>
        <v>12.8</v>
      </c>
      <c r="W21" s="8">
        <f t="shared" si="4"/>
        <v>42.57</v>
      </c>
      <c r="X21" s="20">
        <f>VLOOKUP(A21,[1]TDSheet!$A:$X,24,0)</f>
        <v>16</v>
      </c>
      <c r="Y21" s="21">
        <v>7</v>
      </c>
      <c r="Z21" s="8">
        <f t="shared" si="5"/>
        <v>48.16</v>
      </c>
    </row>
    <row r="22" spans="1:26" ht="21.95" customHeight="1" outlineLevel="2" x14ac:dyDescent="0.2">
      <c r="A22" s="10" t="s">
        <v>27</v>
      </c>
      <c r="B22" s="10" t="s">
        <v>13</v>
      </c>
      <c r="C22" s="10"/>
      <c r="D22" s="6">
        <v>1885</v>
      </c>
      <c r="E22" s="6">
        <v>1300</v>
      </c>
      <c r="F22" s="6">
        <v>1045</v>
      </c>
      <c r="G22" s="6">
        <v>2070</v>
      </c>
      <c r="H22" s="20">
        <f>VLOOKUP(A22,[1]TDSheet!$A:$H,8,0)</f>
        <v>1</v>
      </c>
      <c r="M22" s="8">
        <f t="shared" si="1"/>
        <v>209</v>
      </c>
      <c r="N22" s="27">
        <v>900</v>
      </c>
      <c r="O22" s="27"/>
      <c r="Q22" s="8">
        <f t="shared" si="2"/>
        <v>14.210526315789474</v>
      </c>
      <c r="R22" s="8">
        <f t="shared" si="3"/>
        <v>9.9043062200956946</v>
      </c>
      <c r="S22" s="8">
        <f>VLOOKUP(A22,[1]TDSheet!$A:$T,20,0)</f>
        <v>290.74400000000003</v>
      </c>
      <c r="T22" s="8">
        <f>VLOOKUP(A22,[1]TDSheet!$A:$U,21,0)</f>
        <v>225.61999999999998</v>
      </c>
      <c r="U22" s="8">
        <f>VLOOKUP(A22,[1]TDSheet!$A:$M,13,0)</f>
        <v>137</v>
      </c>
      <c r="W22" s="8">
        <f t="shared" si="4"/>
        <v>900</v>
      </c>
      <c r="X22" s="20">
        <f>VLOOKUP(A22,[1]TDSheet!$A:$X,24,0)</f>
        <v>5</v>
      </c>
      <c r="Y22" s="21">
        <v>180</v>
      </c>
      <c r="Z22" s="8">
        <f t="shared" si="5"/>
        <v>900</v>
      </c>
    </row>
    <row r="23" spans="1:26" ht="11.1" customHeight="1" outlineLevel="2" x14ac:dyDescent="0.2">
      <c r="A23" s="10" t="s">
        <v>28</v>
      </c>
      <c r="B23" s="10" t="s">
        <v>9</v>
      </c>
      <c r="C23" s="24" t="str">
        <f>VLOOKUP(A23,[1]TDSheet!$A:$C,3,0)</f>
        <v>Нояб</v>
      </c>
      <c r="D23" s="6">
        <v>314</v>
      </c>
      <c r="E23" s="6">
        <v>352</v>
      </c>
      <c r="F23" s="6">
        <v>331</v>
      </c>
      <c r="G23" s="6">
        <v>307</v>
      </c>
      <c r="H23" s="20">
        <f>VLOOKUP(A23,[1]TDSheet!$A:$H,8,0)</f>
        <v>0.9</v>
      </c>
      <c r="M23" s="8">
        <f t="shared" si="1"/>
        <v>66.2</v>
      </c>
      <c r="N23" s="27">
        <f t="shared" si="8"/>
        <v>619.80000000000007</v>
      </c>
      <c r="O23" s="27"/>
      <c r="Q23" s="8">
        <f t="shared" si="2"/>
        <v>14</v>
      </c>
      <c r="R23" s="8">
        <f t="shared" si="3"/>
        <v>4.6374622356495463</v>
      </c>
      <c r="S23" s="8">
        <f>VLOOKUP(A23,[1]TDSheet!$A:$T,20,0)</f>
        <v>48.4</v>
      </c>
      <c r="T23" s="8">
        <f>VLOOKUP(A23,[1]TDSheet!$A:$U,21,0)</f>
        <v>51.2</v>
      </c>
      <c r="U23" s="8">
        <f>VLOOKUP(A23,[1]TDSheet!$A:$M,13,0)</f>
        <v>46.4</v>
      </c>
      <c r="W23" s="8">
        <f t="shared" si="4"/>
        <v>557.82000000000005</v>
      </c>
      <c r="X23" s="20">
        <f>VLOOKUP(A23,[1]TDSheet!$A:$X,24,0)</f>
        <v>8</v>
      </c>
      <c r="Y23" s="21">
        <v>78</v>
      </c>
      <c r="Z23" s="8">
        <f t="shared" si="5"/>
        <v>561.6</v>
      </c>
    </row>
    <row r="24" spans="1:26" ht="11.1" customHeight="1" outlineLevel="2" x14ac:dyDescent="0.2">
      <c r="A24" s="10" t="s">
        <v>29</v>
      </c>
      <c r="B24" s="10" t="s">
        <v>9</v>
      </c>
      <c r="C24" s="10"/>
      <c r="D24" s="6">
        <v>260</v>
      </c>
      <c r="E24" s="6"/>
      <c r="F24" s="6">
        <v>98</v>
      </c>
      <c r="G24" s="6">
        <v>149</v>
      </c>
      <c r="H24" s="20">
        <f>VLOOKUP(A24,[1]TDSheet!$A:$H,8,0)</f>
        <v>0.43</v>
      </c>
      <c r="M24" s="8">
        <f t="shared" si="1"/>
        <v>19.600000000000001</v>
      </c>
      <c r="N24" s="27">
        <f t="shared" si="8"/>
        <v>125.40000000000003</v>
      </c>
      <c r="O24" s="27"/>
      <c r="Q24" s="8">
        <f t="shared" si="2"/>
        <v>14</v>
      </c>
      <c r="R24" s="8">
        <f t="shared" si="3"/>
        <v>7.6020408163265305</v>
      </c>
      <c r="S24" s="8">
        <f>VLOOKUP(A24,[1]TDSheet!$A:$T,20,0)</f>
        <v>20.2</v>
      </c>
      <c r="T24" s="8">
        <f>VLOOKUP(A24,[1]TDSheet!$A:$U,21,0)</f>
        <v>23.6</v>
      </c>
      <c r="U24" s="8">
        <f>VLOOKUP(A24,[1]TDSheet!$A:$M,13,0)</f>
        <v>10.6</v>
      </c>
      <c r="W24" s="8">
        <f t="shared" si="4"/>
        <v>53.922000000000011</v>
      </c>
      <c r="X24" s="20">
        <f>VLOOKUP(A24,[1]TDSheet!$A:$X,24,0)</f>
        <v>16</v>
      </c>
      <c r="Y24" s="21">
        <v>8</v>
      </c>
      <c r="Z24" s="8">
        <f t="shared" si="5"/>
        <v>55.04</v>
      </c>
    </row>
    <row r="25" spans="1:26" ht="11.1" customHeight="1" outlineLevel="2" x14ac:dyDescent="0.2">
      <c r="A25" s="10" t="s">
        <v>30</v>
      </c>
      <c r="B25" s="10" t="s">
        <v>9</v>
      </c>
      <c r="C25" s="24" t="str">
        <f>VLOOKUP(A25,[1]TDSheet!$A:$C,3,0)</f>
        <v>Нояб</v>
      </c>
      <c r="D25" s="6">
        <v>41</v>
      </c>
      <c r="E25" s="6">
        <v>64</v>
      </c>
      <c r="F25" s="6">
        <v>33</v>
      </c>
      <c r="G25" s="6">
        <v>67</v>
      </c>
      <c r="H25" s="20">
        <f>VLOOKUP(A25,[1]TDSheet!$A:$H,8,0)</f>
        <v>0.7</v>
      </c>
      <c r="M25" s="8">
        <f t="shared" si="1"/>
        <v>6.6</v>
      </c>
      <c r="N25" s="27">
        <v>24</v>
      </c>
      <c r="O25" s="27"/>
      <c r="Q25" s="8">
        <f t="shared" si="2"/>
        <v>13.787878787878789</v>
      </c>
      <c r="R25" s="8">
        <f t="shared" si="3"/>
        <v>10.151515151515152</v>
      </c>
      <c r="S25" s="8">
        <f>VLOOKUP(A25,[1]TDSheet!$A:$T,20,0)</f>
        <v>6.4</v>
      </c>
      <c r="T25" s="8">
        <f>VLOOKUP(A25,[1]TDSheet!$A:$U,21,0)</f>
        <v>2.4</v>
      </c>
      <c r="U25" s="8">
        <f>VLOOKUP(A25,[1]TDSheet!$A:$M,13,0)</f>
        <v>4</v>
      </c>
      <c r="W25" s="8">
        <f t="shared" si="4"/>
        <v>16.799999999999997</v>
      </c>
      <c r="X25" s="20">
        <f>VLOOKUP(A25,[1]TDSheet!$A:$X,24,0)</f>
        <v>8</v>
      </c>
      <c r="Y25" s="21">
        <v>3</v>
      </c>
      <c r="Z25" s="8">
        <f t="shared" si="5"/>
        <v>16.799999999999997</v>
      </c>
    </row>
    <row r="26" spans="1:26" ht="21.95" customHeight="1" outlineLevel="2" x14ac:dyDescent="0.2">
      <c r="A26" s="10" t="s">
        <v>31</v>
      </c>
      <c r="B26" s="10" t="s">
        <v>9</v>
      </c>
      <c r="C26" s="24" t="str">
        <f>VLOOKUP(A26,[1]TDSheet!$A:$C,3,0)</f>
        <v>Нояб</v>
      </c>
      <c r="D26" s="6">
        <v>23</v>
      </c>
      <c r="E26" s="6"/>
      <c r="F26" s="6">
        <v>22</v>
      </c>
      <c r="G26" s="6">
        <v>1</v>
      </c>
      <c r="H26" s="20">
        <f>VLOOKUP(A26,[1]TDSheet!$A:$H,8,0)</f>
        <v>0.9</v>
      </c>
      <c r="M26" s="8">
        <f t="shared" si="1"/>
        <v>4.4000000000000004</v>
      </c>
      <c r="N26" s="27">
        <v>32</v>
      </c>
      <c r="O26" s="27"/>
      <c r="Q26" s="8">
        <f t="shared" si="2"/>
        <v>7.4999999999999991</v>
      </c>
      <c r="R26" s="8">
        <f t="shared" si="3"/>
        <v>0.22727272727272727</v>
      </c>
      <c r="S26" s="8">
        <f>VLOOKUP(A26,[1]TDSheet!$A:$T,20,0)</f>
        <v>1.4</v>
      </c>
      <c r="T26" s="8">
        <f>VLOOKUP(A26,[1]TDSheet!$A:$U,21,0)</f>
        <v>0</v>
      </c>
      <c r="U26" s="8">
        <f>VLOOKUP(A26,[1]TDSheet!$A:$M,13,0)</f>
        <v>0.4</v>
      </c>
      <c r="W26" s="8">
        <f t="shared" si="4"/>
        <v>28.8</v>
      </c>
      <c r="X26" s="20">
        <f>VLOOKUP(A26,[1]TDSheet!$A:$X,24,0)</f>
        <v>8</v>
      </c>
      <c r="Y26" s="21">
        <v>4</v>
      </c>
      <c r="Z26" s="8">
        <f t="shared" si="5"/>
        <v>28.8</v>
      </c>
    </row>
    <row r="27" spans="1:26" ht="21.95" customHeight="1" outlineLevel="2" x14ac:dyDescent="0.2">
      <c r="A27" s="10" t="s">
        <v>32</v>
      </c>
      <c r="B27" s="10" t="s">
        <v>9</v>
      </c>
      <c r="C27" s="10"/>
      <c r="D27" s="6">
        <v>104</v>
      </c>
      <c r="E27" s="6"/>
      <c r="F27" s="6">
        <v>5</v>
      </c>
      <c r="G27" s="6">
        <v>99</v>
      </c>
      <c r="H27" s="20">
        <f>VLOOKUP(A27,[1]TDSheet!$A:$H,8,0)</f>
        <v>0.9</v>
      </c>
      <c r="M27" s="8">
        <f t="shared" si="1"/>
        <v>1</v>
      </c>
      <c r="N27" s="27"/>
      <c r="O27" s="27"/>
      <c r="Q27" s="8">
        <f t="shared" si="2"/>
        <v>99</v>
      </c>
      <c r="R27" s="8">
        <f t="shared" si="3"/>
        <v>99</v>
      </c>
      <c r="S27" s="8">
        <f>VLOOKUP(A27,[1]TDSheet!$A:$T,20,0)</f>
        <v>0.2</v>
      </c>
      <c r="T27" s="8">
        <f>VLOOKUP(A27,[1]TDSheet!$A:$U,21,0)</f>
        <v>0</v>
      </c>
      <c r="U27" s="8">
        <f>VLOOKUP(A27,[1]TDSheet!$A:$M,13,0)</f>
        <v>0</v>
      </c>
      <c r="W27" s="8">
        <f t="shared" si="4"/>
        <v>0</v>
      </c>
      <c r="X27" s="20">
        <f>VLOOKUP(A27,[1]TDSheet!$A:$X,24,0)</f>
        <v>8</v>
      </c>
      <c r="Y27" s="21">
        <f t="shared" si="6"/>
        <v>0</v>
      </c>
      <c r="Z27" s="8">
        <f t="shared" si="5"/>
        <v>0</v>
      </c>
    </row>
    <row r="28" spans="1:26" ht="11.1" customHeight="1" outlineLevel="2" x14ac:dyDescent="0.2">
      <c r="A28" s="10" t="s">
        <v>33</v>
      </c>
      <c r="B28" s="10" t="s">
        <v>13</v>
      </c>
      <c r="C28" s="10"/>
      <c r="D28" s="6">
        <v>160</v>
      </c>
      <c r="E28" s="6">
        <v>95</v>
      </c>
      <c r="F28" s="6">
        <v>60</v>
      </c>
      <c r="G28" s="6">
        <v>160</v>
      </c>
      <c r="H28" s="20">
        <f>VLOOKUP(A28,[1]TDSheet!$A:$H,8,0)</f>
        <v>1</v>
      </c>
      <c r="M28" s="8">
        <f t="shared" si="1"/>
        <v>12</v>
      </c>
      <c r="N28" s="27">
        <v>10</v>
      </c>
      <c r="O28" s="27"/>
      <c r="Q28" s="8">
        <f t="shared" si="2"/>
        <v>14.166666666666666</v>
      </c>
      <c r="R28" s="8">
        <f t="shared" si="3"/>
        <v>13.333333333333334</v>
      </c>
      <c r="S28" s="8">
        <f>VLOOKUP(A28,[1]TDSheet!$A:$T,20,0)</f>
        <v>13</v>
      </c>
      <c r="T28" s="8">
        <f>VLOOKUP(A28,[1]TDSheet!$A:$U,21,0)</f>
        <v>16</v>
      </c>
      <c r="U28" s="8">
        <f>VLOOKUP(A28,[1]TDSheet!$A:$M,13,0)</f>
        <v>17</v>
      </c>
      <c r="W28" s="8">
        <f t="shared" si="4"/>
        <v>10</v>
      </c>
      <c r="X28" s="20">
        <f>VLOOKUP(A28,[1]TDSheet!$A:$X,24,0)</f>
        <v>5</v>
      </c>
      <c r="Y28" s="21">
        <v>2</v>
      </c>
      <c r="Z28" s="8">
        <f t="shared" si="5"/>
        <v>10</v>
      </c>
    </row>
    <row r="29" spans="1:26" ht="11.1" customHeight="1" outlineLevel="2" x14ac:dyDescent="0.2">
      <c r="A29" s="10" t="s">
        <v>34</v>
      </c>
      <c r="B29" s="10" t="s">
        <v>9</v>
      </c>
      <c r="C29" s="10"/>
      <c r="D29" s="6">
        <v>26</v>
      </c>
      <c r="E29" s="6">
        <v>5</v>
      </c>
      <c r="F29" s="6">
        <v>3</v>
      </c>
      <c r="G29" s="6">
        <v>25</v>
      </c>
      <c r="H29" s="20">
        <f>VLOOKUP(A29,[1]TDSheet!$A:$H,8,0)</f>
        <v>1</v>
      </c>
      <c r="M29" s="8">
        <f t="shared" si="1"/>
        <v>0.6</v>
      </c>
      <c r="N29" s="27"/>
      <c r="O29" s="27"/>
      <c r="Q29" s="8">
        <f t="shared" si="2"/>
        <v>41.666666666666671</v>
      </c>
      <c r="R29" s="8">
        <f t="shared" si="3"/>
        <v>41.666666666666671</v>
      </c>
      <c r="S29" s="8">
        <f>VLOOKUP(A29,[1]TDSheet!$A:$T,20,0)</f>
        <v>0</v>
      </c>
      <c r="T29" s="8">
        <f>VLOOKUP(A29,[1]TDSheet!$A:$U,21,0)</f>
        <v>0</v>
      </c>
      <c r="U29" s="8">
        <f>VLOOKUP(A29,[1]TDSheet!$A:$M,13,0)</f>
        <v>2.2000000000000002</v>
      </c>
      <c r="W29" s="8">
        <f t="shared" si="4"/>
        <v>0</v>
      </c>
      <c r="X29" s="20">
        <f>VLOOKUP(A29,[1]TDSheet!$A:$X,24,0)</f>
        <v>5</v>
      </c>
      <c r="Y29" s="21">
        <f t="shared" si="6"/>
        <v>0</v>
      </c>
      <c r="Z29" s="8">
        <f t="shared" si="5"/>
        <v>0</v>
      </c>
    </row>
    <row r="30" spans="1:26" ht="11.1" customHeight="1" outlineLevel="2" x14ac:dyDescent="0.2">
      <c r="A30" s="10" t="s">
        <v>35</v>
      </c>
      <c r="B30" s="10" t="s">
        <v>9</v>
      </c>
      <c r="C30" s="10"/>
      <c r="D30" s="6">
        <v>47</v>
      </c>
      <c r="E30" s="6"/>
      <c r="F30" s="6"/>
      <c r="G30" s="6">
        <v>47</v>
      </c>
      <c r="H30" s="20">
        <f>VLOOKUP(A30,[1]TDSheet!$A:$H,8,0)</f>
        <v>0.33</v>
      </c>
      <c r="M30" s="8">
        <f t="shared" si="1"/>
        <v>0</v>
      </c>
      <c r="N30" s="27"/>
      <c r="O30" s="27"/>
      <c r="Q30" s="8" t="e">
        <f t="shared" si="2"/>
        <v>#DIV/0!</v>
      </c>
      <c r="R30" s="8" t="e">
        <f t="shared" si="3"/>
        <v>#DIV/0!</v>
      </c>
      <c r="S30" s="8">
        <f>VLOOKUP(A30,[1]TDSheet!$A:$T,20,0)</f>
        <v>0.2</v>
      </c>
      <c r="T30" s="8">
        <f>VLOOKUP(A30,[1]TDSheet!$A:$U,21,0)</f>
        <v>0</v>
      </c>
      <c r="U30" s="8">
        <f>VLOOKUP(A30,[1]TDSheet!$A:$M,13,0)</f>
        <v>0</v>
      </c>
      <c r="W30" s="8">
        <f t="shared" si="4"/>
        <v>0</v>
      </c>
      <c r="X30" s="20">
        <f>VLOOKUP(A30,[1]TDSheet!$A:$X,24,0)</f>
        <v>6</v>
      </c>
      <c r="Y30" s="21">
        <f t="shared" si="6"/>
        <v>0</v>
      </c>
      <c r="Z30" s="8">
        <f t="shared" si="5"/>
        <v>0</v>
      </c>
    </row>
    <row r="31" spans="1:26" ht="11.1" customHeight="1" outlineLevel="2" x14ac:dyDescent="0.2">
      <c r="A31" s="10" t="s">
        <v>36</v>
      </c>
      <c r="B31" s="10" t="s">
        <v>13</v>
      </c>
      <c r="C31" s="10"/>
      <c r="D31" s="6">
        <v>24</v>
      </c>
      <c r="E31" s="6"/>
      <c r="F31" s="6">
        <v>3</v>
      </c>
      <c r="G31" s="6">
        <v>21</v>
      </c>
      <c r="H31" s="20">
        <f>VLOOKUP(A31,[1]TDSheet!$A:$H,8,0)</f>
        <v>1</v>
      </c>
      <c r="M31" s="8">
        <f t="shared" si="1"/>
        <v>0.6</v>
      </c>
      <c r="N31" s="27"/>
      <c r="O31" s="27"/>
      <c r="Q31" s="8">
        <f t="shared" si="2"/>
        <v>35</v>
      </c>
      <c r="R31" s="8">
        <f t="shared" si="3"/>
        <v>35</v>
      </c>
      <c r="S31" s="8">
        <f>VLOOKUP(A31,[1]TDSheet!$A:$T,20,0)</f>
        <v>0.6</v>
      </c>
      <c r="T31" s="8">
        <f>VLOOKUP(A31,[1]TDSheet!$A:$U,21,0)</f>
        <v>0</v>
      </c>
      <c r="U31" s="8">
        <f>VLOOKUP(A31,[1]TDSheet!$A:$M,13,0)</f>
        <v>0</v>
      </c>
      <c r="W31" s="8">
        <f t="shared" si="4"/>
        <v>0</v>
      </c>
      <c r="X31" s="20">
        <f>VLOOKUP(A31,[1]TDSheet!$A:$X,24,0)</f>
        <v>3</v>
      </c>
      <c r="Y31" s="21">
        <f t="shared" si="6"/>
        <v>0</v>
      </c>
      <c r="Z31" s="8">
        <f t="shared" si="5"/>
        <v>0</v>
      </c>
    </row>
    <row r="32" spans="1:26" ht="11.1" customHeight="1" outlineLevel="2" x14ac:dyDescent="0.2">
      <c r="A32" s="10" t="s">
        <v>37</v>
      </c>
      <c r="B32" s="10" t="s">
        <v>9</v>
      </c>
      <c r="C32" s="10"/>
      <c r="D32" s="6">
        <v>382</v>
      </c>
      <c r="E32" s="6">
        <v>288</v>
      </c>
      <c r="F32" s="6">
        <v>235</v>
      </c>
      <c r="G32" s="6">
        <v>335</v>
      </c>
      <c r="H32" s="20">
        <f>VLOOKUP(A32,[1]TDSheet!$A:$H,8,0)</f>
        <v>0.25</v>
      </c>
      <c r="M32" s="8">
        <f t="shared" si="1"/>
        <v>47</v>
      </c>
      <c r="N32" s="27">
        <f t="shared" si="8"/>
        <v>323</v>
      </c>
      <c r="O32" s="27"/>
      <c r="Q32" s="8">
        <f t="shared" si="2"/>
        <v>14</v>
      </c>
      <c r="R32" s="8">
        <f t="shared" si="3"/>
        <v>7.1276595744680851</v>
      </c>
      <c r="S32" s="8">
        <f>VLOOKUP(A32,[1]TDSheet!$A:$T,20,0)</f>
        <v>43.6</v>
      </c>
      <c r="T32" s="8">
        <f>VLOOKUP(A32,[1]TDSheet!$A:$U,21,0)</f>
        <v>39</v>
      </c>
      <c r="U32" s="8">
        <f>VLOOKUP(A32,[1]TDSheet!$A:$M,13,0)</f>
        <v>44</v>
      </c>
      <c r="W32" s="8">
        <f t="shared" si="4"/>
        <v>80.75</v>
      </c>
      <c r="X32" s="20">
        <f>VLOOKUP(A32,[1]TDSheet!$A:$X,24,0)</f>
        <v>12</v>
      </c>
      <c r="Y32" s="21">
        <v>27</v>
      </c>
      <c r="Z32" s="8">
        <f t="shared" si="5"/>
        <v>81</v>
      </c>
    </row>
    <row r="33" spans="1:26" ht="11.1" customHeight="1" outlineLevel="2" x14ac:dyDescent="0.2">
      <c r="A33" s="10" t="s">
        <v>38</v>
      </c>
      <c r="B33" s="10" t="s">
        <v>13</v>
      </c>
      <c r="C33" s="10"/>
      <c r="D33" s="6">
        <v>19.8</v>
      </c>
      <c r="E33" s="6"/>
      <c r="F33" s="6"/>
      <c r="G33" s="6">
        <v>19.8</v>
      </c>
      <c r="H33" s="20">
        <f>VLOOKUP(A33,[1]TDSheet!$A:$H,8,0)</f>
        <v>1</v>
      </c>
      <c r="M33" s="8">
        <f t="shared" si="1"/>
        <v>0</v>
      </c>
      <c r="N33" s="27"/>
      <c r="O33" s="27"/>
      <c r="Q33" s="8" t="e">
        <f t="shared" si="2"/>
        <v>#DIV/0!</v>
      </c>
      <c r="R33" s="8" t="e">
        <f t="shared" si="3"/>
        <v>#DIV/0!</v>
      </c>
      <c r="S33" s="8">
        <f>VLOOKUP(A33,[1]TDSheet!$A:$T,20,0)</f>
        <v>0.72</v>
      </c>
      <c r="T33" s="8">
        <f>VLOOKUP(A33,[1]TDSheet!$A:$U,21,0)</f>
        <v>0</v>
      </c>
      <c r="U33" s="8">
        <f>VLOOKUP(A33,[1]TDSheet!$A:$M,13,0)</f>
        <v>0</v>
      </c>
      <c r="W33" s="8">
        <f t="shared" si="4"/>
        <v>0</v>
      </c>
      <c r="X33" s="20">
        <f>VLOOKUP(A33,[1]TDSheet!$A:$X,24,0)</f>
        <v>1.8</v>
      </c>
      <c r="Y33" s="21">
        <f t="shared" si="6"/>
        <v>0</v>
      </c>
      <c r="Z33" s="8">
        <f t="shared" si="5"/>
        <v>0</v>
      </c>
    </row>
    <row r="34" spans="1:26" ht="11.1" customHeight="1" outlineLevel="2" x14ac:dyDescent="0.2">
      <c r="A34" s="10" t="s">
        <v>39</v>
      </c>
      <c r="B34" s="10" t="s">
        <v>9</v>
      </c>
      <c r="C34" s="10"/>
      <c r="D34" s="6">
        <v>33</v>
      </c>
      <c r="E34" s="6">
        <v>60</v>
      </c>
      <c r="F34" s="6">
        <v>21</v>
      </c>
      <c r="G34" s="6">
        <v>60</v>
      </c>
      <c r="H34" s="20">
        <f>VLOOKUP(A34,[1]TDSheet!$A:$H,8,0)</f>
        <v>0.2</v>
      </c>
      <c r="M34" s="8">
        <f t="shared" si="1"/>
        <v>4.2</v>
      </c>
      <c r="N34" s="27"/>
      <c r="O34" s="27"/>
      <c r="Q34" s="8">
        <f t="shared" si="2"/>
        <v>14.285714285714285</v>
      </c>
      <c r="R34" s="8">
        <f t="shared" si="3"/>
        <v>14.285714285714285</v>
      </c>
      <c r="S34" s="8">
        <f>VLOOKUP(A34,[1]TDSheet!$A:$T,20,0)</f>
        <v>5.4</v>
      </c>
      <c r="T34" s="8">
        <f>VLOOKUP(A34,[1]TDSheet!$A:$U,21,0)</f>
        <v>3.4</v>
      </c>
      <c r="U34" s="8">
        <f>VLOOKUP(A34,[1]TDSheet!$A:$M,13,0)</f>
        <v>6.8</v>
      </c>
      <c r="W34" s="8">
        <f t="shared" si="4"/>
        <v>0</v>
      </c>
      <c r="X34" s="20">
        <f>VLOOKUP(A34,[1]TDSheet!$A:$X,24,0)</f>
        <v>6</v>
      </c>
      <c r="Y34" s="21">
        <f t="shared" si="6"/>
        <v>0</v>
      </c>
      <c r="Z34" s="8">
        <f t="shared" si="5"/>
        <v>0</v>
      </c>
    </row>
    <row r="35" spans="1:26" ht="11.1" customHeight="1" outlineLevel="2" x14ac:dyDescent="0.2">
      <c r="A35" s="10" t="s">
        <v>40</v>
      </c>
      <c r="B35" s="10" t="s">
        <v>9</v>
      </c>
      <c r="C35" s="10"/>
      <c r="D35" s="6">
        <v>21</v>
      </c>
      <c r="E35" s="6">
        <v>78</v>
      </c>
      <c r="F35" s="6">
        <v>9</v>
      </c>
      <c r="G35" s="6">
        <v>78</v>
      </c>
      <c r="H35" s="20">
        <f>VLOOKUP(A35,[1]TDSheet!$A:$H,8,0)</f>
        <v>0.2</v>
      </c>
      <c r="M35" s="8">
        <f t="shared" si="1"/>
        <v>1.8</v>
      </c>
      <c r="N35" s="27"/>
      <c r="O35" s="27"/>
      <c r="Q35" s="8">
        <f t="shared" si="2"/>
        <v>43.333333333333336</v>
      </c>
      <c r="R35" s="8">
        <f t="shared" si="3"/>
        <v>43.333333333333336</v>
      </c>
      <c r="S35" s="8">
        <f>VLOOKUP(A35,[1]TDSheet!$A:$T,20,0)</f>
        <v>5.4</v>
      </c>
      <c r="T35" s="8">
        <f>VLOOKUP(A35,[1]TDSheet!$A:$U,21,0)</f>
        <v>4</v>
      </c>
      <c r="U35" s="8">
        <f>VLOOKUP(A35,[1]TDSheet!$A:$M,13,0)</f>
        <v>8.4</v>
      </c>
      <c r="W35" s="8">
        <f t="shared" si="4"/>
        <v>0</v>
      </c>
      <c r="X35" s="20">
        <f>VLOOKUP(A35,[1]TDSheet!$A:$X,24,0)</f>
        <v>6</v>
      </c>
      <c r="Y35" s="21">
        <f t="shared" si="6"/>
        <v>0</v>
      </c>
      <c r="Z35" s="8">
        <f t="shared" si="5"/>
        <v>0</v>
      </c>
    </row>
    <row r="36" spans="1:26" ht="11.1" customHeight="1" outlineLevel="2" x14ac:dyDescent="0.2">
      <c r="A36" s="10" t="s">
        <v>41</v>
      </c>
      <c r="B36" s="10" t="s">
        <v>9</v>
      </c>
      <c r="C36" s="24" t="str">
        <f>VLOOKUP(A36,[1]TDSheet!$A:$C,3,0)</f>
        <v>Нояб</v>
      </c>
      <c r="D36" s="6">
        <v>322</v>
      </c>
      <c r="E36" s="6">
        <v>348</v>
      </c>
      <c r="F36" s="6">
        <v>180</v>
      </c>
      <c r="G36" s="6">
        <v>404</v>
      </c>
      <c r="H36" s="20">
        <f>VLOOKUP(A36,[1]TDSheet!$A:$H,8,0)</f>
        <v>0.25</v>
      </c>
      <c r="M36" s="8">
        <f t="shared" si="1"/>
        <v>36</v>
      </c>
      <c r="N36" s="27">
        <f t="shared" si="8"/>
        <v>100</v>
      </c>
      <c r="O36" s="27"/>
      <c r="Q36" s="8">
        <f t="shared" si="2"/>
        <v>14</v>
      </c>
      <c r="R36" s="8">
        <f t="shared" si="3"/>
        <v>11.222222222222221</v>
      </c>
      <c r="S36" s="8">
        <f>VLOOKUP(A36,[1]TDSheet!$A:$T,20,0)</f>
        <v>43.2</v>
      </c>
      <c r="T36" s="8">
        <f>VLOOKUP(A36,[1]TDSheet!$A:$U,21,0)</f>
        <v>34.6</v>
      </c>
      <c r="U36" s="8">
        <f>VLOOKUP(A36,[1]TDSheet!$A:$M,13,0)</f>
        <v>41.2</v>
      </c>
      <c r="W36" s="8">
        <f t="shared" si="4"/>
        <v>25</v>
      </c>
      <c r="X36" s="20">
        <f>VLOOKUP(A36,[1]TDSheet!$A:$X,24,0)</f>
        <v>12</v>
      </c>
      <c r="Y36" s="21">
        <f t="shared" si="6"/>
        <v>8.3333333333333339</v>
      </c>
      <c r="Z36" s="8">
        <f t="shared" si="5"/>
        <v>25</v>
      </c>
    </row>
    <row r="37" spans="1:26" ht="11.1" customHeight="1" outlineLevel="2" x14ac:dyDescent="0.2">
      <c r="A37" s="10" t="s">
        <v>42</v>
      </c>
      <c r="B37" s="10" t="s">
        <v>9</v>
      </c>
      <c r="C37" s="24" t="str">
        <f>VLOOKUP(A37,[1]TDSheet!$A:$C,3,0)</f>
        <v>Нояб</v>
      </c>
      <c r="D37" s="6">
        <v>425</v>
      </c>
      <c r="E37" s="6">
        <v>300</v>
      </c>
      <c r="F37" s="6">
        <v>223</v>
      </c>
      <c r="G37" s="6">
        <v>378</v>
      </c>
      <c r="H37" s="20">
        <f>VLOOKUP(A37,[1]TDSheet!$A:$H,8,0)</f>
        <v>0.25</v>
      </c>
      <c r="M37" s="8">
        <f t="shared" si="1"/>
        <v>44.6</v>
      </c>
      <c r="N37" s="27">
        <f t="shared" si="8"/>
        <v>246.39999999999998</v>
      </c>
      <c r="O37" s="27"/>
      <c r="Q37" s="8">
        <f t="shared" si="2"/>
        <v>13.999999999999998</v>
      </c>
      <c r="R37" s="8">
        <f t="shared" si="3"/>
        <v>8.4753363228699552</v>
      </c>
      <c r="S37" s="8">
        <f>VLOOKUP(A37,[1]TDSheet!$A:$T,20,0)</f>
        <v>43</v>
      </c>
      <c r="T37" s="8">
        <f>VLOOKUP(A37,[1]TDSheet!$A:$U,21,0)</f>
        <v>40.200000000000003</v>
      </c>
      <c r="U37" s="8">
        <f>VLOOKUP(A37,[1]TDSheet!$A:$M,13,0)</f>
        <v>42.4</v>
      </c>
      <c r="W37" s="8">
        <f t="shared" si="4"/>
        <v>61.599999999999994</v>
      </c>
      <c r="X37" s="20">
        <f>VLOOKUP(A37,[1]TDSheet!$A:$X,24,0)</f>
        <v>12</v>
      </c>
      <c r="Y37" s="21">
        <v>21</v>
      </c>
      <c r="Z37" s="8">
        <f t="shared" si="5"/>
        <v>63</v>
      </c>
    </row>
    <row r="38" spans="1:26" ht="11.1" customHeight="1" outlineLevel="2" x14ac:dyDescent="0.2">
      <c r="A38" s="5" t="s">
        <v>63</v>
      </c>
      <c r="B38" s="23" t="s">
        <v>13</v>
      </c>
      <c r="C38" s="10"/>
      <c r="D38" s="6"/>
      <c r="E38" s="6"/>
      <c r="F38" s="6"/>
      <c r="G38" s="6"/>
      <c r="H38" s="20">
        <f>VLOOKUP(A38,[1]TDSheet!$A:$H,8,0)</f>
        <v>1</v>
      </c>
      <c r="M38" s="8">
        <f t="shared" si="1"/>
        <v>0</v>
      </c>
      <c r="N38" s="28">
        <v>100</v>
      </c>
      <c r="O38" s="27"/>
      <c r="Q38" s="8" t="e">
        <f t="shared" si="2"/>
        <v>#DIV/0!</v>
      </c>
      <c r="R38" s="8" t="e">
        <f t="shared" si="3"/>
        <v>#DIV/0!</v>
      </c>
      <c r="S38" s="8">
        <f>VLOOKUP(A38,[1]TDSheet!$A:$T,20,0)</f>
        <v>0</v>
      </c>
      <c r="T38" s="8">
        <f>VLOOKUP(A38,[1]TDSheet!$A:$U,21,0)</f>
        <v>0</v>
      </c>
      <c r="U38" s="8">
        <f>VLOOKUP(A38,[1]TDSheet!$A:$M,13,0)</f>
        <v>0</v>
      </c>
      <c r="W38" s="8">
        <f t="shared" si="4"/>
        <v>100</v>
      </c>
      <c r="X38" s="20">
        <f>VLOOKUP(A38,[1]TDSheet!$A:$X,24,0)</f>
        <v>2.7</v>
      </c>
      <c r="Y38" s="21">
        <v>37</v>
      </c>
      <c r="Z38" s="8">
        <f t="shared" si="5"/>
        <v>99.9</v>
      </c>
    </row>
    <row r="39" spans="1:26" ht="11.1" customHeight="1" outlineLevel="2" x14ac:dyDescent="0.2">
      <c r="A39" s="10" t="s">
        <v>43</v>
      </c>
      <c r="B39" s="10" t="s">
        <v>13</v>
      </c>
      <c r="C39" s="10"/>
      <c r="D39" s="6">
        <v>100</v>
      </c>
      <c r="E39" s="6">
        <v>400</v>
      </c>
      <c r="F39" s="6">
        <v>95</v>
      </c>
      <c r="G39" s="6">
        <v>405</v>
      </c>
      <c r="H39" s="20">
        <f>VLOOKUP(A39,[1]TDSheet!$A:$H,8,0)</f>
        <v>1</v>
      </c>
      <c r="M39" s="8">
        <f t="shared" si="1"/>
        <v>19</v>
      </c>
      <c r="N39" s="27"/>
      <c r="O39" s="27"/>
      <c r="Q39" s="8">
        <f t="shared" si="2"/>
        <v>21.315789473684209</v>
      </c>
      <c r="R39" s="8">
        <f t="shared" si="3"/>
        <v>21.315789473684209</v>
      </c>
      <c r="S39" s="8">
        <f>VLOOKUP(A39,[1]TDSheet!$A:$T,20,0)</f>
        <v>0</v>
      </c>
      <c r="T39" s="8">
        <f>VLOOKUP(A39,[1]TDSheet!$A:$U,21,0)</f>
        <v>0</v>
      </c>
      <c r="U39" s="8">
        <f>VLOOKUP(A39,[1]TDSheet!$A:$M,13,0)</f>
        <v>0</v>
      </c>
      <c r="W39" s="8">
        <f t="shared" si="4"/>
        <v>0</v>
      </c>
      <c r="X39" s="20">
        <f>VLOOKUP(A39,[1]TDSheet!$A:$X,24,0)</f>
        <v>5</v>
      </c>
      <c r="Y39" s="21">
        <f t="shared" si="6"/>
        <v>0</v>
      </c>
      <c r="Z39" s="8">
        <f t="shared" si="5"/>
        <v>0</v>
      </c>
    </row>
    <row r="40" spans="1:26" ht="11.1" customHeight="1" outlineLevel="2" x14ac:dyDescent="0.2">
      <c r="A40" s="10" t="s">
        <v>8</v>
      </c>
      <c r="B40" s="10" t="s">
        <v>9</v>
      </c>
      <c r="C40" s="10"/>
      <c r="D40" s="6">
        <v>1</v>
      </c>
      <c r="E40" s="6"/>
      <c r="F40" s="6"/>
      <c r="G40" s="6"/>
      <c r="H40" s="20">
        <f>VLOOKUP(A40,[1]TDSheet!$A:$H,8,0)</f>
        <v>0</v>
      </c>
      <c r="M40" s="8">
        <f t="shared" si="1"/>
        <v>0</v>
      </c>
      <c r="N40" s="27"/>
      <c r="O40" s="27"/>
      <c r="Q40" s="8" t="e">
        <f t="shared" si="2"/>
        <v>#DIV/0!</v>
      </c>
      <c r="R40" s="8" t="e">
        <f t="shared" si="3"/>
        <v>#DIV/0!</v>
      </c>
      <c r="S40" s="8">
        <f>VLOOKUP(A40,[1]TDSheet!$A:$T,20,0)</f>
        <v>11.4</v>
      </c>
      <c r="T40" s="8">
        <f>VLOOKUP(A40,[1]TDSheet!$A:$U,21,0)</f>
        <v>18.600000000000001</v>
      </c>
      <c r="U40" s="8">
        <f>VLOOKUP(A40,[1]TDSheet!$A:$M,13,0)</f>
        <v>11.8</v>
      </c>
      <c r="W40" s="8">
        <f t="shared" si="4"/>
        <v>0</v>
      </c>
      <c r="X40" s="20">
        <f>VLOOKUP(A40,[1]TDSheet!$A:$X,24,0)</f>
        <v>0</v>
      </c>
      <c r="Y40" s="21">
        <v>0</v>
      </c>
      <c r="Z40" s="8">
        <f t="shared" si="5"/>
        <v>0</v>
      </c>
    </row>
  </sheetData>
  <autoFilter ref="A3:Z40" xr:uid="{05AC677E-1867-4B14-84F1-C225282E0ADE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2023-11-10T10:36:59Z</dcterms:modified>
</cp:coreProperties>
</file>