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sakov\Desktop\"/>
    </mc:Choice>
  </mc:AlternateContent>
  <xr:revisionPtr revIDLastSave="0" documentId="13_ncr:1_{C94C14C7-45CC-413B-946E-0DF0E49CA442}" xr6:coauthVersionLast="47" xr6:coauthVersionMax="47" xr10:uidLastSave="{00000000-0000-0000-0000-000000000000}"/>
  <bookViews>
    <workbookView xWindow="-120" yWindow="-120" windowWidth="29040" windowHeight="1572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TDSheet!$B$3:$W$144</definedName>
  </definedNames>
  <calcPr calcId="181029" refMode="R1C1"/>
</workbook>
</file>

<file path=xl/calcChain.xml><?xml version="1.0" encoding="utf-8"?>
<calcChain xmlns="http://schemas.openxmlformats.org/spreadsheetml/2006/main">
  <c r="X140" i="1" l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6" i="1"/>
  <c r="W72" i="1"/>
  <c r="W123" i="1"/>
  <c r="W13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R72" i="1" s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R130" i="1" s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4" i="1"/>
  <c r="L125" i="1"/>
  <c r="L126" i="1"/>
  <c r="L127" i="1"/>
  <c r="L128" i="1"/>
  <c r="L129" i="1"/>
  <c r="L131" i="1"/>
  <c r="L132" i="1"/>
  <c r="L133" i="1"/>
  <c r="L134" i="1"/>
  <c r="L135" i="1"/>
  <c r="L137" i="1"/>
  <c r="L138" i="1"/>
  <c r="L139" i="1"/>
  <c r="L140" i="1"/>
  <c r="L141" i="1"/>
  <c r="L142" i="1"/>
  <c r="L143" i="1"/>
  <c r="L144" i="1"/>
  <c r="L6" i="1"/>
  <c r="N94" i="1" l="1"/>
  <c r="N136" i="1"/>
  <c r="Q130" i="1"/>
  <c r="Q72" i="1"/>
  <c r="R123" i="1"/>
  <c r="Q123" i="1"/>
  <c r="N25" i="1"/>
  <c r="R25" i="1"/>
  <c r="R136" i="1"/>
  <c r="R94" i="1"/>
  <c r="Q136" i="1" l="1"/>
  <c r="W136" i="1"/>
  <c r="Q25" i="1"/>
  <c r="W25" i="1"/>
  <c r="Q94" i="1"/>
  <c r="W94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4" i="1"/>
  <c r="K125" i="1"/>
  <c r="K126" i="1"/>
  <c r="K127" i="1"/>
  <c r="K128" i="1"/>
  <c r="K129" i="1"/>
  <c r="K131" i="1"/>
  <c r="K132" i="1"/>
  <c r="K133" i="1"/>
  <c r="K134" i="1"/>
  <c r="K135" i="1"/>
  <c r="K137" i="1"/>
  <c r="K138" i="1"/>
  <c r="K139" i="1"/>
  <c r="K140" i="1"/>
  <c r="K141" i="1"/>
  <c r="K142" i="1"/>
  <c r="K143" i="1"/>
  <c r="K144" i="1"/>
  <c r="K6" i="1"/>
  <c r="G5" i="1"/>
  <c r="F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4" i="1"/>
  <c r="U125" i="1"/>
  <c r="U126" i="1"/>
  <c r="U127" i="1"/>
  <c r="U128" i="1"/>
  <c r="U129" i="1"/>
  <c r="U131" i="1"/>
  <c r="U132" i="1"/>
  <c r="U133" i="1"/>
  <c r="U134" i="1"/>
  <c r="U135" i="1"/>
  <c r="U137" i="1"/>
  <c r="U138" i="1"/>
  <c r="U139" i="1"/>
  <c r="U140" i="1"/>
  <c r="U141" i="1"/>
  <c r="U142" i="1"/>
  <c r="U143" i="1"/>
  <c r="U144" i="1"/>
  <c r="U6" i="1"/>
  <c r="T22" i="1"/>
  <c r="T59" i="1"/>
  <c r="T81" i="1"/>
  <c r="T95" i="1"/>
  <c r="T106" i="1"/>
  <c r="T133" i="1"/>
  <c r="S22" i="1"/>
  <c r="S59" i="1"/>
  <c r="S81" i="1"/>
  <c r="S95" i="1"/>
  <c r="S106" i="1"/>
  <c r="S133" i="1"/>
  <c r="H22" i="1"/>
  <c r="W22" i="1" s="1"/>
  <c r="H59" i="1"/>
  <c r="W59" i="1" s="1"/>
  <c r="H81" i="1"/>
  <c r="W81" i="1" s="1"/>
  <c r="H95" i="1"/>
  <c r="W95" i="1" s="1"/>
  <c r="H106" i="1"/>
  <c r="W106" i="1" s="1"/>
  <c r="H133" i="1"/>
  <c r="W133" i="1" s="1"/>
  <c r="H140" i="1"/>
  <c r="W140" i="1" s="1"/>
  <c r="M5" i="1"/>
  <c r="L5" i="1"/>
  <c r="I5" i="1"/>
  <c r="N134" i="1" l="1"/>
  <c r="N103" i="1"/>
  <c r="Q103" i="1" s="1"/>
  <c r="N75" i="1"/>
  <c r="N118" i="1"/>
  <c r="N98" i="1"/>
  <c r="N89" i="1"/>
  <c r="W16" i="1"/>
  <c r="N97" i="1"/>
  <c r="Q97" i="1" s="1"/>
  <c r="N45" i="1"/>
  <c r="Q45" i="1" s="1"/>
  <c r="N29" i="1"/>
  <c r="Q29" i="1" s="1"/>
  <c r="U5" i="1"/>
  <c r="R6" i="1"/>
  <c r="N6" i="1"/>
  <c r="R143" i="1"/>
  <c r="Q143" i="1"/>
  <c r="R141" i="1"/>
  <c r="Q141" i="1"/>
  <c r="R139" i="1"/>
  <c r="Q139" i="1"/>
  <c r="R137" i="1"/>
  <c r="Q137" i="1"/>
  <c r="R134" i="1"/>
  <c r="Q134" i="1"/>
  <c r="R132" i="1"/>
  <c r="Q132" i="1"/>
  <c r="R129" i="1"/>
  <c r="Q129" i="1"/>
  <c r="R127" i="1"/>
  <c r="Q127" i="1"/>
  <c r="R125" i="1"/>
  <c r="Q125" i="1"/>
  <c r="R122" i="1"/>
  <c r="Q122" i="1"/>
  <c r="R120" i="1"/>
  <c r="N120" i="1"/>
  <c r="R118" i="1"/>
  <c r="Q118" i="1"/>
  <c r="R116" i="1"/>
  <c r="N116" i="1"/>
  <c r="R114" i="1"/>
  <c r="Q114" i="1"/>
  <c r="R112" i="1"/>
  <c r="N112" i="1"/>
  <c r="R110" i="1"/>
  <c r="Q110" i="1"/>
  <c r="R108" i="1"/>
  <c r="Q108" i="1"/>
  <c r="R106" i="1"/>
  <c r="Q106" i="1"/>
  <c r="R104" i="1"/>
  <c r="N104" i="1"/>
  <c r="R102" i="1"/>
  <c r="N102" i="1"/>
  <c r="R100" i="1"/>
  <c r="N100" i="1"/>
  <c r="R98" i="1"/>
  <c r="Q98" i="1"/>
  <c r="R96" i="1"/>
  <c r="N96" i="1"/>
  <c r="R93" i="1"/>
  <c r="Q93" i="1"/>
  <c r="R91" i="1"/>
  <c r="N91" i="1"/>
  <c r="R89" i="1"/>
  <c r="Q89" i="1"/>
  <c r="R87" i="1"/>
  <c r="N87" i="1"/>
  <c r="R85" i="1"/>
  <c r="Q85" i="1"/>
  <c r="R83" i="1"/>
  <c r="Q83" i="1"/>
  <c r="R81" i="1"/>
  <c r="Q81" i="1"/>
  <c r="R79" i="1"/>
  <c r="Q79" i="1"/>
  <c r="R77" i="1"/>
  <c r="Q77" i="1"/>
  <c r="R75" i="1"/>
  <c r="Q75" i="1"/>
  <c r="R73" i="1"/>
  <c r="N73" i="1"/>
  <c r="R70" i="1"/>
  <c r="Q70" i="1"/>
  <c r="R68" i="1"/>
  <c r="N68" i="1"/>
  <c r="R65" i="1"/>
  <c r="Q65" i="1"/>
  <c r="R63" i="1"/>
  <c r="Q63" i="1"/>
  <c r="R61" i="1"/>
  <c r="Q61" i="1"/>
  <c r="R59" i="1"/>
  <c r="Q59" i="1"/>
  <c r="R57" i="1"/>
  <c r="N57" i="1"/>
  <c r="Q55" i="1"/>
  <c r="R55" i="1"/>
  <c r="R53" i="1"/>
  <c r="N53" i="1"/>
  <c r="Q51" i="1"/>
  <c r="R51" i="1"/>
  <c r="R48" i="1"/>
  <c r="N48" i="1"/>
  <c r="R46" i="1"/>
  <c r="N46" i="1"/>
  <c r="R44" i="1"/>
  <c r="N44" i="1"/>
  <c r="Q42" i="1"/>
  <c r="R42" i="1"/>
  <c r="Q40" i="1"/>
  <c r="R40" i="1"/>
  <c r="Q38" i="1"/>
  <c r="R38" i="1"/>
  <c r="R36" i="1"/>
  <c r="N36" i="1"/>
  <c r="Q34" i="1"/>
  <c r="R34" i="1"/>
  <c r="Q32" i="1"/>
  <c r="R32" i="1"/>
  <c r="R30" i="1"/>
  <c r="N30" i="1"/>
  <c r="R27" i="1"/>
  <c r="N27" i="1"/>
  <c r="Q24" i="1"/>
  <c r="R24" i="1"/>
  <c r="Q22" i="1"/>
  <c r="R22" i="1"/>
  <c r="R20" i="1"/>
  <c r="N20" i="1"/>
  <c r="Q18" i="1"/>
  <c r="R18" i="1"/>
  <c r="R16" i="1"/>
  <c r="Q16" i="1"/>
  <c r="Q14" i="1"/>
  <c r="R14" i="1"/>
  <c r="Q12" i="1"/>
  <c r="R12" i="1"/>
  <c r="Q10" i="1"/>
  <c r="R10" i="1"/>
  <c r="R8" i="1"/>
  <c r="R144" i="1"/>
  <c r="Q144" i="1"/>
  <c r="R142" i="1"/>
  <c r="Q142" i="1"/>
  <c r="R140" i="1"/>
  <c r="Q140" i="1"/>
  <c r="R138" i="1"/>
  <c r="Q138" i="1"/>
  <c r="R135" i="1"/>
  <c r="Q135" i="1"/>
  <c r="R133" i="1"/>
  <c r="Q133" i="1"/>
  <c r="R131" i="1"/>
  <c r="N131" i="1"/>
  <c r="R128" i="1"/>
  <c r="R126" i="1"/>
  <c r="R124" i="1"/>
  <c r="Q124" i="1"/>
  <c r="R121" i="1"/>
  <c r="N121" i="1"/>
  <c r="R119" i="1"/>
  <c r="Q119" i="1"/>
  <c r="R117" i="1"/>
  <c r="N117" i="1"/>
  <c r="R115" i="1"/>
  <c r="Q115" i="1"/>
  <c r="R113" i="1"/>
  <c r="Q113" i="1"/>
  <c r="R111" i="1"/>
  <c r="Q111" i="1"/>
  <c r="R109" i="1"/>
  <c r="N109" i="1"/>
  <c r="R107" i="1"/>
  <c r="Q107" i="1"/>
  <c r="R105" i="1"/>
  <c r="N105" i="1"/>
  <c r="R103" i="1"/>
  <c r="R101" i="1"/>
  <c r="N101" i="1"/>
  <c r="R99" i="1"/>
  <c r="Q99" i="1"/>
  <c r="R97" i="1"/>
  <c r="R95" i="1"/>
  <c r="Q95" i="1"/>
  <c r="R92" i="1"/>
  <c r="Q92" i="1"/>
  <c r="R90" i="1"/>
  <c r="R88" i="1"/>
  <c r="N88" i="1"/>
  <c r="R86" i="1"/>
  <c r="N86" i="1"/>
  <c r="R84" i="1"/>
  <c r="N84" i="1"/>
  <c r="R82" i="1"/>
  <c r="Q82" i="1"/>
  <c r="R80" i="1"/>
  <c r="Q80" i="1"/>
  <c r="R78" i="1"/>
  <c r="Q78" i="1"/>
  <c r="R76" i="1"/>
  <c r="Q76" i="1"/>
  <c r="R74" i="1"/>
  <c r="N74" i="1"/>
  <c r="R71" i="1"/>
  <c r="Q71" i="1"/>
  <c r="R69" i="1"/>
  <c r="N69" i="1"/>
  <c r="R66" i="1"/>
  <c r="Q66" i="1"/>
  <c r="R64" i="1"/>
  <c r="Q64" i="1"/>
  <c r="R62" i="1"/>
  <c r="N62" i="1"/>
  <c r="R60" i="1"/>
  <c r="Q60" i="1"/>
  <c r="Q58" i="1"/>
  <c r="R58" i="1"/>
  <c r="Q56" i="1"/>
  <c r="R56" i="1"/>
  <c r="R54" i="1"/>
  <c r="N54" i="1"/>
  <c r="R52" i="1"/>
  <c r="N52" i="1"/>
  <c r="Q49" i="1"/>
  <c r="R49" i="1"/>
  <c r="Q47" i="1"/>
  <c r="R47" i="1"/>
  <c r="R45" i="1"/>
  <c r="R43" i="1"/>
  <c r="N43" i="1"/>
  <c r="R41" i="1"/>
  <c r="N41" i="1"/>
  <c r="Q39" i="1"/>
  <c r="R39" i="1"/>
  <c r="Q37" i="1"/>
  <c r="R37" i="1"/>
  <c r="R35" i="1"/>
  <c r="N35" i="1"/>
  <c r="R33" i="1"/>
  <c r="N33" i="1"/>
  <c r="R31" i="1"/>
  <c r="R29" i="1"/>
  <c r="Q26" i="1"/>
  <c r="R26" i="1"/>
  <c r="R23" i="1"/>
  <c r="Q21" i="1"/>
  <c r="R21" i="1"/>
  <c r="Q19" i="1"/>
  <c r="R19" i="1"/>
  <c r="Q17" i="1"/>
  <c r="R17" i="1"/>
  <c r="R15" i="1"/>
  <c r="N15" i="1"/>
  <c r="R13" i="1"/>
  <c r="R11" i="1"/>
  <c r="N11" i="1"/>
  <c r="Q9" i="1"/>
  <c r="R9" i="1"/>
  <c r="R7" i="1"/>
  <c r="N7" i="1"/>
  <c r="J5" i="1"/>
  <c r="Q7" i="1" l="1"/>
  <c r="Q11" i="1"/>
  <c r="Q13" i="1"/>
  <c r="Q15" i="1"/>
  <c r="Q23" i="1"/>
  <c r="Q31" i="1"/>
  <c r="Q33" i="1"/>
  <c r="Q35" i="1"/>
  <c r="Q41" i="1"/>
  <c r="Q43" i="1"/>
  <c r="Q52" i="1"/>
  <c r="Q54" i="1"/>
  <c r="Q62" i="1"/>
  <c r="Q69" i="1"/>
  <c r="Q74" i="1"/>
  <c r="Q84" i="1"/>
  <c r="Q86" i="1"/>
  <c r="Q88" i="1"/>
  <c r="Q90" i="1"/>
  <c r="Q101" i="1"/>
  <c r="Q105" i="1"/>
  <c r="Q109" i="1"/>
  <c r="Q117" i="1"/>
  <c r="Q121" i="1"/>
  <c r="Q126" i="1"/>
  <c r="Q128" i="1"/>
  <c r="Q131" i="1"/>
  <c r="Q8" i="1"/>
  <c r="Q20" i="1"/>
  <c r="Q27" i="1"/>
  <c r="Q30" i="1"/>
  <c r="Q36" i="1"/>
  <c r="Q44" i="1"/>
  <c r="Q46" i="1"/>
  <c r="Q48" i="1"/>
  <c r="Q53" i="1"/>
  <c r="Q57" i="1"/>
  <c r="Q68" i="1"/>
  <c r="Q73" i="1"/>
  <c r="Q87" i="1"/>
  <c r="Q91" i="1"/>
  <c r="Q96" i="1"/>
  <c r="Q100" i="1"/>
  <c r="Q102" i="1"/>
  <c r="Q104" i="1"/>
  <c r="Q112" i="1"/>
  <c r="Q116" i="1"/>
  <c r="Q120" i="1"/>
  <c r="Q6" i="1"/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60" i="1"/>
  <c r="T61" i="1"/>
  <c r="T62" i="1"/>
  <c r="T63" i="1"/>
  <c r="T64" i="1"/>
  <c r="T65" i="1"/>
  <c r="T66" i="1"/>
  <c r="T67" i="1"/>
  <c r="T68" i="1"/>
  <c r="T69" i="1"/>
  <c r="T70" i="1"/>
  <c r="T71" i="1"/>
  <c r="T73" i="1"/>
  <c r="T74" i="1"/>
  <c r="T75" i="1"/>
  <c r="T76" i="1"/>
  <c r="T77" i="1"/>
  <c r="T78" i="1"/>
  <c r="T79" i="1"/>
  <c r="T80" i="1"/>
  <c r="T82" i="1"/>
  <c r="T83" i="1"/>
  <c r="T84" i="1"/>
  <c r="T85" i="1"/>
  <c r="T86" i="1"/>
  <c r="T87" i="1"/>
  <c r="T88" i="1"/>
  <c r="T89" i="1"/>
  <c r="T90" i="1"/>
  <c r="T91" i="1"/>
  <c r="T92" i="1"/>
  <c r="T93" i="1"/>
  <c r="T96" i="1"/>
  <c r="T97" i="1"/>
  <c r="T98" i="1"/>
  <c r="T99" i="1"/>
  <c r="T100" i="1"/>
  <c r="T101" i="1"/>
  <c r="T102" i="1"/>
  <c r="T103" i="1"/>
  <c r="T104" i="1"/>
  <c r="T105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4" i="1"/>
  <c r="T125" i="1"/>
  <c r="T126" i="1"/>
  <c r="T127" i="1"/>
  <c r="T128" i="1"/>
  <c r="T129" i="1"/>
  <c r="T131" i="1"/>
  <c r="T132" i="1"/>
  <c r="T134" i="1"/>
  <c r="T135" i="1"/>
  <c r="T137" i="1"/>
  <c r="T138" i="1"/>
  <c r="T139" i="1"/>
  <c r="T140" i="1"/>
  <c r="T141" i="1"/>
  <c r="T142" i="1"/>
  <c r="T143" i="1"/>
  <c r="T144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3" i="1"/>
  <c r="S74" i="1"/>
  <c r="S75" i="1"/>
  <c r="S76" i="1"/>
  <c r="S77" i="1"/>
  <c r="S78" i="1"/>
  <c r="S79" i="1"/>
  <c r="S80" i="1"/>
  <c r="S82" i="1"/>
  <c r="S83" i="1"/>
  <c r="S84" i="1"/>
  <c r="S85" i="1"/>
  <c r="S86" i="1"/>
  <c r="S87" i="1"/>
  <c r="S88" i="1"/>
  <c r="S89" i="1"/>
  <c r="S90" i="1"/>
  <c r="S91" i="1"/>
  <c r="S92" i="1"/>
  <c r="S93" i="1"/>
  <c r="S96" i="1"/>
  <c r="S97" i="1"/>
  <c r="S98" i="1"/>
  <c r="S99" i="1"/>
  <c r="S100" i="1"/>
  <c r="S101" i="1"/>
  <c r="S102" i="1"/>
  <c r="S103" i="1"/>
  <c r="S104" i="1"/>
  <c r="S105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4" i="1"/>
  <c r="S125" i="1"/>
  <c r="S126" i="1"/>
  <c r="S127" i="1"/>
  <c r="S128" i="1"/>
  <c r="S129" i="1"/>
  <c r="S131" i="1"/>
  <c r="S132" i="1"/>
  <c r="S134" i="1"/>
  <c r="S135" i="1"/>
  <c r="S137" i="1"/>
  <c r="S138" i="1"/>
  <c r="S139" i="1"/>
  <c r="S140" i="1"/>
  <c r="S141" i="1"/>
  <c r="S142" i="1"/>
  <c r="S143" i="1"/>
  <c r="S144" i="1"/>
  <c r="S6" i="1"/>
  <c r="H28" i="1"/>
  <c r="W28" i="1" s="1"/>
  <c r="H50" i="1"/>
  <c r="H67" i="1"/>
  <c r="H84" i="1"/>
  <c r="W84" i="1" s="1"/>
  <c r="H90" i="1"/>
  <c r="W90" i="1" s="1"/>
  <c r="H142" i="1" l="1"/>
  <c r="W142" i="1" s="1"/>
  <c r="H135" i="1"/>
  <c r="W135" i="1" s="1"/>
  <c r="H129" i="1"/>
  <c r="W129" i="1" s="1"/>
  <c r="H125" i="1"/>
  <c r="W125" i="1" s="1"/>
  <c r="H122" i="1"/>
  <c r="W122" i="1" s="1"/>
  <c r="H116" i="1"/>
  <c r="W116" i="1" s="1"/>
  <c r="H112" i="1"/>
  <c r="W112" i="1" s="1"/>
  <c r="H108" i="1"/>
  <c r="W108" i="1" s="1"/>
  <c r="H103" i="1"/>
  <c r="W103" i="1" s="1"/>
  <c r="H99" i="1"/>
  <c r="W99" i="1" s="1"/>
  <c r="H93" i="1"/>
  <c r="W93" i="1" s="1"/>
  <c r="H91" i="1"/>
  <c r="W91" i="1" s="1"/>
  <c r="H89" i="1"/>
  <c r="W89" i="1" s="1"/>
  <c r="H87" i="1"/>
  <c r="W87" i="1" s="1"/>
  <c r="H85" i="1"/>
  <c r="W85" i="1" s="1"/>
  <c r="H83" i="1"/>
  <c r="W83" i="1" s="1"/>
  <c r="H80" i="1"/>
  <c r="W80" i="1" s="1"/>
  <c r="H78" i="1"/>
  <c r="W78" i="1" s="1"/>
  <c r="H76" i="1"/>
  <c r="W76" i="1" s="1"/>
  <c r="H74" i="1"/>
  <c r="W74" i="1" s="1"/>
  <c r="H71" i="1"/>
  <c r="W71" i="1" s="1"/>
  <c r="H69" i="1"/>
  <c r="W69" i="1" s="1"/>
  <c r="H65" i="1"/>
  <c r="W65" i="1" s="1"/>
  <c r="H63" i="1"/>
  <c r="W63" i="1" s="1"/>
  <c r="H61" i="1"/>
  <c r="W61" i="1" s="1"/>
  <c r="H58" i="1"/>
  <c r="W58" i="1" s="1"/>
  <c r="H56" i="1"/>
  <c r="W56" i="1" s="1"/>
  <c r="H54" i="1"/>
  <c r="W54" i="1" s="1"/>
  <c r="H52" i="1"/>
  <c r="W52" i="1" s="1"/>
  <c r="H48" i="1"/>
  <c r="W48" i="1" s="1"/>
  <c r="H46" i="1"/>
  <c r="W46" i="1" s="1"/>
  <c r="H44" i="1"/>
  <c r="W44" i="1" s="1"/>
  <c r="H42" i="1"/>
  <c r="W42" i="1" s="1"/>
  <c r="H40" i="1"/>
  <c r="W40" i="1" s="1"/>
  <c r="H38" i="1"/>
  <c r="W38" i="1" s="1"/>
  <c r="H36" i="1"/>
  <c r="W36" i="1" s="1"/>
  <c r="H34" i="1"/>
  <c r="W34" i="1" s="1"/>
  <c r="H32" i="1"/>
  <c r="W32" i="1" s="1"/>
  <c r="H30" i="1"/>
  <c r="W30" i="1" s="1"/>
  <c r="H26" i="1"/>
  <c r="W26" i="1" s="1"/>
  <c r="H23" i="1"/>
  <c r="W23" i="1" s="1"/>
  <c r="H20" i="1"/>
  <c r="W20" i="1" s="1"/>
  <c r="H18" i="1"/>
  <c r="W18" i="1" s="1"/>
  <c r="H15" i="1"/>
  <c r="W15" i="1" s="1"/>
  <c r="H13" i="1"/>
  <c r="W13" i="1" s="1"/>
  <c r="H11" i="1"/>
  <c r="W11" i="1" s="1"/>
  <c r="H9" i="1"/>
  <c r="W9" i="1" s="1"/>
  <c r="H7" i="1"/>
  <c r="W7" i="1" s="1"/>
  <c r="S5" i="1"/>
  <c r="H144" i="1"/>
  <c r="W144" i="1" s="1"/>
  <c r="H138" i="1"/>
  <c r="W138" i="1" s="1"/>
  <c r="H132" i="1"/>
  <c r="W132" i="1" s="1"/>
  <c r="H127" i="1"/>
  <c r="W127" i="1" s="1"/>
  <c r="H120" i="1"/>
  <c r="W120" i="1" s="1"/>
  <c r="H118" i="1"/>
  <c r="W118" i="1" s="1"/>
  <c r="H114" i="1"/>
  <c r="W114" i="1" s="1"/>
  <c r="H110" i="1"/>
  <c r="W110" i="1" s="1"/>
  <c r="H105" i="1"/>
  <c r="W105" i="1" s="1"/>
  <c r="H101" i="1"/>
  <c r="W101" i="1" s="1"/>
  <c r="H97" i="1"/>
  <c r="W97" i="1" s="1"/>
  <c r="H6" i="1"/>
  <c r="W6" i="1" s="1"/>
  <c r="H143" i="1"/>
  <c r="W143" i="1" s="1"/>
  <c r="H141" i="1"/>
  <c r="W141" i="1" s="1"/>
  <c r="H139" i="1"/>
  <c r="W139" i="1" s="1"/>
  <c r="H137" i="1"/>
  <c r="W137" i="1" s="1"/>
  <c r="H134" i="1"/>
  <c r="W134" i="1" s="1"/>
  <c r="H131" i="1"/>
  <c r="W131" i="1" s="1"/>
  <c r="H128" i="1"/>
  <c r="W128" i="1" s="1"/>
  <c r="H126" i="1"/>
  <c r="W126" i="1" s="1"/>
  <c r="H124" i="1"/>
  <c r="W124" i="1" s="1"/>
  <c r="H121" i="1"/>
  <c r="W121" i="1" s="1"/>
  <c r="H119" i="1"/>
  <c r="W119" i="1" s="1"/>
  <c r="H117" i="1"/>
  <c r="W117" i="1" s="1"/>
  <c r="H115" i="1"/>
  <c r="W115" i="1" s="1"/>
  <c r="H113" i="1"/>
  <c r="W113" i="1" s="1"/>
  <c r="H111" i="1"/>
  <c r="W111" i="1" s="1"/>
  <c r="H109" i="1"/>
  <c r="W109" i="1" s="1"/>
  <c r="H107" i="1"/>
  <c r="W107" i="1" s="1"/>
  <c r="H104" i="1"/>
  <c r="W104" i="1" s="1"/>
  <c r="H102" i="1"/>
  <c r="W102" i="1" s="1"/>
  <c r="H100" i="1"/>
  <c r="W100" i="1" s="1"/>
  <c r="H98" i="1"/>
  <c r="W98" i="1" s="1"/>
  <c r="H96" i="1"/>
  <c r="W96" i="1" s="1"/>
  <c r="H92" i="1"/>
  <c r="W92" i="1" s="1"/>
  <c r="H88" i="1"/>
  <c r="W88" i="1" s="1"/>
  <c r="H86" i="1"/>
  <c r="W86" i="1" s="1"/>
  <c r="H82" i="1"/>
  <c r="W82" i="1" s="1"/>
  <c r="H79" i="1"/>
  <c r="W79" i="1" s="1"/>
  <c r="H77" i="1"/>
  <c r="W77" i="1" s="1"/>
  <c r="H75" i="1"/>
  <c r="W75" i="1" s="1"/>
  <c r="H73" i="1"/>
  <c r="W73" i="1" s="1"/>
  <c r="H70" i="1"/>
  <c r="W70" i="1" s="1"/>
  <c r="H68" i="1"/>
  <c r="W68" i="1" s="1"/>
  <c r="H66" i="1"/>
  <c r="W66" i="1" s="1"/>
  <c r="H64" i="1"/>
  <c r="W64" i="1" s="1"/>
  <c r="H62" i="1"/>
  <c r="W62" i="1" s="1"/>
  <c r="H60" i="1"/>
  <c r="W60" i="1" s="1"/>
  <c r="H57" i="1"/>
  <c r="W57" i="1" s="1"/>
  <c r="H55" i="1"/>
  <c r="W55" i="1" s="1"/>
  <c r="H53" i="1"/>
  <c r="W53" i="1" s="1"/>
  <c r="H51" i="1"/>
  <c r="W51" i="1" s="1"/>
  <c r="H49" i="1"/>
  <c r="W49" i="1" s="1"/>
  <c r="H47" i="1"/>
  <c r="W47" i="1" s="1"/>
  <c r="H45" i="1"/>
  <c r="W45" i="1" s="1"/>
  <c r="H43" i="1"/>
  <c r="W43" i="1" s="1"/>
  <c r="H41" i="1"/>
  <c r="W41" i="1" s="1"/>
  <c r="H39" i="1"/>
  <c r="W39" i="1" s="1"/>
  <c r="H37" i="1"/>
  <c r="W37" i="1" s="1"/>
  <c r="H35" i="1"/>
  <c r="W35" i="1" s="1"/>
  <c r="H33" i="1"/>
  <c r="W33" i="1" s="1"/>
  <c r="H31" i="1"/>
  <c r="W31" i="1" s="1"/>
  <c r="H29" i="1"/>
  <c r="W29" i="1" s="1"/>
  <c r="H27" i="1"/>
  <c r="W27" i="1" s="1"/>
  <c r="H24" i="1"/>
  <c r="W24" i="1" s="1"/>
  <c r="H21" i="1"/>
  <c r="W21" i="1" s="1"/>
  <c r="H19" i="1"/>
  <c r="W19" i="1" s="1"/>
  <c r="H17" i="1"/>
  <c r="W17" i="1" s="1"/>
  <c r="H14" i="1"/>
  <c r="W14" i="1" s="1"/>
  <c r="H12" i="1"/>
  <c r="W12" i="1" s="1"/>
  <c r="H10" i="1"/>
  <c r="W10" i="1" s="1"/>
  <c r="H8" i="1"/>
  <c r="W8" i="1" s="1"/>
  <c r="T5" i="1"/>
  <c r="K67" i="1" l="1"/>
  <c r="K50" i="1"/>
  <c r="K28" i="1"/>
  <c r="O5" i="1" l="1"/>
  <c r="R67" i="1"/>
  <c r="N67" i="1"/>
  <c r="K5" i="1"/>
  <c r="Q28" i="1"/>
  <c r="R28" i="1"/>
  <c r="R50" i="1"/>
  <c r="N50" i="1"/>
  <c r="W50" i="1" s="1"/>
  <c r="Q67" i="1" l="1"/>
  <c r="W67" i="1"/>
  <c r="W5" i="1" s="1"/>
  <c r="N5" i="1"/>
  <c r="Q50" i="1"/>
</calcChain>
</file>

<file path=xl/sharedStrings.xml><?xml version="1.0" encoding="utf-8"?>
<sst xmlns="http://schemas.openxmlformats.org/spreadsheetml/2006/main" count="307" uniqueCount="169">
  <si>
    <t>Период: 27.10.2023 - 03.11.2023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</si>
  <si>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</si>
  <si>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</si>
  <si>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</si>
  <si>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</si>
  <si>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</si>
  <si>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</si>
  <si>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</si>
  <si>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</si>
  <si>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</si>
  <si>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</si>
  <si>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</si>
  <si>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</si>
  <si>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</si>
  <si>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</si>
  <si>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</si>
  <si>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</si>
  <si>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</si>
  <si>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</si>
  <si>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</si>
  <si>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</si>
  <si>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</si>
  <si>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</si>
  <si>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</si>
  <si>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</si>
  <si>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</si>
  <si>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</si>
  <si>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</si>
  <si>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</si>
  <si>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</si>
  <si>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</si>
  <si>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</si>
  <si>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</si>
  <si>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</si>
  <si>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</si>
  <si>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</si>
  <si>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065  Колбаса Молочная по-стародворски, 0,5кг,ПОКОМ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</si>
  <si>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</si>
  <si>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</si>
  <si>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</si>
  <si>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</si>
  <si>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</si>
  <si>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</si>
  <si>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</si>
  <si>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</si>
  <si>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</si>
  <si>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</si>
  <si>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</si>
  <si>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</si>
  <si>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</si>
  <si>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</si>
  <si>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</si>
  <si>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</si>
  <si>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</si>
  <si>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</si>
  <si>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</si>
  <si>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</si>
  <si>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</si>
  <si>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</si>
  <si>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</si>
  <si>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</si>
  <si>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</si>
  <si>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</si>
  <si>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</si>
  <si>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</si>
  <si>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</si>
  <si>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</si>
  <si>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</si>
  <si>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</si>
  <si>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</si>
  <si>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</si>
  <si>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</si>
  <si>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</si>
  <si>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</si>
  <si>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</si>
  <si>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</si>
  <si>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</si>
  <si>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249  Сардельки Сочные,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</si>
  <si>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</si>
  <si>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</si>
  <si>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</si>
  <si>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</si>
  <si>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</si>
  <si>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</si>
  <si>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</si>
  <si>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</si>
  <si>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</si>
  <si>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</si>
  <si>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</si>
  <si>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</si>
  <si>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</si>
  <si>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</si>
  <si>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</si>
  <si>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</si>
  <si>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</si>
  <si>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</si>
  <si>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</si>
  <si>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</si>
  <si>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</si>
  <si>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</si>
  <si>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</si>
  <si>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</si>
  <si>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</si>
  <si>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</si>
  <si>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</si>
  <si>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</si>
  <si>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</si>
  <si>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</si>
  <si>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</si>
  <si>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</si>
  <si>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</si>
  <si>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</si>
  <si>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</si>
  <si>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</si>
  <si>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</si>
  <si>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</si>
  <si>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</si>
  <si>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323  Колбаса Сервелат Запекуша с сочным окороком, Вязанка ВЕС,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</si>
  <si>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</si>
  <si>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</si>
  <si>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</si>
  <si>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</si>
  <si>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</si>
  <si>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</si>
  <si>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</si>
  <si>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</si>
  <si>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</si>
  <si>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344  Колбаса Сочинка по-европейски с сочной грудинкой ТМ Стародворье, ВЕС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</si>
  <si>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</si>
  <si>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</si>
  <si>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</si>
  <si>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</si>
  <si>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</si>
  <si>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</si>
  <si>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</si>
  <si>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</si>
  <si>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370  Колбаса Сервелат Мясорубский с мелкорубленным окороком 0,4 кг срез ТМ Стародворье   ПОКОМ</t>
  </si>
  <si>
    <t xml:space="preserve"> 375  Ветчина Балыкбургская ТМ Баварушка. ВЕС ПОКОМ</t>
  </si>
  <si>
    <t xml:space="preserve"> 379  Колбаса Балыкбургская с копченым балыком ТМ Баварушка 0,28 кг срез ПОКОМ</t>
  </si>
  <si>
    <t xml:space="preserve"> 385  Колбаски Филейбургские с филе сочного окорока, 0,28кг ТМ Баварушка  ПОКОМ</t>
  </si>
  <si>
    <t xml:space="preserve"> 389  Колбаса Сервелат Филейбургский с ароматными пряностями. Баварушка ТМ 0,28 кг срез ПОКОМ</t>
  </si>
  <si>
    <t xml:space="preserve"> 390  Колбаса Сервелат Филейбургский с филе сочного окорока ТМ Баварушка 0,28 кг срез ПОКОМ</t>
  </si>
  <si>
    <t xml:space="preserve"> 391  Колбаса Филейбургская с душистым чесноком ТМ Баварушка 0,28 кг срез. ПОКОМ</t>
  </si>
  <si>
    <t xml:space="preserve"> 392  Колбаса Докторская Дугушка ТМ Стародворье ТС Дугушка 0,6 кг. ПОКОМ</t>
  </si>
  <si>
    <t xml:space="preserve"> 393  Колбаса Балыкбургская ТМ Баварушка в оболочке черева в в/у  0,28 кг.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</si>
  <si>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</si>
  <si>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</si>
  <si>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</si>
  <si>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</si>
  <si>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</si>
  <si>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</si>
  <si>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</si>
  <si>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</si>
  <si>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</si>
  <si>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</si>
  <si>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</si>
  <si>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</si>
  <si>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</si>
  <si>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16,10</t>
  </si>
  <si>
    <t>ср 23,10</t>
  </si>
  <si>
    <t>коментарий</t>
  </si>
  <si>
    <t>вес</t>
  </si>
  <si>
    <t>в дороге</t>
  </si>
  <si>
    <t>от филиала</t>
  </si>
  <si>
    <t>комментарий филиала</t>
  </si>
  <si>
    <t>ср 30,10</t>
  </si>
  <si>
    <t>дозаказ</t>
  </si>
  <si>
    <t>устар.</t>
  </si>
  <si>
    <t>Потребность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</si>
</sst>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3" fillId="5" borderId="0" xfId="0" applyNumberFormat="1" applyFont="1" applyFill="1"/>
    <xf numFmtId="164" fontId="4" fillId="0" borderId="0" xfId="0" applyNumberFormat="1" applyFont="1"/>
    <xf numFmtId="164" fontId="3" fillId="4" borderId="0" xfId="0" applyNumberFormat="1" applyFont="1" applyFill="1" applyAlignment="1">
      <alignment horizontal="center" vertical="center"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3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>
      <alignment horizontal="left"/>
    </xf>
    <xf numFmtId="164" fontId="0" fillId="0" borderId="4" xfId="0" applyNumberFormat="1" applyBorder="1"/>
    <xf numFmtId="164" fontId="4" fillId="7" borderId="0" xfId="0" applyNumberFormat="1" applyFont="1" applyFill="1"/>
    <xf numFmtId="164" fontId="3" fillId="0" borderId="0" xfId="0" applyNumberFormat="1" applyFont="1" applyAlignment="1">
      <alignment horizontal="center" vertical="justify"/>
    </xf>
    <xf numFmtId="164" fontId="4" fillId="0" borderId="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0,10,23%20&#1050;&#1088;_&#1057;&#1095;_&#1056;&#1085;&#1044;/&#1076;&#1074;%2030,10,23%20&#1082;&#1088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0,10,23%20&#1050;&#1088;_&#1057;&#1095;_&#1056;&#1085;&#1044;/01,11,23%20&#1076;&#1086;&#1079;&#1072;&#1082;&#1072;&#1079;%20&#1050;&#1088;/&#1044;&#1086;&#1079;&#1072;&#1082;&#1072;&#1079;%20&#1050;&#1088;&#1072;&#1089;&#1085;&#1086;&#1076;&#1072;&#1088;%20&#1086;&#1090;%2001.1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ysakov\AppData\Local\Microsoft\Windows\INetCache\Content.Outlook\GO6QZ0DF\&#1079;&#1072;&#1082;&#1072;&#1079;%20&#1086;&#1090;%20&#1057;&#1042;%20%20&#1085;&#1072;%2013.11%20(002).xlsx" TargetMode="External"/><Relationship Id="rId1" Type="http://schemas.openxmlformats.org/officeDocument/2006/relationships/externalLinkPath" Target="/Users/lysakov/AppData/Local/Microsoft/Windows/INetCache/Content.Outlook/GO6QZ0DF/&#1079;&#1072;&#1082;&#1072;&#1079;%20&#1086;&#1090;%20&#1057;&#1042;%20%20&#1085;&#1072;%2013.11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23.10.2023 - 30.10.2023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09,10</v>
          </cell>
          <cell r="T3" t="str">
            <v>ср 16,10</v>
          </cell>
          <cell r="U3" t="str">
            <v>ср 23,10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3755.8780000000002</v>
          </cell>
          <cell r="F5">
            <v>5568.7849999999989</v>
          </cell>
          <cell r="H5">
            <v>0</v>
          </cell>
          <cell r="I5">
            <v>0</v>
          </cell>
          <cell r="J5">
            <v>6928</v>
          </cell>
          <cell r="K5">
            <v>0</v>
          </cell>
          <cell r="L5">
            <v>1254.0707999999995</v>
          </cell>
          <cell r="M5">
            <v>5065.6957999999995</v>
          </cell>
          <cell r="N5">
            <v>5492.65</v>
          </cell>
          <cell r="O5">
            <v>4895</v>
          </cell>
          <cell r="S5">
            <v>730.97860000000037</v>
          </cell>
          <cell r="T5">
            <v>1172.3937999999996</v>
          </cell>
          <cell r="U5">
            <v>1020.6144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3.5000000000000003E-2</v>
          </cell>
          <cell r="G6">
            <v>1</v>
          </cell>
          <cell r="J6">
            <v>30</v>
          </cell>
          <cell r="L6">
            <v>0</v>
          </cell>
          <cell r="N6">
            <v>60</v>
          </cell>
          <cell r="O6">
            <v>90</v>
          </cell>
          <cell r="P6" t="str">
            <v xml:space="preserve">в столбце Заказ </v>
          </cell>
          <cell r="Q6" t="e">
            <v>#DIV/0!</v>
          </cell>
          <cell r="R6" t="e">
            <v>#DIV/0!</v>
          </cell>
          <cell r="S6">
            <v>1.0720000000000001</v>
          </cell>
          <cell r="T6">
            <v>2.2320000000000002</v>
          </cell>
          <cell r="U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38.140999999999998</v>
          </cell>
          <cell r="D7">
            <v>74.076999999999998</v>
          </cell>
          <cell r="E7">
            <v>47.948999999999998</v>
          </cell>
          <cell r="G7">
            <v>1</v>
          </cell>
          <cell r="J7">
            <v>70</v>
          </cell>
          <cell r="L7">
            <v>9.5898000000000003</v>
          </cell>
          <cell r="M7">
            <v>45.077600000000004</v>
          </cell>
          <cell r="N7">
            <v>60</v>
          </cell>
          <cell r="O7">
            <v>60</v>
          </cell>
          <cell r="P7" t="str">
            <v>от филиала</v>
          </cell>
          <cell r="Q7">
            <v>13.556069991032137</v>
          </cell>
          <cell r="R7">
            <v>7.2994223028634586</v>
          </cell>
          <cell r="S7">
            <v>3.3600000000000003</v>
          </cell>
          <cell r="T7">
            <v>3.4880000000000004</v>
          </cell>
          <cell r="U7">
            <v>7.2909999999999995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20.010000000000002</v>
          </cell>
          <cell r="E8">
            <v>2.1539999999999999</v>
          </cell>
          <cell r="F8">
            <v>17.823</v>
          </cell>
          <cell r="G8">
            <v>1</v>
          </cell>
          <cell r="J8">
            <v>10</v>
          </cell>
          <cell r="L8">
            <v>0.43079999999999996</v>
          </cell>
          <cell r="O8">
            <v>20</v>
          </cell>
          <cell r="P8" t="str">
            <v>Потребность ЭТК АБИ</v>
          </cell>
          <cell r="Q8">
            <v>64.584493964716813</v>
          </cell>
          <cell r="R8">
            <v>64.584493964716813</v>
          </cell>
          <cell r="S8">
            <v>0</v>
          </cell>
          <cell r="T8">
            <v>0.42779999999999996</v>
          </cell>
          <cell r="U8">
            <v>2.2795999999999998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D9">
            <v>60.042999999999999</v>
          </cell>
          <cell r="E9">
            <v>0.85899999999999999</v>
          </cell>
          <cell r="F9">
            <v>46.189</v>
          </cell>
          <cell r="G9">
            <v>1</v>
          </cell>
          <cell r="L9">
            <v>0.17180000000000001</v>
          </cell>
          <cell r="N9">
            <v>10</v>
          </cell>
          <cell r="O9">
            <v>10</v>
          </cell>
          <cell r="Q9">
            <v>327.0605355064028</v>
          </cell>
          <cell r="R9">
            <v>268.8533178114086</v>
          </cell>
          <cell r="S9">
            <v>0.34799999999999998</v>
          </cell>
          <cell r="T9">
            <v>2.6079999999999997</v>
          </cell>
          <cell r="U9">
            <v>0.18759999999999999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-2.6779999999999999</v>
          </cell>
          <cell r="D10">
            <v>86.468999999999994</v>
          </cell>
          <cell r="E10">
            <v>17.875</v>
          </cell>
          <cell r="F10">
            <v>63.167999999999999</v>
          </cell>
          <cell r="G10">
            <v>1</v>
          </cell>
          <cell r="L10">
            <v>3.5750000000000002</v>
          </cell>
          <cell r="N10">
            <v>30</v>
          </cell>
          <cell r="O10">
            <v>50</v>
          </cell>
          <cell r="P10" t="str">
            <v xml:space="preserve">В столбце Заказ ОПТ </v>
          </cell>
          <cell r="Q10">
            <v>26.060979020979023</v>
          </cell>
          <cell r="R10">
            <v>17.669370629370629</v>
          </cell>
          <cell r="S10">
            <v>3.56</v>
          </cell>
          <cell r="T10">
            <v>-0.27160000000000001</v>
          </cell>
          <cell r="U10">
            <v>3.2491999999999996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77.686999999999998</v>
          </cell>
          <cell r="D11">
            <v>32.673999999999999</v>
          </cell>
          <cell r="E11">
            <v>28.844000000000001</v>
          </cell>
          <cell r="F11">
            <v>49.012</v>
          </cell>
          <cell r="G11">
            <v>1</v>
          </cell>
          <cell r="L11">
            <v>5.7688000000000006</v>
          </cell>
          <cell r="M11">
            <v>20.213600000000014</v>
          </cell>
          <cell r="N11">
            <v>30</v>
          </cell>
          <cell r="O11">
            <v>40</v>
          </cell>
          <cell r="P11" t="str">
            <v>и ОПТ(2)</v>
          </cell>
          <cell r="Q11">
            <v>13.696436000554707</v>
          </cell>
          <cell r="R11">
            <v>8.4960477048952985</v>
          </cell>
          <cell r="S11">
            <v>1.9106000000000001</v>
          </cell>
          <cell r="T11">
            <v>2.4561999999999999</v>
          </cell>
          <cell r="U11">
            <v>2.7190000000000003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D12">
            <v>78.429000000000002</v>
          </cell>
          <cell r="E12">
            <v>31.361999999999998</v>
          </cell>
          <cell r="F12">
            <v>28.048999999999999</v>
          </cell>
          <cell r="G12">
            <v>1</v>
          </cell>
          <cell r="J12">
            <v>20</v>
          </cell>
          <cell r="L12">
            <v>6.2723999999999993</v>
          </cell>
          <cell r="M12">
            <v>27.219799999999999</v>
          </cell>
          <cell r="N12">
            <v>15</v>
          </cell>
          <cell r="O12">
            <v>0</v>
          </cell>
          <cell r="P12" t="str">
            <v>2 заказа от оптовика</v>
          </cell>
          <cell r="Q12">
            <v>10.051814297557554</v>
          </cell>
          <cell r="R12">
            <v>7.6603851795166129</v>
          </cell>
          <cell r="S12">
            <v>1.413</v>
          </cell>
          <cell r="T12">
            <v>1.9832000000000001</v>
          </cell>
          <cell r="U12">
            <v>-0.12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-5</v>
          </cell>
          <cell r="D13">
            <v>41</v>
          </cell>
          <cell r="E13">
            <v>1</v>
          </cell>
          <cell r="F13">
            <v>35</v>
          </cell>
          <cell r="G13">
            <v>0.5</v>
          </cell>
          <cell r="L13">
            <v>0.2</v>
          </cell>
          <cell r="O13">
            <v>20</v>
          </cell>
          <cell r="P13" t="str">
            <v>Гарант Торг</v>
          </cell>
          <cell r="Q13">
            <v>175</v>
          </cell>
          <cell r="R13">
            <v>175</v>
          </cell>
          <cell r="S13">
            <v>1</v>
          </cell>
          <cell r="T13">
            <v>0.4</v>
          </cell>
          <cell r="U13">
            <v>1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2</v>
          </cell>
          <cell r="D14">
            <v>57</v>
          </cell>
          <cell r="E14">
            <v>23</v>
          </cell>
          <cell r="F14">
            <v>13</v>
          </cell>
          <cell r="G14">
            <v>0.5</v>
          </cell>
          <cell r="J14">
            <v>20</v>
          </cell>
          <cell r="L14">
            <v>4.5999999999999996</v>
          </cell>
          <cell r="M14">
            <v>22.199999999999996</v>
          </cell>
          <cell r="N14">
            <v>20</v>
          </cell>
          <cell r="O14">
            <v>20</v>
          </cell>
          <cell r="Q14">
            <v>11.521739130434783</v>
          </cell>
          <cell r="R14">
            <v>7.1739130434782616</v>
          </cell>
          <cell r="S14">
            <v>1.6</v>
          </cell>
          <cell r="T14">
            <v>3.4</v>
          </cell>
          <cell r="U14">
            <v>4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-12</v>
          </cell>
          <cell r="D15">
            <v>283</v>
          </cell>
          <cell r="E15">
            <v>77</v>
          </cell>
          <cell r="F15">
            <v>30</v>
          </cell>
          <cell r="G15">
            <v>0.4</v>
          </cell>
          <cell r="J15">
            <v>60</v>
          </cell>
          <cell r="L15">
            <v>15.4</v>
          </cell>
          <cell r="M15">
            <v>94.800000000000011</v>
          </cell>
          <cell r="N15">
            <v>60</v>
          </cell>
          <cell r="O15">
            <v>40</v>
          </cell>
          <cell r="Q15">
            <v>9.7402597402597397</v>
          </cell>
          <cell r="R15">
            <v>5.8441558441558437</v>
          </cell>
          <cell r="S15">
            <v>12</v>
          </cell>
          <cell r="T15">
            <v>14.6</v>
          </cell>
          <cell r="U15">
            <v>12.6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B16" t="str">
            <v>шт</v>
          </cell>
          <cell r="C16">
            <v>10.189</v>
          </cell>
          <cell r="D16">
            <v>3.8109999999999999</v>
          </cell>
          <cell r="E16">
            <v>14</v>
          </cell>
          <cell r="G16">
            <v>0</v>
          </cell>
          <cell r="J16">
            <v>30</v>
          </cell>
          <cell r="L16">
            <v>2.8</v>
          </cell>
          <cell r="O16">
            <v>60</v>
          </cell>
          <cell r="Q16">
            <v>10.714285714285715</v>
          </cell>
          <cell r="R16">
            <v>10.714285714285715</v>
          </cell>
          <cell r="S16">
            <v>0</v>
          </cell>
          <cell r="T16">
            <v>5.5621999999999998</v>
          </cell>
          <cell r="U16">
            <v>4.0377999999999998</v>
          </cell>
        </row>
        <row r="17">
          <cell r="A17" t="str">
            <v xml:space="preserve"> 029  Сосиски Венские, Вязанка NDX МГС, 0.5кг, ПОКОМ</v>
          </cell>
          <cell r="B17" t="str">
            <v>шт</v>
          </cell>
          <cell r="D17">
            <v>12</v>
          </cell>
          <cell r="E17">
            <v>4</v>
          </cell>
          <cell r="F17">
            <v>8</v>
          </cell>
          <cell r="G17">
            <v>0.5</v>
          </cell>
          <cell r="J17">
            <v>15</v>
          </cell>
          <cell r="L17">
            <v>0.8</v>
          </cell>
          <cell r="N17">
            <v>10</v>
          </cell>
          <cell r="O17">
            <v>10</v>
          </cell>
          <cell r="Q17">
            <v>41.25</v>
          </cell>
          <cell r="R17">
            <v>28.75</v>
          </cell>
          <cell r="S17">
            <v>0.4</v>
          </cell>
          <cell r="T17">
            <v>1.6</v>
          </cell>
          <cell r="U17">
            <v>0.6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B18" t="str">
            <v>шт</v>
          </cell>
          <cell r="C18">
            <v>-1</v>
          </cell>
          <cell r="D18">
            <v>149</v>
          </cell>
          <cell r="E18">
            <v>23</v>
          </cell>
          <cell r="F18">
            <v>71</v>
          </cell>
          <cell r="G18">
            <v>0.45</v>
          </cell>
          <cell r="J18">
            <v>40</v>
          </cell>
          <cell r="L18">
            <v>4.5999999999999996</v>
          </cell>
          <cell r="N18">
            <v>20</v>
          </cell>
          <cell r="O18">
            <v>30</v>
          </cell>
          <cell r="Q18">
            <v>28.478260869565219</v>
          </cell>
          <cell r="R18">
            <v>24.130434782608699</v>
          </cell>
          <cell r="S18">
            <v>2</v>
          </cell>
          <cell r="T18">
            <v>8</v>
          </cell>
          <cell r="U18">
            <v>1.4</v>
          </cell>
        </row>
        <row r="19">
          <cell r="A19" t="str">
            <v xml:space="preserve"> 031  Сосиски Вязанка Сливочные, Вязанка амицел МГС, 0.33кг, ТМ Стародворские колбасы</v>
          </cell>
          <cell r="B19" t="str">
            <v>шт</v>
          </cell>
          <cell r="C19">
            <v>2</v>
          </cell>
          <cell r="D19">
            <v>73</v>
          </cell>
          <cell r="E19">
            <v>28</v>
          </cell>
          <cell r="F19">
            <v>32</v>
          </cell>
          <cell r="G19">
            <v>0.33</v>
          </cell>
          <cell r="L19">
            <v>5.6</v>
          </cell>
          <cell r="M19">
            <v>35.199999999999989</v>
          </cell>
          <cell r="N19">
            <v>30</v>
          </cell>
          <cell r="O19">
            <v>30</v>
          </cell>
          <cell r="Q19">
            <v>11.071428571428573</v>
          </cell>
          <cell r="R19">
            <v>5.7142857142857144</v>
          </cell>
          <cell r="S19">
            <v>0.4</v>
          </cell>
          <cell r="T19">
            <v>7</v>
          </cell>
          <cell r="U19">
            <v>0.6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B20" t="str">
            <v>шт</v>
          </cell>
          <cell r="C20">
            <v>4</v>
          </cell>
          <cell r="D20">
            <v>46</v>
          </cell>
          <cell r="E20">
            <v>18</v>
          </cell>
          <cell r="F20">
            <v>16</v>
          </cell>
          <cell r="G20">
            <v>0.45</v>
          </cell>
          <cell r="J20">
            <v>25</v>
          </cell>
          <cell r="L20">
            <v>3.6</v>
          </cell>
          <cell r="M20">
            <v>5</v>
          </cell>
          <cell r="N20">
            <v>15</v>
          </cell>
          <cell r="O20">
            <v>20</v>
          </cell>
          <cell r="Q20">
            <v>15.555555555555555</v>
          </cell>
          <cell r="R20">
            <v>11.388888888888889</v>
          </cell>
          <cell r="S20">
            <v>0</v>
          </cell>
          <cell r="T20">
            <v>2.2000000000000002</v>
          </cell>
          <cell r="U20">
            <v>4.2</v>
          </cell>
        </row>
        <row r="21">
          <cell r="A21" t="str">
            <v xml:space="preserve"> 034  Сосиски Рубленые, Вязанка вискофан МГС, 0.5кг, ПОКОМ</v>
          </cell>
          <cell r="B21" t="str">
            <v>шт</v>
          </cell>
          <cell r="C21">
            <v>55</v>
          </cell>
          <cell r="D21">
            <v>18</v>
          </cell>
          <cell r="E21">
            <v>11</v>
          </cell>
          <cell r="F21">
            <v>60</v>
          </cell>
          <cell r="G21">
            <v>0.5</v>
          </cell>
          <cell r="L21">
            <v>2.2000000000000002</v>
          </cell>
          <cell r="Q21">
            <v>27.27272727272727</v>
          </cell>
          <cell r="R21">
            <v>27.27272727272727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 xml:space="preserve"> 042  Ветчина Нежная Особая ТМ Стародворье, п/а, 0,4кг    ПОКОМ</v>
          </cell>
          <cell r="B22" t="str">
            <v>шт</v>
          </cell>
          <cell r="D22">
            <v>20</v>
          </cell>
          <cell r="F22">
            <v>14</v>
          </cell>
          <cell r="G22">
            <v>0.4</v>
          </cell>
          <cell r="L22">
            <v>0</v>
          </cell>
          <cell r="N22">
            <v>10</v>
          </cell>
          <cell r="O22">
            <v>10</v>
          </cell>
          <cell r="Q22" t="e">
            <v>#DIV/0!</v>
          </cell>
          <cell r="R22" t="e">
            <v>#DIV/0!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46</v>
          </cell>
          <cell r="D23">
            <v>9</v>
          </cell>
          <cell r="E23">
            <v>14</v>
          </cell>
          <cell r="F23">
            <v>40</v>
          </cell>
          <cell r="G23">
            <v>0.4</v>
          </cell>
          <cell r="L23">
            <v>2.8</v>
          </cell>
          <cell r="Q23">
            <v>14.285714285714286</v>
          </cell>
          <cell r="R23">
            <v>14.285714285714286</v>
          </cell>
          <cell r="S23">
            <v>1</v>
          </cell>
          <cell r="T23">
            <v>2.2000000000000002</v>
          </cell>
          <cell r="U23">
            <v>2.6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35</v>
          </cell>
          <cell r="E24">
            <v>15</v>
          </cell>
          <cell r="F24">
            <v>16</v>
          </cell>
          <cell r="G24">
            <v>0.17</v>
          </cell>
          <cell r="J24">
            <v>35</v>
          </cell>
          <cell r="L24">
            <v>3</v>
          </cell>
          <cell r="N24">
            <v>10</v>
          </cell>
          <cell r="O24">
            <v>20</v>
          </cell>
          <cell r="Q24">
            <v>20.333333333333332</v>
          </cell>
          <cell r="R24">
            <v>17</v>
          </cell>
          <cell r="S24">
            <v>1.2</v>
          </cell>
          <cell r="T24">
            <v>4.8</v>
          </cell>
          <cell r="U24">
            <v>3</v>
          </cell>
        </row>
        <row r="25">
          <cell r="A25" t="str">
            <v xml:space="preserve"> 055  Колбаса вареная Филейбургская, 0,45 кг, БАВАРУШКА ПОКОМ</v>
          </cell>
          <cell r="B25" t="str">
            <v>шт</v>
          </cell>
          <cell r="C25">
            <v>5</v>
          </cell>
          <cell r="G25">
            <v>0.45</v>
          </cell>
          <cell r="J25">
            <v>13</v>
          </cell>
          <cell r="L25">
            <v>0</v>
          </cell>
          <cell r="M25">
            <v>10</v>
          </cell>
          <cell r="N25">
            <v>10</v>
          </cell>
          <cell r="O25">
            <v>10</v>
          </cell>
          <cell r="Q25" t="e">
            <v>#DIV/0!</v>
          </cell>
          <cell r="R25" t="e">
            <v>#DIV/0!</v>
          </cell>
          <cell r="S25">
            <v>0.2</v>
          </cell>
          <cell r="T25">
            <v>3</v>
          </cell>
          <cell r="U25">
            <v>1.8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>
            <v>51</v>
          </cell>
          <cell r="D26">
            <v>92</v>
          </cell>
          <cell r="E26">
            <v>54</v>
          </cell>
          <cell r="F26">
            <v>36</v>
          </cell>
          <cell r="G26">
            <v>0.5</v>
          </cell>
          <cell r="J26">
            <v>30</v>
          </cell>
          <cell r="L26">
            <v>10.8</v>
          </cell>
          <cell r="M26">
            <v>63.600000000000023</v>
          </cell>
          <cell r="N26">
            <v>45</v>
          </cell>
          <cell r="O26">
            <v>30</v>
          </cell>
          <cell r="Q26">
            <v>10.277777777777777</v>
          </cell>
          <cell r="R26">
            <v>6.1111111111111107</v>
          </cell>
          <cell r="S26">
            <v>10.199999999999999</v>
          </cell>
          <cell r="T26">
            <v>4.2</v>
          </cell>
          <cell r="U26">
            <v>5.4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D27">
            <v>61</v>
          </cell>
          <cell r="E27">
            <v>40</v>
          </cell>
          <cell r="G27">
            <v>0.5</v>
          </cell>
          <cell r="J27">
            <v>20</v>
          </cell>
          <cell r="L27">
            <v>8</v>
          </cell>
          <cell r="M27">
            <v>60</v>
          </cell>
          <cell r="N27">
            <v>60</v>
          </cell>
          <cell r="Q27">
            <v>10</v>
          </cell>
          <cell r="R27">
            <v>2.5</v>
          </cell>
          <cell r="S27">
            <v>4.5999999999999996</v>
          </cell>
          <cell r="T27">
            <v>4.2</v>
          </cell>
          <cell r="U27">
            <v>1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15</v>
          </cell>
          <cell r="D28">
            <v>76</v>
          </cell>
          <cell r="E28">
            <v>55</v>
          </cell>
          <cell r="G28">
            <v>0.5</v>
          </cell>
          <cell r="J28">
            <v>90</v>
          </cell>
          <cell r="L28">
            <v>11</v>
          </cell>
          <cell r="M28">
            <v>42</v>
          </cell>
          <cell r="N28">
            <v>30</v>
          </cell>
          <cell r="O28">
            <v>20</v>
          </cell>
          <cell r="Q28">
            <v>10.909090909090908</v>
          </cell>
          <cell r="R28">
            <v>8.1818181818181817</v>
          </cell>
          <cell r="S28">
            <v>11.8</v>
          </cell>
          <cell r="T28">
            <v>0</v>
          </cell>
          <cell r="U28">
            <v>13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B29" t="str">
            <v>шт</v>
          </cell>
          <cell r="C29">
            <v>14</v>
          </cell>
          <cell r="D29">
            <v>64</v>
          </cell>
          <cell r="E29">
            <v>31</v>
          </cell>
          <cell r="F29">
            <v>11</v>
          </cell>
          <cell r="G29">
            <v>0.3</v>
          </cell>
          <cell r="J29">
            <v>30</v>
          </cell>
          <cell r="L29">
            <v>6.2</v>
          </cell>
          <cell r="M29">
            <v>33.400000000000006</v>
          </cell>
          <cell r="N29">
            <v>30</v>
          </cell>
          <cell r="O29">
            <v>30</v>
          </cell>
          <cell r="Q29">
            <v>11.451612903225806</v>
          </cell>
          <cell r="R29">
            <v>6.6129032258064511</v>
          </cell>
          <cell r="S29">
            <v>3.4</v>
          </cell>
          <cell r="T29">
            <v>4.8</v>
          </cell>
          <cell r="U29">
            <v>5.6</v>
          </cell>
        </row>
        <row r="30">
          <cell r="A30" t="str">
            <v xml:space="preserve"> 065  Колбаса Молочная по-стародворски, 0,5кг,ПОКОМ</v>
          </cell>
          <cell r="B30" t="str">
            <v>шт</v>
          </cell>
          <cell r="C30">
            <v>-3</v>
          </cell>
          <cell r="D30">
            <v>5</v>
          </cell>
          <cell r="E30">
            <v>2</v>
          </cell>
          <cell r="G30">
            <v>0.5</v>
          </cell>
          <cell r="J30">
            <v>10</v>
          </cell>
          <cell r="L30">
            <v>0.4</v>
          </cell>
          <cell r="M30">
            <v>10</v>
          </cell>
          <cell r="N30">
            <v>20</v>
          </cell>
          <cell r="O30">
            <v>20</v>
          </cell>
          <cell r="Q30">
            <v>75</v>
          </cell>
          <cell r="R30">
            <v>25</v>
          </cell>
          <cell r="S30">
            <v>0</v>
          </cell>
          <cell r="T30">
            <v>1.6</v>
          </cell>
          <cell r="U30">
            <v>0.8</v>
          </cell>
        </row>
        <row r="31">
          <cell r="A31" t="str">
            <v xml:space="preserve"> 068  Колбаса Особая ТМ Особый рецепт, 0,5 кг, ПОКОМ</v>
          </cell>
          <cell r="B31" t="str">
            <v>шт</v>
          </cell>
          <cell r="C31">
            <v>-2</v>
          </cell>
          <cell r="D31">
            <v>30</v>
          </cell>
          <cell r="E31">
            <v>20</v>
          </cell>
          <cell r="F31">
            <v>7</v>
          </cell>
          <cell r="G31">
            <v>0.5</v>
          </cell>
          <cell r="J31">
            <v>10</v>
          </cell>
          <cell r="L31">
            <v>4</v>
          </cell>
          <cell r="M31">
            <v>27</v>
          </cell>
          <cell r="N31">
            <v>40</v>
          </cell>
          <cell r="O31">
            <v>40</v>
          </cell>
          <cell r="Q31">
            <v>14.25</v>
          </cell>
          <cell r="R31">
            <v>4.25</v>
          </cell>
          <cell r="S31">
            <v>0.4</v>
          </cell>
          <cell r="T31">
            <v>3.2</v>
          </cell>
          <cell r="U31">
            <v>2.2000000000000002</v>
          </cell>
        </row>
        <row r="32">
          <cell r="A32" t="str">
            <v xml:space="preserve"> 079  Колбаса Сервелат Кремлевский,  0.35 кг, ПОКОМ</v>
          </cell>
          <cell r="B32" t="str">
            <v>шт</v>
          </cell>
          <cell r="D32">
            <v>96</v>
          </cell>
          <cell r="E32">
            <v>61</v>
          </cell>
          <cell r="F32">
            <v>11</v>
          </cell>
          <cell r="G32">
            <v>0.35</v>
          </cell>
          <cell r="J32">
            <v>10</v>
          </cell>
          <cell r="L32">
            <v>12.2</v>
          </cell>
          <cell r="M32">
            <v>76.599999999999994</v>
          </cell>
          <cell r="N32">
            <v>70</v>
          </cell>
          <cell r="O32">
            <v>70</v>
          </cell>
          <cell r="Q32">
            <v>7.4590163934426235</v>
          </cell>
          <cell r="R32">
            <v>1.7213114754098362</v>
          </cell>
          <cell r="S32">
            <v>10.6</v>
          </cell>
          <cell r="T32">
            <v>13.4</v>
          </cell>
          <cell r="U32">
            <v>6.6</v>
          </cell>
        </row>
        <row r="33">
          <cell r="A33" t="str">
            <v xml:space="preserve"> 083  Колбаса Швейцарская 0,17 кг., ШТ., сырокопченая   ПОКОМ</v>
          </cell>
          <cell r="B33" t="str">
            <v>шт</v>
          </cell>
          <cell r="C33">
            <v>93</v>
          </cell>
          <cell r="D33">
            <v>43</v>
          </cell>
          <cell r="E33">
            <v>29</v>
          </cell>
          <cell r="F33">
            <v>56</v>
          </cell>
          <cell r="G33">
            <v>0.17</v>
          </cell>
          <cell r="J33">
            <v>35</v>
          </cell>
          <cell r="L33">
            <v>5.8</v>
          </cell>
          <cell r="Q33">
            <v>15.689655172413794</v>
          </cell>
          <cell r="R33">
            <v>15.689655172413794</v>
          </cell>
          <cell r="S33">
            <v>4.4000000000000004</v>
          </cell>
          <cell r="T33">
            <v>6.2</v>
          </cell>
          <cell r="U33">
            <v>11</v>
          </cell>
        </row>
        <row r="34">
          <cell r="A34" t="str">
            <v xml:space="preserve"> 090  Мини-салями со вкусом бекона,  0.05кг, ядрена копоть   ПОКОМ</v>
          </cell>
          <cell r="B34" t="str">
            <v>шт</v>
          </cell>
          <cell r="C34">
            <v>10</v>
          </cell>
          <cell r="E34">
            <v>10</v>
          </cell>
          <cell r="G34">
            <v>0.05</v>
          </cell>
          <cell r="L34">
            <v>2</v>
          </cell>
          <cell r="M34">
            <v>20</v>
          </cell>
          <cell r="N34">
            <v>15</v>
          </cell>
          <cell r="O34">
            <v>15</v>
          </cell>
          <cell r="Q34">
            <v>7.5</v>
          </cell>
          <cell r="R34">
            <v>0</v>
          </cell>
          <cell r="S34">
            <v>0</v>
          </cell>
          <cell r="T34">
            <v>2.4</v>
          </cell>
          <cell r="U34">
            <v>0.4</v>
          </cell>
        </row>
        <row r="35">
          <cell r="A35" t="str">
            <v xml:space="preserve"> 091  Сардельки Баварские, МГС 0.38кг, ТМ Стародворье  ПОКОМ</v>
          </cell>
          <cell r="B35" t="str">
            <v>шт</v>
          </cell>
          <cell r="C35">
            <v>9</v>
          </cell>
          <cell r="D35">
            <v>49</v>
          </cell>
          <cell r="E35">
            <v>22</v>
          </cell>
          <cell r="F35">
            <v>4</v>
          </cell>
          <cell r="G35">
            <v>0.38</v>
          </cell>
          <cell r="J35">
            <v>25</v>
          </cell>
          <cell r="L35">
            <v>4.4000000000000004</v>
          </cell>
          <cell r="M35">
            <v>23.800000000000004</v>
          </cell>
          <cell r="N35">
            <v>20</v>
          </cell>
          <cell r="O35">
            <v>20</v>
          </cell>
          <cell r="Q35">
            <v>11.136363636363635</v>
          </cell>
          <cell r="R35">
            <v>6.5909090909090899</v>
          </cell>
          <cell r="S35">
            <v>2.2000000000000002</v>
          </cell>
          <cell r="T35">
            <v>2.8</v>
          </cell>
          <cell r="U35">
            <v>4</v>
          </cell>
        </row>
        <row r="36">
          <cell r="A36" t="str">
            <v xml:space="preserve"> 092  Сосиски Баварские с сыром,  0.42кг,ПОКОМ</v>
          </cell>
          <cell r="B36" t="str">
            <v>шт</v>
          </cell>
          <cell r="D36">
            <v>118</v>
          </cell>
          <cell r="E36">
            <v>71</v>
          </cell>
          <cell r="G36">
            <v>0.42</v>
          </cell>
          <cell r="J36">
            <v>75</v>
          </cell>
          <cell r="L36">
            <v>14.2</v>
          </cell>
          <cell r="M36">
            <v>95.399999999999977</v>
          </cell>
          <cell r="N36">
            <v>100</v>
          </cell>
          <cell r="O36">
            <v>100</v>
          </cell>
          <cell r="Q36">
            <v>12.323943661971832</v>
          </cell>
          <cell r="R36">
            <v>5.2816901408450709</v>
          </cell>
          <cell r="S36">
            <v>6</v>
          </cell>
          <cell r="T36">
            <v>15.4</v>
          </cell>
          <cell r="U36">
            <v>1.2</v>
          </cell>
        </row>
        <row r="37">
          <cell r="A37" t="str">
            <v xml:space="preserve"> 096  Сосиски Баварские,  0.42кг,ПОКОМ</v>
          </cell>
          <cell r="B37" t="str">
            <v>шт</v>
          </cell>
          <cell r="D37">
            <v>210</v>
          </cell>
          <cell r="E37">
            <v>106</v>
          </cell>
          <cell r="G37">
            <v>0.42</v>
          </cell>
          <cell r="J37">
            <v>120</v>
          </cell>
          <cell r="L37">
            <v>21.2</v>
          </cell>
          <cell r="M37">
            <v>134.39999999999998</v>
          </cell>
          <cell r="N37">
            <v>150</v>
          </cell>
          <cell r="O37">
            <v>150</v>
          </cell>
          <cell r="Q37">
            <v>12.735849056603774</v>
          </cell>
          <cell r="R37">
            <v>5.6603773584905666</v>
          </cell>
          <cell r="S37">
            <v>8</v>
          </cell>
          <cell r="T37">
            <v>24.6</v>
          </cell>
          <cell r="U37">
            <v>3.4</v>
          </cell>
        </row>
        <row r="38">
          <cell r="A38" t="str">
            <v xml:space="preserve"> 102  Сосиски Ганноверские, амилюкс МГС, 0.6кг, ТМ Стародворье    ПОКОМ</v>
          </cell>
          <cell r="B38" t="str">
            <v>шт</v>
          </cell>
          <cell r="C38">
            <v>22</v>
          </cell>
          <cell r="D38">
            <v>343</v>
          </cell>
          <cell r="E38">
            <v>186</v>
          </cell>
          <cell r="G38">
            <v>0.6</v>
          </cell>
          <cell r="J38">
            <v>183.20000000000005</v>
          </cell>
          <cell r="L38">
            <v>37.200000000000003</v>
          </cell>
          <cell r="M38">
            <v>263.2</v>
          </cell>
          <cell r="N38">
            <v>200</v>
          </cell>
          <cell r="O38">
            <v>150</v>
          </cell>
          <cell r="Q38">
            <v>10.301075268817204</v>
          </cell>
          <cell r="R38">
            <v>4.9247311827956999</v>
          </cell>
          <cell r="S38">
            <v>20.399999999999999</v>
          </cell>
          <cell r="T38">
            <v>25</v>
          </cell>
          <cell r="U38">
            <v>30.6</v>
          </cell>
        </row>
        <row r="39">
          <cell r="A39" t="str">
            <v xml:space="preserve"> 103  Сосиски Классические, 0.42кг,ядрена копотьПОКОМ</v>
          </cell>
          <cell r="B39" t="str">
            <v>шт</v>
          </cell>
          <cell r="C39">
            <v>11</v>
          </cell>
          <cell r="E39">
            <v>2</v>
          </cell>
          <cell r="F39">
            <v>9</v>
          </cell>
          <cell r="G39">
            <v>0.42</v>
          </cell>
          <cell r="L39">
            <v>0.4</v>
          </cell>
          <cell r="N39">
            <v>5</v>
          </cell>
          <cell r="O39">
            <v>10</v>
          </cell>
          <cell r="Q39">
            <v>35</v>
          </cell>
          <cell r="R39">
            <v>22.5</v>
          </cell>
          <cell r="S39">
            <v>-0.6</v>
          </cell>
          <cell r="T39">
            <v>-0.4</v>
          </cell>
          <cell r="U39">
            <v>0</v>
          </cell>
        </row>
        <row r="40">
          <cell r="A40" t="str">
            <v xml:space="preserve"> 104  Сосиски Молочные по-стародворски, амицел МГС 0.45кг, ТМ Стародворье    ПОКОМ</v>
          </cell>
          <cell r="B40" t="str">
            <v>шт</v>
          </cell>
          <cell r="C40">
            <v>26</v>
          </cell>
          <cell r="D40">
            <v>1</v>
          </cell>
          <cell r="E40">
            <v>12</v>
          </cell>
          <cell r="F40">
            <v>14</v>
          </cell>
          <cell r="G40">
            <v>0.45</v>
          </cell>
          <cell r="L40">
            <v>2.4</v>
          </cell>
          <cell r="M40">
            <v>14.799999999999997</v>
          </cell>
          <cell r="N40">
            <v>10</v>
          </cell>
          <cell r="O40">
            <v>10</v>
          </cell>
          <cell r="Q40">
            <v>10</v>
          </cell>
          <cell r="R40">
            <v>5.8333333333333339</v>
          </cell>
          <cell r="S40">
            <v>0</v>
          </cell>
          <cell r="T40">
            <v>0.4</v>
          </cell>
          <cell r="U40">
            <v>1.6</v>
          </cell>
        </row>
        <row r="41">
          <cell r="A41" t="str">
            <v xml:space="preserve"> 114  Сосиски Филейбургские с филе сочного окорока, 0,55 кг, БАВАРУШКА ПОКОМ</v>
          </cell>
          <cell r="B41" t="str">
            <v>шт</v>
          </cell>
          <cell r="C41">
            <v>10</v>
          </cell>
          <cell r="E41">
            <v>1</v>
          </cell>
          <cell r="F41">
            <v>2</v>
          </cell>
          <cell r="G41">
            <v>0.55000000000000004</v>
          </cell>
          <cell r="J41">
            <v>16.399999999999999</v>
          </cell>
          <cell r="L41">
            <v>0.2</v>
          </cell>
          <cell r="Q41">
            <v>91.999999999999986</v>
          </cell>
          <cell r="R41">
            <v>91.999999999999986</v>
          </cell>
          <cell r="S41">
            <v>0</v>
          </cell>
          <cell r="T41">
            <v>2</v>
          </cell>
          <cell r="U41">
            <v>2.4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B42" t="str">
            <v>шт</v>
          </cell>
          <cell r="C42">
            <v>2</v>
          </cell>
          <cell r="D42">
            <v>44</v>
          </cell>
          <cell r="E42">
            <v>18</v>
          </cell>
          <cell r="F42">
            <v>10</v>
          </cell>
          <cell r="G42">
            <v>0.35</v>
          </cell>
          <cell r="J42">
            <v>30</v>
          </cell>
          <cell r="L42">
            <v>3.6</v>
          </cell>
          <cell r="M42">
            <v>5</v>
          </cell>
          <cell r="N42">
            <v>10</v>
          </cell>
          <cell r="O42">
            <v>15</v>
          </cell>
          <cell r="Q42">
            <v>13.888888888888889</v>
          </cell>
          <cell r="R42">
            <v>11.111111111111111</v>
          </cell>
          <cell r="S42">
            <v>2.4</v>
          </cell>
          <cell r="T42">
            <v>4</v>
          </cell>
          <cell r="U42">
            <v>4</v>
          </cell>
        </row>
        <row r="43">
          <cell r="A43" t="str">
            <v xml:space="preserve"> 116  Колбаса Балыкбургская с копченым балыком, в/у 0,35 кг срез, БАВАРУШКА ПОКОМ</v>
          </cell>
          <cell r="B43" t="str">
            <v>шт</v>
          </cell>
          <cell r="C43">
            <v>2</v>
          </cell>
          <cell r="D43">
            <v>36</v>
          </cell>
          <cell r="E43">
            <v>30</v>
          </cell>
          <cell r="G43">
            <v>0.35</v>
          </cell>
          <cell r="J43">
            <v>15</v>
          </cell>
          <cell r="L43">
            <v>6</v>
          </cell>
          <cell r="M43">
            <v>45</v>
          </cell>
          <cell r="N43">
            <v>35</v>
          </cell>
          <cell r="O43">
            <v>30</v>
          </cell>
          <cell r="Q43">
            <v>8.3333333333333339</v>
          </cell>
          <cell r="R43">
            <v>2.5</v>
          </cell>
          <cell r="S43">
            <v>1.4</v>
          </cell>
          <cell r="T43">
            <v>4.2</v>
          </cell>
          <cell r="U43">
            <v>2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B44" t="str">
            <v>шт</v>
          </cell>
          <cell r="C44">
            <v>3</v>
          </cell>
          <cell r="D44">
            <v>47</v>
          </cell>
          <cell r="E44">
            <v>17</v>
          </cell>
          <cell r="F44">
            <v>1</v>
          </cell>
          <cell r="G44">
            <v>0.35</v>
          </cell>
          <cell r="J44">
            <v>15</v>
          </cell>
          <cell r="L44">
            <v>3.4</v>
          </cell>
          <cell r="M44">
            <v>24.799999999999997</v>
          </cell>
          <cell r="N44">
            <v>20</v>
          </cell>
          <cell r="O44">
            <v>20</v>
          </cell>
          <cell r="Q44">
            <v>10.588235294117647</v>
          </cell>
          <cell r="R44">
            <v>4.7058823529411766</v>
          </cell>
          <cell r="S44">
            <v>3.8</v>
          </cell>
          <cell r="T44">
            <v>5.4</v>
          </cell>
          <cell r="U44">
            <v>2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B45" t="str">
            <v>шт</v>
          </cell>
          <cell r="C45">
            <v>11</v>
          </cell>
          <cell r="D45">
            <v>75</v>
          </cell>
          <cell r="E45">
            <v>35</v>
          </cell>
          <cell r="F45">
            <v>16</v>
          </cell>
          <cell r="G45">
            <v>0.35</v>
          </cell>
          <cell r="J45">
            <v>40</v>
          </cell>
          <cell r="L45">
            <v>7</v>
          </cell>
          <cell r="M45">
            <v>28</v>
          </cell>
          <cell r="N45">
            <v>20</v>
          </cell>
          <cell r="O45">
            <v>20</v>
          </cell>
          <cell r="Q45">
            <v>10.857142857142858</v>
          </cell>
          <cell r="R45">
            <v>8</v>
          </cell>
          <cell r="S45">
            <v>5.4</v>
          </cell>
          <cell r="T45">
            <v>6.8</v>
          </cell>
          <cell r="U45">
            <v>7.2</v>
          </cell>
        </row>
        <row r="46">
          <cell r="A46" t="str">
            <v xml:space="preserve"> 200  Ветчина Дугушка ТМ Стародворье, вектор в/у    ПОКОМ</v>
          </cell>
          <cell r="B46" t="str">
            <v>кг</v>
          </cell>
          <cell r="C46">
            <v>-8.6319999999999997</v>
          </cell>
          <cell r="D46">
            <v>502.245</v>
          </cell>
          <cell r="E46">
            <v>81.804000000000002</v>
          </cell>
          <cell r="F46">
            <v>171.529</v>
          </cell>
          <cell r="G46">
            <v>1</v>
          </cell>
          <cell r="J46">
            <v>150</v>
          </cell>
          <cell r="L46">
            <v>16.360800000000001</v>
          </cell>
          <cell r="Q46">
            <v>19.652400860593612</v>
          </cell>
          <cell r="R46">
            <v>19.652400860593612</v>
          </cell>
          <cell r="S46">
            <v>19.3628</v>
          </cell>
          <cell r="T46">
            <v>24.814799999999998</v>
          </cell>
          <cell r="U46">
            <v>22.683199999999999</v>
          </cell>
        </row>
        <row r="47">
          <cell r="A47" t="str">
            <v xml:space="preserve"> 201  Ветчина Нежная ТМ Особый рецепт, (2,5кг), ПОКОМ</v>
          </cell>
          <cell r="B47" t="str">
            <v>кг</v>
          </cell>
          <cell r="C47">
            <v>13.353999999999999</v>
          </cell>
          <cell r="D47">
            <v>1287.4179999999999</v>
          </cell>
          <cell r="E47">
            <v>480.43</v>
          </cell>
          <cell r="F47">
            <v>414.42500000000001</v>
          </cell>
          <cell r="G47">
            <v>1</v>
          </cell>
          <cell r="J47">
            <v>600</v>
          </cell>
          <cell r="L47">
            <v>96.085999999999999</v>
          </cell>
          <cell r="M47">
            <v>138.60699999999991</v>
          </cell>
          <cell r="N47">
            <v>150</v>
          </cell>
          <cell r="O47">
            <v>100</v>
          </cell>
          <cell r="Q47">
            <v>12.118570863601358</v>
          </cell>
          <cell r="R47">
            <v>10.557469350373623</v>
          </cell>
          <cell r="S47">
            <v>67.5</v>
          </cell>
          <cell r="T47">
            <v>106.9614</v>
          </cell>
          <cell r="U47">
            <v>49.252200000000002</v>
          </cell>
        </row>
        <row r="48">
          <cell r="A48" t="str">
            <v xml:space="preserve"> 215  Колбаса Докторская Дугушка ГОСТ, ВЕС, ТМ Стародворье ПОКОМ</v>
          </cell>
          <cell r="B48" t="str">
            <v>кг</v>
          </cell>
          <cell r="C48">
            <v>107.92700000000001</v>
          </cell>
          <cell r="D48">
            <v>100.94799999999999</v>
          </cell>
          <cell r="E48">
            <v>26.681000000000001</v>
          </cell>
          <cell r="F48">
            <v>180.48699999999999</v>
          </cell>
          <cell r="G48">
            <v>1</v>
          </cell>
          <cell r="J48">
            <v>50</v>
          </cell>
          <cell r="L48">
            <v>5.3361999999999998</v>
          </cell>
          <cell r="Q48">
            <v>43.193096210786706</v>
          </cell>
          <cell r="R48">
            <v>43.193096210786706</v>
          </cell>
          <cell r="S48">
            <v>14.612</v>
          </cell>
          <cell r="T48">
            <v>9.6900000000000013</v>
          </cell>
          <cell r="U48">
            <v>17.690000000000001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B49" t="str">
            <v>кг</v>
          </cell>
          <cell r="C49">
            <v>70.658000000000001</v>
          </cell>
          <cell r="D49">
            <v>222.762</v>
          </cell>
          <cell r="E49">
            <v>141.46899999999999</v>
          </cell>
          <cell r="F49">
            <v>125.625</v>
          </cell>
          <cell r="G49">
            <v>1</v>
          </cell>
          <cell r="J49">
            <v>50</v>
          </cell>
          <cell r="L49">
            <v>28.293799999999997</v>
          </cell>
          <cell r="M49">
            <v>163.90059999999994</v>
          </cell>
          <cell r="N49">
            <v>163.90059999999994</v>
          </cell>
          <cell r="Q49">
            <v>11.999999999999998</v>
          </cell>
          <cell r="R49">
            <v>6.2071902678325293</v>
          </cell>
          <cell r="S49">
            <v>19.479199999999999</v>
          </cell>
          <cell r="T49">
            <v>28.7974</v>
          </cell>
          <cell r="U49">
            <v>22.813800000000001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B50" t="str">
            <v>кг</v>
          </cell>
          <cell r="D50">
            <v>7.2</v>
          </cell>
          <cell r="E50">
            <v>-1.2949999999999999</v>
          </cell>
          <cell r="F50">
            <v>7.2</v>
          </cell>
          <cell r="G50">
            <v>1</v>
          </cell>
          <cell r="J50">
            <v>20</v>
          </cell>
          <cell r="L50">
            <v>-0.25900000000000001</v>
          </cell>
          <cell r="Q50">
            <v>-105.01930501930501</v>
          </cell>
          <cell r="R50">
            <v>-105.01930501930501</v>
          </cell>
          <cell r="S50">
            <v>0.36</v>
          </cell>
          <cell r="T50">
            <v>0</v>
          </cell>
          <cell r="U50">
            <v>0.36</v>
          </cell>
        </row>
        <row r="51">
          <cell r="A51" t="str">
            <v xml:space="preserve"> 219  Колбаса Докторская Особая ТМ Особый рецепт, ВЕС  ПОКОМ</v>
          </cell>
          <cell r="B51" t="str">
            <v>кг</v>
          </cell>
          <cell r="C51">
            <v>204.786</v>
          </cell>
          <cell r="D51">
            <v>1397.7280000000001</v>
          </cell>
          <cell r="E51">
            <v>620.66899999999998</v>
          </cell>
          <cell r="F51">
            <v>450.39</v>
          </cell>
          <cell r="G51">
            <v>1</v>
          </cell>
          <cell r="J51">
            <v>700</v>
          </cell>
          <cell r="L51">
            <v>124.13379999999999</v>
          </cell>
          <cell r="M51">
            <v>339.21559999999988</v>
          </cell>
          <cell r="N51">
            <v>350</v>
          </cell>
          <cell r="O51">
            <v>250</v>
          </cell>
          <cell r="Q51">
            <v>12.086877224414302</v>
          </cell>
          <cell r="R51">
            <v>9.2673389520017917</v>
          </cell>
          <cell r="S51">
            <v>144.8734</v>
          </cell>
          <cell r="T51">
            <v>104.601</v>
          </cell>
          <cell r="U51">
            <v>120.05840000000001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B52" t="str">
            <v>кг</v>
          </cell>
          <cell r="C52">
            <v>136.07499999999999</v>
          </cell>
          <cell r="D52">
            <v>66.694999999999993</v>
          </cell>
          <cell r="E52">
            <v>129.21</v>
          </cell>
          <cell r="F52">
            <v>73.56</v>
          </cell>
          <cell r="G52">
            <v>1</v>
          </cell>
          <cell r="J52">
            <v>60</v>
          </cell>
          <cell r="L52">
            <v>25.842000000000002</v>
          </cell>
          <cell r="M52">
            <v>176.54400000000004</v>
          </cell>
          <cell r="N52">
            <v>120</v>
          </cell>
          <cell r="O52">
            <v>70</v>
          </cell>
          <cell r="Q52">
            <v>9.811934060831204</v>
          </cell>
          <cell r="R52">
            <v>5.1683306245646614</v>
          </cell>
          <cell r="S52">
            <v>9.7759999999999998</v>
          </cell>
          <cell r="T52">
            <v>10.356999999999999</v>
          </cell>
          <cell r="U52">
            <v>15.3</v>
          </cell>
        </row>
        <row r="53">
          <cell r="A53" t="str">
            <v xml:space="preserve"> 222  Колбаса Докторская стародворская, ВЕС, ВсхЗв   ПОКОМ</v>
          </cell>
          <cell r="B53" t="str">
            <v>кг</v>
          </cell>
          <cell r="C53">
            <v>-1.59</v>
          </cell>
          <cell r="D53">
            <v>420.65499999999997</v>
          </cell>
          <cell r="E53">
            <v>222.22</v>
          </cell>
          <cell r="F53">
            <v>92.504999999999995</v>
          </cell>
          <cell r="G53">
            <v>1</v>
          </cell>
          <cell r="J53">
            <v>100</v>
          </cell>
          <cell r="L53">
            <v>44.444000000000003</v>
          </cell>
          <cell r="M53">
            <v>296.37900000000002</v>
          </cell>
          <cell r="N53">
            <v>200</v>
          </cell>
          <cell r="O53">
            <v>100</v>
          </cell>
          <cell r="Q53">
            <v>8.8314508145081447</v>
          </cell>
          <cell r="R53">
            <v>4.3314058140581402</v>
          </cell>
          <cell r="S53">
            <v>24.527799999999999</v>
          </cell>
          <cell r="T53">
            <v>38.178199999999997</v>
          </cell>
          <cell r="U53">
            <v>0.8</v>
          </cell>
        </row>
        <row r="54">
          <cell r="A54" t="str">
            <v xml:space="preserve"> 225  Колбаса Дугушка со шпиком, ВЕС, ТМ Стародворье   ПОКОМ</v>
          </cell>
          <cell r="B54" t="str">
            <v>кг</v>
          </cell>
          <cell r="C54">
            <v>-10.922000000000001</v>
          </cell>
          <cell r="D54">
            <v>63.962000000000003</v>
          </cell>
          <cell r="E54">
            <v>30.88</v>
          </cell>
          <cell r="F54">
            <v>11.52</v>
          </cell>
          <cell r="G54">
            <v>1</v>
          </cell>
          <cell r="J54">
            <v>20</v>
          </cell>
          <cell r="L54">
            <v>6.1760000000000002</v>
          </cell>
          <cell r="M54">
            <v>42.591999999999999</v>
          </cell>
          <cell r="N54">
            <v>30</v>
          </cell>
          <cell r="O54">
            <v>10</v>
          </cell>
          <cell r="Q54">
            <v>9.9611398963730569</v>
          </cell>
          <cell r="R54">
            <v>5.1036269430051808</v>
          </cell>
          <cell r="S54">
            <v>0</v>
          </cell>
          <cell r="T54">
            <v>3</v>
          </cell>
          <cell r="U54">
            <v>2.3039999999999998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B55" t="str">
            <v>кг</v>
          </cell>
          <cell r="C55">
            <v>14.734</v>
          </cell>
          <cell r="D55">
            <v>15.763</v>
          </cell>
          <cell r="E55">
            <v>1.155</v>
          </cell>
          <cell r="F55">
            <v>13.903</v>
          </cell>
          <cell r="G55">
            <v>1</v>
          </cell>
          <cell r="L55">
            <v>0.23100000000000001</v>
          </cell>
          <cell r="N55">
            <v>5</v>
          </cell>
          <cell r="O55">
            <v>5</v>
          </cell>
          <cell r="Q55">
            <v>81.831168831168824</v>
          </cell>
          <cell r="R55">
            <v>60.186147186147188</v>
          </cell>
          <cell r="S55">
            <v>0</v>
          </cell>
          <cell r="T55">
            <v>7.46E-2</v>
          </cell>
          <cell r="U55">
            <v>0.44240000000000002</v>
          </cell>
        </row>
        <row r="56">
          <cell r="A56" t="str">
            <v xml:space="preserve"> 229  Колбаса Молочная Дугушка, в/у, ВЕС, ТМ Стародворье   ПОКОМ</v>
          </cell>
          <cell r="B56" t="str">
            <v>кг</v>
          </cell>
          <cell r="C56">
            <v>8.0000000000000002E-3</v>
          </cell>
          <cell r="D56">
            <v>137.489</v>
          </cell>
          <cell r="E56">
            <v>62.581000000000003</v>
          </cell>
          <cell r="F56">
            <v>58.878999999999998</v>
          </cell>
          <cell r="G56">
            <v>1</v>
          </cell>
          <cell r="J56">
            <v>50</v>
          </cell>
          <cell r="L56">
            <v>12.516200000000001</v>
          </cell>
          <cell r="M56">
            <v>41.315400000000032</v>
          </cell>
          <cell r="N56">
            <v>30</v>
          </cell>
          <cell r="O56">
            <v>20</v>
          </cell>
          <cell r="Q56">
            <v>11.095939662197789</v>
          </cell>
          <cell r="R56">
            <v>8.699046036336906</v>
          </cell>
          <cell r="S56">
            <v>10.898399999999999</v>
          </cell>
          <cell r="T56">
            <v>18.1752</v>
          </cell>
          <cell r="U56">
            <v>7.9739999999999993</v>
          </cell>
        </row>
        <row r="57">
          <cell r="A57" t="str">
            <v xml:space="preserve"> 230  Колбаса Молочная Особая ТМ Особый рецепт, п/а, ВЕС. ПОКОМ</v>
          </cell>
          <cell r="B57" t="str">
            <v>кг</v>
          </cell>
          <cell r="C57">
            <v>216.86500000000001</v>
          </cell>
          <cell r="D57">
            <v>156.595</v>
          </cell>
          <cell r="E57">
            <v>138.29</v>
          </cell>
          <cell r="F57">
            <v>99.454999999999998</v>
          </cell>
          <cell r="G57">
            <v>1</v>
          </cell>
          <cell r="J57">
            <v>150</v>
          </cell>
          <cell r="L57">
            <v>27.657999999999998</v>
          </cell>
          <cell r="M57">
            <v>82.44099999999996</v>
          </cell>
          <cell r="N57">
            <v>100</v>
          </cell>
          <cell r="O57">
            <v>80</v>
          </cell>
          <cell r="Q57">
            <v>12.634861522886688</v>
          </cell>
          <cell r="R57">
            <v>9.0192710969701348</v>
          </cell>
          <cell r="S57">
            <v>8.8129999999999988</v>
          </cell>
          <cell r="T57">
            <v>22.052</v>
          </cell>
          <cell r="U57">
            <v>28.439</v>
          </cell>
        </row>
        <row r="58">
          <cell r="A58" t="str">
            <v xml:space="preserve"> 231  Колбаса Молочная по-стародворски, ВЕС   ПОКОМ</v>
          </cell>
          <cell r="B58" t="str">
            <v>кг</v>
          </cell>
          <cell r="D58">
            <v>84.36</v>
          </cell>
          <cell r="E58">
            <v>5.68</v>
          </cell>
          <cell r="F58">
            <v>75.555000000000007</v>
          </cell>
          <cell r="G58">
            <v>1</v>
          </cell>
          <cell r="L58">
            <v>1.1359999999999999</v>
          </cell>
          <cell r="N58">
            <v>40</v>
          </cell>
          <cell r="O58">
            <v>50</v>
          </cell>
          <cell r="Q58">
            <v>101.72095070422537</v>
          </cell>
          <cell r="R58">
            <v>66.509683098591566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G59">
            <v>0</v>
          </cell>
          <cell r="L59">
            <v>0</v>
          </cell>
          <cell r="Q59" t="e">
            <v>#DIV/0!</v>
          </cell>
          <cell r="R59" t="e">
            <v>#DIV/0!</v>
          </cell>
          <cell r="S59">
            <v>-1.0640000000000001</v>
          </cell>
          <cell r="T59">
            <v>0</v>
          </cell>
          <cell r="U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C60">
            <v>62.072000000000003</v>
          </cell>
          <cell r="D60">
            <v>2.238</v>
          </cell>
          <cell r="E60">
            <v>7.5129999999999999</v>
          </cell>
          <cell r="F60">
            <v>56.796999999999997</v>
          </cell>
          <cell r="G60">
            <v>1</v>
          </cell>
          <cell r="L60">
            <v>1.5025999999999999</v>
          </cell>
          <cell r="Q60">
            <v>37.799148143218424</v>
          </cell>
          <cell r="R60">
            <v>37.799148143218424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260.38</v>
          </cell>
          <cell r="D61">
            <v>577.351</v>
          </cell>
          <cell r="E61">
            <v>278.17099999999999</v>
          </cell>
          <cell r="F61">
            <v>214.02500000000001</v>
          </cell>
          <cell r="G61">
            <v>1</v>
          </cell>
          <cell r="J61">
            <v>720</v>
          </cell>
          <cell r="L61">
            <v>55.6342</v>
          </cell>
          <cell r="N61">
            <v>150</v>
          </cell>
          <cell r="O61">
            <v>100</v>
          </cell>
          <cell r="Q61">
            <v>19.484867221960595</v>
          </cell>
          <cell r="R61">
            <v>16.788683939015929</v>
          </cell>
          <cell r="S61">
            <v>73.248999999999995</v>
          </cell>
          <cell r="T61">
            <v>14.437999999999999</v>
          </cell>
          <cell r="U61">
            <v>99.897999999999996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9.9830000000000005</v>
          </cell>
          <cell r="D62">
            <v>88.983999999999995</v>
          </cell>
          <cell r="E62">
            <v>40.908999999999999</v>
          </cell>
          <cell r="F62">
            <v>52.792999999999999</v>
          </cell>
          <cell r="G62">
            <v>1</v>
          </cell>
          <cell r="J62">
            <v>40</v>
          </cell>
          <cell r="L62">
            <v>8.1817999999999991</v>
          </cell>
          <cell r="M62">
            <v>5.3885999999999896</v>
          </cell>
          <cell r="N62">
            <v>30</v>
          </cell>
          <cell r="O62">
            <v>30</v>
          </cell>
          <cell r="Q62">
            <v>15.008066684592634</v>
          </cell>
          <cell r="R62">
            <v>11.341391869759713</v>
          </cell>
          <cell r="S62">
            <v>6.1484000000000005</v>
          </cell>
          <cell r="T62">
            <v>6.1349999999999998</v>
          </cell>
          <cell r="U62">
            <v>9.6391999999999989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32.454999999999998</v>
          </cell>
          <cell r="D63">
            <v>29.54</v>
          </cell>
          <cell r="G63">
            <v>1</v>
          </cell>
          <cell r="L63">
            <v>0</v>
          </cell>
          <cell r="M63">
            <v>45</v>
          </cell>
          <cell r="N63">
            <v>80</v>
          </cell>
          <cell r="O63">
            <v>100</v>
          </cell>
          <cell r="Q63" t="e">
            <v>#DIV/0!</v>
          </cell>
          <cell r="R63" t="e">
            <v>#DIV/0!</v>
          </cell>
          <cell r="S63">
            <v>0.54</v>
          </cell>
          <cell r="T63">
            <v>5.9039999999999999</v>
          </cell>
          <cell r="U63">
            <v>2.1360000000000001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-0.879</v>
          </cell>
          <cell r="D64">
            <v>56.838999999999999</v>
          </cell>
          <cell r="E64">
            <v>15.785</v>
          </cell>
          <cell r="G64">
            <v>1</v>
          </cell>
          <cell r="J64">
            <v>70</v>
          </cell>
          <cell r="L64">
            <v>3.157</v>
          </cell>
          <cell r="M64">
            <v>50</v>
          </cell>
          <cell r="N64">
            <v>30</v>
          </cell>
          <cell r="O64">
            <v>30</v>
          </cell>
          <cell r="Q64">
            <v>31.675641431738992</v>
          </cell>
          <cell r="R64">
            <v>22.172949002217294</v>
          </cell>
          <cell r="S64">
            <v>2.9758</v>
          </cell>
          <cell r="T64">
            <v>2.4376000000000002</v>
          </cell>
          <cell r="U64">
            <v>8.0215999999999994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9.7899999999999991</v>
          </cell>
          <cell r="D65">
            <v>4.0819999999999999</v>
          </cell>
          <cell r="E65">
            <v>1.1399999999999999</v>
          </cell>
          <cell r="F65">
            <v>9.5939999999999994</v>
          </cell>
          <cell r="G65">
            <v>1</v>
          </cell>
          <cell r="L65">
            <v>0.22799999999999998</v>
          </cell>
          <cell r="O65">
            <v>5</v>
          </cell>
          <cell r="Q65">
            <v>42.078947368421055</v>
          </cell>
          <cell r="R65">
            <v>42.078947368421055</v>
          </cell>
          <cell r="S65">
            <v>0.15060000000000001</v>
          </cell>
          <cell r="T65">
            <v>0.13540000000000002</v>
          </cell>
          <cell r="U65">
            <v>0.15040000000000001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0.23799999999999999</v>
          </cell>
          <cell r="D66">
            <v>241.38399999999999</v>
          </cell>
          <cell r="E66">
            <v>84.391000000000005</v>
          </cell>
          <cell r="F66">
            <v>126.42400000000001</v>
          </cell>
          <cell r="G66">
            <v>1</v>
          </cell>
          <cell r="J66">
            <v>50</v>
          </cell>
          <cell r="L66">
            <v>16.8782</v>
          </cell>
          <cell r="M66">
            <v>26.114399999999989</v>
          </cell>
          <cell r="N66">
            <v>26.114399999999989</v>
          </cell>
          <cell r="Q66">
            <v>12</v>
          </cell>
          <cell r="R66">
            <v>10.452773400007111</v>
          </cell>
          <cell r="S66">
            <v>0</v>
          </cell>
          <cell r="T66">
            <v>21.955400000000001</v>
          </cell>
          <cell r="U66">
            <v>7.5516000000000005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252.34200000000001</v>
          </cell>
          <cell r="E67">
            <v>88.387</v>
          </cell>
          <cell r="F67">
            <v>32.927</v>
          </cell>
          <cell r="G67">
            <v>1</v>
          </cell>
          <cell r="J67">
            <v>40</v>
          </cell>
          <cell r="L67">
            <v>17.677399999999999</v>
          </cell>
          <cell r="M67">
            <v>121.52439999999999</v>
          </cell>
          <cell r="N67">
            <v>100</v>
          </cell>
          <cell r="O67">
            <v>20</v>
          </cell>
          <cell r="Q67">
            <v>9.7823774989534655</v>
          </cell>
          <cell r="R67">
            <v>4.1254369986536483</v>
          </cell>
          <cell r="S67">
            <v>15.5284</v>
          </cell>
          <cell r="T67">
            <v>13.8422</v>
          </cell>
          <cell r="U67">
            <v>8.404399999999999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-5.6589999999999998</v>
          </cell>
          <cell r="D68">
            <v>318.94400000000002</v>
          </cell>
          <cell r="E68">
            <v>78.661000000000001</v>
          </cell>
          <cell r="F68">
            <v>125.252</v>
          </cell>
          <cell r="G68">
            <v>1</v>
          </cell>
          <cell r="J68">
            <v>40</v>
          </cell>
          <cell r="L68">
            <v>15.732200000000001</v>
          </cell>
          <cell r="M68">
            <v>23.534400000000019</v>
          </cell>
          <cell r="N68">
            <v>25</v>
          </cell>
          <cell r="O68">
            <v>25</v>
          </cell>
          <cell r="Q68">
            <v>12.093159252997038</v>
          </cell>
          <cell r="R68">
            <v>10.504061733260446</v>
          </cell>
          <cell r="S68">
            <v>19.485599999999998</v>
          </cell>
          <cell r="T68">
            <v>18.588000000000001</v>
          </cell>
          <cell r="U68">
            <v>8.4188000000000009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D69">
            <v>60.45</v>
          </cell>
          <cell r="E69">
            <v>6.7</v>
          </cell>
          <cell r="F69">
            <v>46.99</v>
          </cell>
          <cell r="G69">
            <v>1</v>
          </cell>
          <cell r="L69">
            <v>1.34</v>
          </cell>
          <cell r="Q69">
            <v>35.067164179104473</v>
          </cell>
          <cell r="R69">
            <v>35.067164179104473</v>
          </cell>
          <cell r="S69">
            <v>0.53200000000000003</v>
          </cell>
          <cell r="T69">
            <v>1.3519999999999999</v>
          </cell>
          <cell r="U69">
            <v>0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-1.29</v>
          </cell>
          <cell r="D70">
            <v>60.37</v>
          </cell>
          <cell r="E70">
            <v>55.404000000000003</v>
          </cell>
          <cell r="F70">
            <v>3.6760000000000002</v>
          </cell>
          <cell r="G70">
            <v>1</v>
          </cell>
          <cell r="J70">
            <v>50</v>
          </cell>
          <cell r="L70">
            <v>11.0808</v>
          </cell>
          <cell r="M70">
            <v>79.293600000000012</v>
          </cell>
          <cell r="N70">
            <v>70</v>
          </cell>
          <cell r="O70">
            <v>70</v>
          </cell>
          <cell r="Q70">
            <v>11.161287993646669</v>
          </cell>
          <cell r="R70">
            <v>4.8440545808966862</v>
          </cell>
          <cell r="S70">
            <v>4.1402000000000001</v>
          </cell>
          <cell r="T70">
            <v>17.7136</v>
          </cell>
          <cell r="U70">
            <v>6.2241999999999997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B71" t="str">
            <v>кг</v>
          </cell>
          <cell r="C71">
            <v>-1.3169999999999999</v>
          </cell>
          <cell r="D71">
            <v>70.489000000000004</v>
          </cell>
          <cell r="E71">
            <v>61.597000000000001</v>
          </cell>
          <cell r="G71">
            <v>1</v>
          </cell>
          <cell r="J71">
            <v>50</v>
          </cell>
          <cell r="L71">
            <v>12.3194</v>
          </cell>
          <cell r="M71">
            <v>85.51339999999999</v>
          </cell>
          <cell r="N71">
            <v>75</v>
          </cell>
          <cell r="O71">
            <v>65</v>
          </cell>
          <cell r="Q71">
            <v>10.146598048606263</v>
          </cell>
          <cell r="R71">
            <v>4.0586392194425054</v>
          </cell>
          <cell r="S71">
            <v>8.8707999999999991</v>
          </cell>
          <cell r="T71">
            <v>4.0554000000000006</v>
          </cell>
          <cell r="U71">
            <v>7.6510000000000007</v>
          </cell>
        </row>
        <row r="72">
          <cell r="A72" t="str">
            <v xml:space="preserve"> 251  Сосиски Баварские, ВЕС.  ПОКОМ</v>
          </cell>
          <cell r="B72" t="str">
            <v>кг</v>
          </cell>
          <cell r="C72">
            <v>22.707999999999998</v>
          </cell>
          <cell r="D72">
            <v>1.339</v>
          </cell>
          <cell r="E72">
            <v>18.692</v>
          </cell>
          <cell r="F72">
            <v>4.0190000000000001</v>
          </cell>
          <cell r="G72">
            <v>1</v>
          </cell>
          <cell r="J72">
            <v>50</v>
          </cell>
          <cell r="L72">
            <v>3.7383999999999999</v>
          </cell>
          <cell r="N72">
            <v>20</v>
          </cell>
          <cell r="O72">
            <v>20</v>
          </cell>
          <cell r="Q72">
            <v>19.799646907768032</v>
          </cell>
          <cell r="R72">
            <v>14.449764605178686</v>
          </cell>
          <cell r="S72">
            <v>7.1425999999999998</v>
          </cell>
          <cell r="T72">
            <v>0.25840000000000002</v>
          </cell>
          <cell r="U72">
            <v>6.9269999999999996</v>
          </cell>
        </row>
        <row r="73">
          <cell r="A73" t="str">
            <v xml:space="preserve"> 253  Сосиски Ганноверские   ПОКОМ</v>
          </cell>
          <cell r="B73" t="str">
            <v>кг</v>
          </cell>
          <cell r="C73">
            <v>1089.9449999999999</v>
          </cell>
          <cell r="D73">
            <v>315.21499999999997</v>
          </cell>
          <cell r="E73">
            <v>983.90899999999999</v>
          </cell>
          <cell r="F73">
            <v>66.703000000000003</v>
          </cell>
          <cell r="G73">
            <v>1</v>
          </cell>
          <cell r="J73">
            <v>1400</v>
          </cell>
          <cell r="L73">
            <v>196.7818</v>
          </cell>
          <cell r="M73">
            <v>894.67860000000019</v>
          </cell>
          <cell r="N73">
            <v>700</v>
          </cell>
          <cell r="O73">
            <v>400</v>
          </cell>
          <cell r="Q73">
            <v>11.010687980290859</v>
          </cell>
          <cell r="R73">
            <v>7.4534484388292004</v>
          </cell>
          <cell r="S73">
            <v>5.6532</v>
          </cell>
          <cell r="T73">
            <v>253.40559999999999</v>
          </cell>
          <cell r="U73">
            <v>210.34639999999999</v>
          </cell>
        </row>
        <row r="74">
          <cell r="A74" t="str">
            <v xml:space="preserve"> 255  Сосиски Молочные для завтрака ТМ Особый рецепт, п/а МГС, ВЕС, ТМ Стародворье  ПОКОМ</v>
          </cell>
          <cell r="B74" t="str">
            <v>кг</v>
          </cell>
          <cell r="C74">
            <v>102.72799999999999</v>
          </cell>
          <cell r="D74">
            <v>7.8090000000000002</v>
          </cell>
          <cell r="E74">
            <v>30.6</v>
          </cell>
          <cell r="F74">
            <v>79.936999999999998</v>
          </cell>
          <cell r="G74">
            <v>1</v>
          </cell>
          <cell r="L74">
            <v>6.12</v>
          </cell>
          <cell r="N74">
            <v>20</v>
          </cell>
          <cell r="O74">
            <v>30</v>
          </cell>
          <cell r="Q74">
            <v>16.329575163398694</v>
          </cell>
          <cell r="R74">
            <v>13.061601307189543</v>
          </cell>
          <cell r="S74">
            <v>2.6412</v>
          </cell>
          <cell r="T74">
            <v>5.0754000000000001</v>
          </cell>
          <cell r="U74">
            <v>3.7323999999999997</v>
          </cell>
        </row>
        <row r="75">
          <cell r="A75" t="str">
            <v xml:space="preserve"> 257  Сосиски Молочные оригинальные ТМ Особый рецепт, ВЕС.   ПОКОМ</v>
          </cell>
          <cell r="B75" t="str">
            <v>кг</v>
          </cell>
          <cell r="C75">
            <v>45.908999999999999</v>
          </cell>
          <cell r="D75">
            <v>2.82</v>
          </cell>
          <cell r="E75">
            <v>18.231000000000002</v>
          </cell>
          <cell r="F75">
            <v>26.561</v>
          </cell>
          <cell r="G75">
            <v>1</v>
          </cell>
          <cell r="L75">
            <v>3.6462000000000003</v>
          </cell>
          <cell r="M75">
            <v>17.193400000000004</v>
          </cell>
          <cell r="N75">
            <v>25</v>
          </cell>
          <cell r="O75">
            <v>25</v>
          </cell>
          <cell r="Q75">
            <v>14.141023531347702</v>
          </cell>
          <cell r="R75">
            <v>7.2845702375075412</v>
          </cell>
          <cell r="S75">
            <v>0</v>
          </cell>
          <cell r="T75">
            <v>1.0626</v>
          </cell>
          <cell r="U75">
            <v>3.0124</v>
          </cell>
        </row>
        <row r="76">
          <cell r="A76" t="str">
            <v xml:space="preserve"> 258  Сосиски Молочные по-стародворски, амицел МГС, ВЕС, ТМ Стародворье ПОКОМ</v>
          </cell>
          <cell r="B76" t="str">
            <v>кг</v>
          </cell>
          <cell r="C76">
            <v>22.047999999999998</v>
          </cell>
          <cell r="D76">
            <v>1.419</v>
          </cell>
          <cell r="E76">
            <v>1.3560000000000001</v>
          </cell>
          <cell r="F76">
            <v>22.111000000000001</v>
          </cell>
          <cell r="G76">
            <v>1</v>
          </cell>
          <cell r="L76">
            <v>0.2712</v>
          </cell>
          <cell r="O76">
            <v>10</v>
          </cell>
          <cell r="Q76">
            <v>81.530235988200587</v>
          </cell>
          <cell r="R76">
            <v>81.530235988200587</v>
          </cell>
          <cell r="S76">
            <v>0</v>
          </cell>
          <cell r="T76">
            <v>0</v>
          </cell>
          <cell r="U76">
            <v>0.55020000000000002</v>
          </cell>
        </row>
        <row r="77">
          <cell r="A77" t="str">
            <v xml:space="preserve"> 260  Сосиски Сливочные по-стародворски, ВЕС.  ПОКОМ</v>
          </cell>
          <cell r="B77" t="str">
            <v>кг</v>
          </cell>
          <cell r="C77">
            <v>123.30200000000001</v>
          </cell>
          <cell r="E77">
            <v>1.29</v>
          </cell>
          <cell r="F77">
            <v>121.812</v>
          </cell>
          <cell r="G77">
            <v>1</v>
          </cell>
          <cell r="L77">
            <v>0.25800000000000001</v>
          </cell>
          <cell r="Q77">
            <v>472.1395348837209</v>
          </cell>
          <cell r="R77">
            <v>472.1395348837209</v>
          </cell>
          <cell r="S77">
            <v>0</v>
          </cell>
          <cell r="T77">
            <v>0</v>
          </cell>
          <cell r="U77">
            <v>0</v>
          </cell>
        </row>
        <row r="78">
          <cell r="A78" t="str">
            <v xml:space="preserve"> 263  Шпикачки Стародворские, ВЕС.  ПОКОМ</v>
          </cell>
          <cell r="B78" t="str">
            <v>кг</v>
          </cell>
          <cell r="C78">
            <v>44.417000000000002</v>
          </cell>
          <cell r="D78">
            <v>161.28399999999999</v>
          </cell>
          <cell r="E78">
            <v>19.37</v>
          </cell>
          <cell r="F78">
            <v>70.215000000000003</v>
          </cell>
          <cell r="G78">
            <v>1</v>
          </cell>
          <cell r="J78">
            <v>75</v>
          </cell>
          <cell r="L78">
            <v>3.8740000000000001</v>
          </cell>
          <cell r="N78">
            <v>20</v>
          </cell>
          <cell r="O78">
            <v>35</v>
          </cell>
          <cell r="Q78">
            <v>42.647134744450177</v>
          </cell>
          <cell r="R78">
            <v>37.48451213216314</v>
          </cell>
          <cell r="S78">
            <v>3.9537999999999998</v>
          </cell>
          <cell r="T78">
            <v>7.0518000000000001</v>
          </cell>
          <cell r="U78">
            <v>12.6256</v>
          </cell>
        </row>
        <row r="79">
          <cell r="A79" t="str">
            <v xml:space="preserve"> 264  Колбаса Молочная стародворская, амифлекс, ВЕС, ТМ Стародворье  ПОКОМ</v>
          </cell>
          <cell r="B79" t="str">
            <v>кг</v>
          </cell>
          <cell r="D79">
            <v>151.11199999999999</v>
          </cell>
          <cell r="E79">
            <v>20.209</v>
          </cell>
          <cell r="F79">
            <v>76.992999999999995</v>
          </cell>
          <cell r="G79">
            <v>1</v>
          </cell>
          <cell r="L79">
            <v>4.0418000000000003</v>
          </cell>
          <cell r="N79">
            <v>30</v>
          </cell>
          <cell r="O79">
            <v>30</v>
          </cell>
          <cell r="Q79">
            <v>26.471621554752829</v>
          </cell>
          <cell r="R79">
            <v>19.049186006234844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C80">
            <v>13.705</v>
          </cell>
          <cell r="D80">
            <v>2.1800000000000002</v>
          </cell>
          <cell r="E80">
            <v>5.76</v>
          </cell>
          <cell r="F80">
            <v>7.8819999999999997</v>
          </cell>
          <cell r="G80">
            <v>1</v>
          </cell>
          <cell r="J80">
            <v>30</v>
          </cell>
          <cell r="L80">
            <v>1.1519999999999999</v>
          </cell>
          <cell r="O80">
            <v>20</v>
          </cell>
          <cell r="Q80">
            <v>32.883680555555557</v>
          </cell>
          <cell r="R80">
            <v>32.883680555555557</v>
          </cell>
          <cell r="S80">
            <v>2.395</v>
          </cell>
          <cell r="T80">
            <v>0</v>
          </cell>
          <cell r="U80">
            <v>3.2744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62.252000000000002</v>
          </cell>
          <cell r="D81">
            <v>27.18</v>
          </cell>
          <cell r="E81">
            <v>5.0019999999999998</v>
          </cell>
          <cell r="F81">
            <v>80.072000000000003</v>
          </cell>
          <cell r="G81">
            <v>1</v>
          </cell>
          <cell r="L81">
            <v>1.0004</v>
          </cell>
          <cell r="Q81">
            <v>80.039984006397447</v>
          </cell>
          <cell r="R81">
            <v>80.039984006397447</v>
          </cell>
          <cell r="S81">
            <v>5.1533999999999995</v>
          </cell>
          <cell r="T81">
            <v>1.5698000000000001</v>
          </cell>
          <cell r="U81">
            <v>3.7122000000000002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D82">
            <v>38.700000000000003</v>
          </cell>
          <cell r="E82">
            <v>9.2949999999999999</v>
          </cell>
          <cell r="F82">
            <v>7.8140000000000001</v>
          </cell>
          <cell r="G82">
            <v>1</v>
          </cell>
          <cell r="L82">
            <v>1.859</v>
          </cell>
          <cell r="M82">
            <v>12.634999999999998</v>
          </cell>
          <cell r="N82">
            <v>12.634999999999998</v>
          </cell>
          <cell r="Q82">
            <v>10.999999999999998</v>
          </cell>
          <cell r="R82">
            <v>4.2033351264120498</v>
          </cell>
          <cell r="S82">
            <v>2.7440000000000002</v>
          </cell>
          <cell r="T82">
            <v>-0.14319999999999999</v>
          </cell>
          <cell r="U82">
            <v>0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C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10</v>
          </cell>
          <cell r="O83">
            <v>10</v>
          </cell>
          <cell r="P83" t="str">
            <v>просрок</v>
          </cell>
          <cell r="Q83" t="e">
            <v>#DIV/0!</v>
          </cell>
          <cell r="R83" t="e">
            <v>#DIV/0!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1</v>
          </cell>
          <cell r="D84">
            <v>57</v>
          </cell>
          <cell r="E84">
            <v>32</v>
          </cell>
          <cell r="G84">
            <v>0.35</v>
          </cell>
          <cell r="J84">
            <v>50</v>
          </cell>
          <cell r="L84">
            <v>6.4</v>
          </cell>
          <cell r="M84">
            <v>26.800000000000011</v>
          </cell>
          <cell r="N84">
            <v>25</v>
          </cell>
          <cell r="O84">
            <v>20</v>
          </cell>
          <cell r="Q84">
            <v>11.71875</v>
          </cell>
          <cell r="R84">
            <v>7.8125</v>
          </cell>
          <cell r="S84">
            <v>4</v>
          </cell>
          <cell r="T84">
            <v>2.2000000000000002</v>
          </cell>
          <cell r="U84">
            <v>6.8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21</v>
          </cell>
          <cell r="D85">
            <v>98</v>
          </cell>
          <cell r="E85">
            <v>42</v>
          </cell>
          <cell r="G85">
            <v>0.4</v>
          </cell>
          <cell r="J85">
            <v>40</v>
          </cell>
          <cell r="L85">
            <v>8.4</v>
          </cell>
          <cell r="M85">
            <v>60.800000000000011</v>
          </cell>
          <cell r="N85">
            <v>50</v>
          </cell>
          <cell r="O85">
            <v>40</v>
          </cell>
          <cell r="Q85">
            <v>10.714285714285714</v>
          </cell>
          <cell r="R85">
            <v>4.7619047619047619</v>
          </cell>
          <cell r="S85">
            <v>2.6</v>
          </cell>
          <cell r="T85">
            <v>7.6</v>
          </cell>
          <cell r="U85">
            <v>5.8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19</v>
          </cell>
          <cell r="D86">
            <v>63</v>
          </cell>
          <cell r="E86">
            <v>43</v>
          </cell>
          <cell r="F86">
            <v>2</v>
          </cell>
          <cell r="G86">
            <v>0.4</v>
          </cell>
          <cell r="J86">
            <v>30</v>
          </cell>
          <cell r="L86">
            <v>8.6</v>
          </cell>
          <cell r="M86">
            <v>62.599999999999994</v>
          </cell>
          <cell r="N86">
            <v>50</v>
          </cell>
          <cell r="O86">
            <v>30</v>
          </cell>
          <cell r="Q86">
            <v>9.5348837209302335</v>
          </cell>
          <cell r="R86">
            <v>3.7209302325581395</v>
          </cell>
          <cell r="S86">
            <v>2.4</v>
          </cell>
          <cell r="T86">
            <v>4.8</v>
          </cell>
          <cell r="U86">
            <v>5.4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94</v>
          </cell>
          <cell r="D87">
            <v>49</v>
          </cell>
          <cell r="E87">
            <v>8</v>
          </cell>
          <cell r="F87">
            <v>28</v>
          </cell>
          <cell r="G87">
            <v>0.4</v>
          </cell>
          <cell r="L87">
            <v>1.6</v>
          </cell>
          <cell r="N87">
            <v>10</v>
          </cell>
          <cell r="O87">
            <v>20</v>
          </cell>
          <cell r="Q87">
            <v>23.75</v>
          </cell>
          <cell r="R87">
            <v>17.5</v>
          </cell>
          <cell r="S87">
            <v>3.4</v>
          </cell>
          <cell r="T87">
            <v>7.8</v>
          </cell>
          <cell r="U87">
            <v>4.4000000000000004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22</v>
          </cell>
          <cell r="D88">
            <v>57</v>
          </cell>
          <cell r="E88">
            <v>34</v>
          </cell>
          <cell r="F88">
            <v>18</v>
          </cell>
          <cell r="G88">
            <v>0.4</v>
          </cell>
          <cell r="L88">
            <v>6.8</v>
          </cell>
          <cell r="M88">
            <v>50</v>
          </cell>
          <cell r="N88">
            <v>50</v>
          </cell>
          <cell r="O88">
            <v>50</v>
          </cell>
          <cell r="Q88">
            <v>10</v>
          </cell>
          <cell r="R88">
            <v>2.6470588235294117</v>
          </cell>
          <cell r="S88">
            <v>0.2</v>
          </cell>
          <cell r="T88">
            <v>3.2</v>
          </cell>
          <cell r="U88">
            <v>3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1</v>
          </cell>
          <cell r="F89">
            <v>1</v>
          </cell>
          <cell r="G89">
            <v>0.35</v>
          </cell>
          <cell r="J89">
            <v>10</v>
          </cell>
          <cell r="L89">
            <v>0</v>
          </cell>
          <cell r="N89">
            <v>10</v>
          </cell>
          <cell r="O89">
            <v>10</v>
          </cell>
          <cell r="Q89" t="e">
            <v>#DIV/0!</v>
          </cell>
          <cell r="R89" t="e">
            <v>#DIV/0!</v>
          </cell>
          <cell r="S89">
            <v>0</v>
          </cell>
          <cell r="T89">
            <v>1.8</v>
          </cell>
          <cell r="U89">
            <v>0.4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14.9</v>
          </cell>
          <cell r="D90">
            <v>310.59199999999998</v>
          </cell>
          <cell r="E90">
            <v>125.905</v>
          </cell>
          <cell r="G90">
            <v>1</v>
          </cell>
          <cell r="L90">
            <v>25.181000000000001</v>
          </cell>
          <cell r="M90">
            <v>176.267</v>
          </cell>
          <cell r="N90">
            <v>120</v>
          </cell>
          <cell r="O90">
            <v>60</v>
          </cell>
          <cell r="Q90">
            <v>4.7654977959572689</v>
          </cell>
          <cell r="R90">
            <v>0</v>
          </cell>
          <cell r="S90">
            <v>11.7394</v>
          </cell>
          <cell r="T90">
            <v>15.5702</v>
          </cell>
          <cell r="U90">
            <v>1.5986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28</v>
          </cell>
          <cell r="D91">
            <v>8</v>
          </cell>
          <cell r="E91">
            <v>28</v>
          </cell>
          <cell r="F91">
            <v>6</v>
          </cell>
          <cell r="G91">
            <v>0.45</v>
          </cell>
          <cell r="J91">
            <v>40</v>
          </cell>
          <cell r="L91">
            <v>5.6</v>
          </cell>
          <cell r="M91">
            <v>21.199999999999989</v>
          </cell>
          <cell r="N91">
            <v>15</v>
          </cell>
          <cell r="O91">
            <v>10</v>
          </cell>
          <cell r="Q91">
            <v>10.892857142857144</v>
          </cell>
          <cell r="R91">
            <v>8.2142857142857153</v>
          </cell>
          <cell r="S91">
            <v>0.6</v>
          </cell>
          <cell r="T91">
            <v>2.4</v>
          </cell>
          <cell r="U91">
            <v>5.2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D92">
            <v>9</v>
          </cell>
          <cell r="G92">
            <v>0</v>
          </cell>
          <cell r="L92">
            <v>0</v>
          </cell>
          <cell r="Q92" t="e">
            <v>#DIV/0!</v>
          </cell>
          <cell r="R92" t="e">
            <v>#DIV/0!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D93">
            <v>66</v>
          </cell>
          <cell r="E93">
            <v>18</v>
          </cell>
          <cell r="F93">
            <v>30</v>
          </cell>
          <cell r="G93">
            <v>0.33</v>
          </cell>
          <cell r="L93">
            <v>3.6</v>
          </cell>
          <cell r="M93">
            <v>13.200000000000003</v>
          </cell>
          <cell r="N93">
            <v>25</v>
          </cell>
          <cell r="O93">
            <v>25</v>
          </cell>
          <cell r="Q93">
            <v>15.277777777777777</v>
          </cell>
          <cell r="R93">
            <v>8.3333333333333339</v>
          </cell>
          <cell r="S93">
            <v>1.2</v>
          </cell>
          <cell r="T93">
            <v>2.8</v>
          </cell>
          <cell r="U93">
            <v>0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5</v>
          </cell>
          <cell r="D94">
            <v>106</v>
          </cell>
          <cell r="E94">
            <v>37</v>
          </cell>
          <cell r="F94">
            <v>25</v>
          </cell>
          <cell r="G94">
            <v>0.35</v>
          </cell>
          <cell r="J94">
            <v>30</v>
          </cell>
          <cell r="L94">
            <v>7.4</v>
          </cell>
          <cell r="M94">
            <v>33.800000000000011</v>
          </cell>
          <cell r="N94">
            <v>30</v>
          </cell>
          <cell r="O94">
            <v>25</v>
          </cell>
          <cell r="Q94">
            <v>11.486486486486486</v>
          </cell>
          <cell r="R94">
            <v>7.4324324324324325</v>
          </cell>
          <cell r="S94">
            <v>3.6</v>
          </cell>
          <cell r="T94">
            <v>6.8</v>
          </cell>
          <cell r="U94">
            <v>5.4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1</v>
          </cell>
          <cell r="D95">
            <v>25</v>
          </cell>
          <cell r="E95">
            <v>14</v>
          </cell>
          <cell r="F95">
            <v>4</v>
          </cell>
          <cell r="G95">
            <v>0.375</v>
          </cell>
          <cell r="J95">
            <v>35</v>
          </cell>
          <cell r="L95">
            <v>2.8</v>
          </cell>
          <cell r="N95">
            <v>30</v>
          </cell>
          <cell r="O95">
            <v>60</v>
          </cell>
          <cell r="Q95">
            <v>24.642857142857146</v>
          </cell>
          <cell r="R95">
            <v>13.928571428571429</v>
          </cell>
          <cell r="S95">
            <v>3.8</v>
          </cell>
          <cell r="T95">
            <v>3.8</v>
          </cell>
          <cell r="U95">
            <v>4.2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177</v>
          </cell>
          <cell r="D96">
            <v>5</v>
          </cell>
          <cell r="E96">
            <v>2</v>
          </cell>
          <cell r="F96">
            <v>180</v>
          </cell>
          <cell r="G96">
            <v>0.6</v>
          </cell>
          <cell r="L96">
            <v>0.4</v>
          </cell>
          <cell r="Q96">
            <v>450</v>
          </cell>
          <cell r="R96">
            <v>450</v>
          </cell>
          <cell r="S96">
            <v>0</v>
          </cell>
          <cell r="T96">
            <v>0.8</v>
          </cell>
          <cell r="U96">
            <v>7.6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D97">
            <v>59</v>
          </cell>
          <cell r="E97">
            <v>41</v>
          </cell>
          <cell r="G97">
            <v>0.35</v>
          </cell>
          <cell r="J97">
            <v>70</v>
          </cell>
          <cell r="L97">
            <v>8.1999999999999993</v>
          </cell>
          <cell r="M97">
            <v>28.399999999999991</v>
          </cell>
          <cell r="N97">
            <v>50</v>
          </cell>
          <cell r="O97">
            <v>50</v>
          </cell>
          <cell r="Q97">
            <v>14.634146341463415</v>
          </cell>
          <cell r="R97">
            <v>8.536585365853659</v>
          </cell>
          <cell r="S97">
            <v>4</v>
          </cell>
          <cell r="T97">
            <v>4.2</v>
          </cell>
          <cell r="U97">
            <v>9.4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1</v>
          </cell>
          <cell r="D98">
            <v>75</v>
          </cell>
          <cell r="E98">
            <v>32</v>
          </cell>
          <cell r="G98">
            <v>0.4</v>
          </cell>
          <cell r="J98">
            <v>20</v>
          </cell>
          <cell r="L98">
            <v>6.4</v>
          </cell>
          <cell r="M98">
            <v>44</v>
          </cell>
          <cell r="N98">
            <v>60</v>
          </cell>
          <cell r="O98">
            <v>60</v>
          </cell>
          <cell r="Q98">
            <v>12.5</v>
          </cell>
          <cell r="R98">
            <v>3.125</v>
          </cell>
          <cell r="S98">
            <v>1.6</v>
          </cell>
          <cell r="T98">
            <v>8</v>
          </cell>
          <cell r="U98">
            <v>3.4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C99">
            <v>16</v>
          </cell>
          <cell r="D99">
            <v>20</v>
          </cell>
          <cell r="E99">
            <v>27</v>
          </cell>
          <cell r="G99">
            <v>0.4</v>
          </cell>
          <cell r="J99">
            <v>60</v>
          </cell>
          <cell r="L99">
            <v>5.4</v>
          </cell>
          <cell r="M99">
            <v>4.8000000000000114</v>
          </cell>
          <cell r="N99">
            <v>40</v>
          </cell>
          <cell r="O99">
            <v>70</v>
          </cell>
          <cell r="Q99">
            <v>18.518518518518519</v>
          </cell>
          <cell r="R99">
            <v>11.111111111111111</v>
          </cell>
          <cell r="S99">
            <v>0</v>
          </cell>
          <cell r="T99">
            <v>0</v>
          </cell>
          <cell r="U99">
            <v>7.6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1.302</v>
          </cell>
          <cell r="D100">
            <v>14.943</v>
          </cell>
          <cell r="E100">
            <v>4.32</v>
          </cell>
          <cell r="F100">
            <v>10.656000000000001</v>
          </cell>
          <cell r="G100">
            <v>1</v>
          </cell>
          <cell r="L100">
            <v>0.8640000000000001</v>
          </cell>
          <cell r="N100">
            <v>10</v>
          </cell>
          <cell r="O100">
            <v>10</v>
          </cell>
          <cell r="Q100">
            <v>23.907407407407405</v>
          </cell>
          <cell r="R100">
            <v>12.333333333333332</v>
          </cell>
          <cell r="S100">
            <v>0</v>
          </cell>
          <cell r="T100">
            <v>0.42539999999999994</v>
          </cell>
          <cell r="U100">
            <v>0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8</v>
          </cell>
          <cell r="D101">
            <v>23</v>
          </cell>
          <cell r="E101">
            <v>29</v>
          </cell>
          <cell r="G101">
            <v>0.4</v>
          </cell>
          <cell r="J101">
            <v>20</v>
          </cell>
          <cell r="L101">
            <v>5.8</v>
          </cell>
          <cell r="M101">
            <v>38</v>
          </cell>
          <cell r="N101">
            <v>20</v>
          </cell>
          <cell r="O101">
            <v>15</v>
          </cell>
          <cell r="Q101">
            <v>6.8965517241379315</v>
          </cell>
          <cell r="R101">
            <v>3.4482758620689657</v>
          </cell>
          <cell r="S101">
            <v>-0.6</v>
          </cell>
          <cell r="T101">
            <v>1.2</v>
          </cell>
          <cell r="U101">
            <v>3.2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0.13300000000000001</v>
          </cell>
          <cell r="D102">
            <v>207.44</v>
          </cell>
          <cell r="E102">
            <v>109.22</v>
          </cell>
          <cell r="F102">
            <v>32.79</v>
          </cell>
          <cell r="G102">
            <v>1</v>
          </cell>
          <cell r="J102">
            <v>230</v>
          </cell>
          <cell r="L102">
            <v>21.844000000000001</v>
          </cell>
          <cell r="N102">
            <v>70</v>
          </cell>
          <cell r="O102">
            <v>70</v>
          </cell>
          <cell r="Q102">
            <v>15.234847097601172</v>
          </cell>
          <cell r="R102">
            <v>12.030305804797656</v>
          </cell>
          <cell r="S102">
            <v>11.574</v>
          </cell>
          <cell r="T102">
            <v>23.724600000000002</v>
          </cell>
          <cell r="U102">
            <v>10.0372</v>
          </cell>
        </row>
        <row r="103">
          <cell r="A103" t="str">
            <v xml:space="preserve"> 315  Колбаса вареная Молокуша ТМ Вязанка ВЕС, ПОКОМ</v>
          </cell>
          <cell r="B103" t="str">
            <v>кг</v>
          </cell>
          <cell r="D103">
            <v>66.7</v>
          </cell>
          <cell r="E103">
            <v>44.14</v>
          </cell>
          <cell r="G103">
            <v>1</v>
          </cell>
          <cell r="L103">
            <v>8.8279999999999994</v>
          </cell>
          <cell r="M103">
            <v>61.795999999999992</v>
          </cell>
          <cell r="N103">
            <v>100</v>
          </cell>
          <cell r="O103">
            <v>200</v>
          </cell>
          <cell r="Q103">
            <v>11.327594019030359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A104" t="str">
            <v xml:space="preserve"> 317 Колбаса Сервелат Рижский ТМ Зареченские, ВЕС  ПОКОМ</v>
          </cell>
          <cell r="B104" t="str">
            <v>кг</v>
          </cell>
          <cell r="D104">
            <v>123.523</v>
          </cell>
          <cell r="E104">
            <v>18.315999999999999</v>
          </cell>
          <cell r="F104">
            <v>16.907</v>
          </cell>
          <cell r="G104">
            <v>1</v>
          </cell>
          <cell r="J104">
            <v>10</v>
          </cell>
          <cell r="L104">
            <v>3.6631999999999998</v>
          </cell>
          <cell r="M104">
            <v>17.051399999999997</v>
          </cell>
          <cell r="N104">
            <v>20</v>
          </cell>
          <cell r="O104">
            <v>20</v>
          </cell>
          <cell r="Q104">
            <v>12.804924656038436</v>
          </cell>
          <cell r="R104">
            <v>7.3452172963529163</v>
          </cell>
          <cell r="S104">
            <v>3.8226</v>
          </cell>
          <cell r="T104">
            <v>2.9312</v>
          </cell>
          <cell r="U104">
            <v>1.1772</v>
          </cell>
        </row>
        <row r="105">
          <cell r="A105" t="str">
            <v xml:space="preserve"> 318  Сосиски Датские ТМ Зареченские, ВЕС  ПОКОМ</v>
          </cell>
          <cell r="B105" t="str">
            <v>кг</v>
          </cell>
          <cell r="C105">
            <v>5.0629999999999997</v>
          </cell>
          <cell r="D105">
            <v>3.3000000000000002E-2</v>
          </cell>
          <cell r="E105">
            <v>5.0960000000000001</v>
          </cell>
          <cell r="G105">
            <v>1</v>
          </cell>
          <cell r="J105">
            <v>45</v>
          </cell>
          <cell r="L105">
            <v>1.0192000000000001</v>
          </cell>
          <cell r="M105">
            <v>45</v>
          </cell>
          <cell r="N105">
            <v>50</v>
          </cell>
          <cell r="O105">
            <v>50</v>
          </cell>
          <cell r="Q105">
            <v>93.210361067503911</v>
          </cell>
          <cell r="R105">
            <v>44.152276295133433</v>
          </cell>
          <cell r="S105">
            <v>0</v>
          </cell>
          <cell r="T105">
            <v>1.0211999999999999</v>
          </cell>
          <cell r="U105">
            <v>5.3506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-4</v>
          </cell>
          <cell r="D106">
            <v>624</v>
          </cell>
          <cell r="E106">
            <v>228</v>
          </cell>
          <cell r="F106">
            <v>329</v>
          </cell>
          <cell r="G106">
            <v>0.45</v>
          </cell>
          <cell r="L106">
            <v>45.6</v>
          </cell>
          <cell r="M106">
            <v>218.20000000000005</v>
          </cell>
          <cell r="N106">
            <v>150</v>
          </cell>
          <cell r="O106">
            <v>100</v>
          </cell>
          <cell r="Q106">
            <v>10.504385964912281</v>
          </cell>
          <cell r="R106">
            <v>7.2149122807017543</v>
          </cell>
          <cell r="S106">
            <v>31.2</v>
          </cell>
          <cell r="T106">
            <v>32.4</v>
          </cell>
          <cell r="U106">
            <v>0.2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404.995</v>
          </cell>
          <cell r="D107">
            <v>264.13499999999999</v>
          </cell>
          <cell r="E107">
            <v>5.38</v>
          </cell>
          <cell r="F107">
            <v>403.245</v>
          </cell>
          <cell r="G107">
            <v>1</v>
          </cell>
          <cell r="L107">
            <v>1.0760000000000001</v>
          </cell>
          <cell r="Q107">
            <v>374.76301115241631</v>
          </cell>
          <cell r="R107">
            <v>374.76301115241631</v>
          </cell>
          <cell r="S107">
            <v>0</v>
          </cell>
          <cell r="T107">
            <v>0.36</v>
          </cell>
          <cell r="U107">
            <v>0.36399999999999999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225.785</v>
          </cell>
          <cell r="D108">
            <v>10.846</v>
          </cell>
          <cell r="E108">
            <v>23.957999999999998</v>
          </cell>
          <cell r="F108">
            <v>201.358</v>
          </cell>
          <cell r="G108">
            <v>1</v>
          </cell>
          <cell r="L108">
            <v>4.7915999999999999</v>
          </cell>
          <cell r="Q108">
            <v>42.023123799983303</v>
          </cell>
          <cell r="R108">
            <v>42.023123799983303</v>
          </cell>
          <cell r="S108">
            <v>-0.14579999999999999</v>
          </cell>
          <cell r="T108">
            <v>5.2281999999999993</v>
          </cell>
          <cell r="U108">
            <v>1.0215999999999998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-18.350000000000001</v>
          </cell>
          <cell r="D109">
            <v>341.35</v>
          </cell>
          <cell r="E109">
            <v>88</v>
          </cell>
          <cell r="F109">
            <v>113</v>
          </cell>
          <cell r="G109">
            <v>0.45</v>
          </cell>
          <cell r="J109">
            <v>25</v>
          </cell>
          <cell r="L109">
            <v>17.600000000000001</v>
          </cell>
          <cell r="M109">
            <v>73.200000000000017</v>
          </cell>
          <cell r="N109">
            <v>100</v>
          </cell>
          <cell r="O109">
            <v>100</v>
          </cell>
          <cell r="Q109">
            <v>13.522727272727272</v>
          </cell>
          <cell r="R109">
            <v>7.8409090909090899</v>
          </cell>
          <cell r="S109">
            <v>12.4</v>
          </cell>
          <cell r="T109">
            <v>14</v>
          </cell>
          <cell r="U109">
            <v>14.87</v>
          </cell>
        </row>
        <row r="110">
          <cell r="A110" t="str">
            <v xml:space="preserve"> 323  Колбаса Сервелат Запекуша с сочным окороком, Вязанка ВЕС,  ПОКОМ</v>
          </cell>
          <cell r="B110" t="str">
            <v>кг</v>
          </cell>
          <cell r="C110">
            <v>23.349</v>
          </cell>
          <cell r="F110">
            <v>23.329000000000001</v>
          </cell>
          <cell r="G110">
            <v>1</v>
          </cell>
          <cell r="L110">
            <v>0</v>
          </cell>
          <cell r="Q110" t="e">
            <v>#DIV/0!</v>
          </cell>
          <cell r="R110" t="e">
            <v>#DIV/0!</v>
          </cell>
          <cell r="S110">
            <v>0</v>
          </cell>
          <cell r="T110">
            <v>0.1578</v>
          </cell>
          <cell r="U110">
            <v>0</v>
          </cell>
        </row>
        <row r="111">
          <cell r="A111" t="str">
            <v xml:space="preserve"> 324  Ветчина Филейская ТМ Вязанка Столичная 0,45 кг ПОКОМ</v>
          </cell>
          <cell r="B111" t="str">
            <v>шт</v>
          </cell>
          <cell r="C111">
            <v>37</v>
          </cell>
          <cell r="D111">
            <v>192</v>
          </cell>
          <cell r="E111">
            <v>54</v>
          </cell>
          <cell r="F111">
            <v>49</v>
          </cell>
          <cell r="G111">
            <v>0.45</v>
          </cell>
          <cell r="J111">
            <v>80</v>
          </cell>
          <cell r="L111">
            <v>10.8</v>
          </cell>
          <cell r="N111">
            <v>40</v>
          </cell>
          <cell r="O111">
            <v>50</v>
          </cell>
          <cell r="Q111">
            <v>15.648148148148147</v>
          </cell>
          <cell r="R111">
            <v>11.944444444444443</v>
          </cell>
          <cell r="S111">
            <v>11.4</v>
          </cell>
          <cell r="T111">
            <v>12.2</v>
          </cell>
          <cell r="U111">
            <v>14.6</v>
          </cell>
        </row>
        <row r="112">
          <cell r="A112" t="str">
            <v xml:space="preserve"> 325  Сосиски Сочинки по-баварски с сыром Стародворье, ВЕС ПОКОМ</v>
          </cell>
          <cell r="B112" t="str">
            <v>кг</v>
          </cell>
          <cell r="C112">
            <v>23.431999999999999</v>
          </cell>
          <cell r="D112">
            <v>24.353999999999999</v>
          </cell>
          <cell r="F112">
            <v>22.37</v>
          </cell>
          <cell r="G112">
            <v>1</v>
          </cell>
          <cell r="L112">
            <v>0</v>
          </cell>
          <cell r="Q112" t="e">
            <v>#DIV/0!</v>
          </cell>
          <cell r="R112" t="e">
            <v>#DIV/0!</v>
          </cell>
          <cell r="S112">
            <v>0</v>
          </cell>
          <cell r="T112">
            <v>0.2084</v>
          </cell>
          <cell r="U112">
            <v>0.80999999999999994</v>
          </cell>
        </row>
        <row r="113">
          <cell r="A113" t="str">
            <v xml:space="preserve"> 328  Сардельки Сочинки Стародворье ТМ  0,4 кг ПОКОМ</v>
          </cell>
          <cell r="B113" t="str">
            <v>шт</v>
          </cell>
          <cell r="C113">
            <v>-1</v>
          </cell>
          <cell r="D113">
            <v>1</v>
          </cell>
          <cell r="G113">
            <v>0.4</v>
          </cell>
          <cell r="J113">
            <v>25</v>
          </cell>
          <cell r="L113">
            <v>0</v>
          </cell>
          <cell r="N113">
            <v>30</v>
          </cell>
          <cell r="O113">
            <v>60</v>
          </cell>
          <cell r="Q113" t="e">
            <v>#DIV/0!</v>
          </cell>
          <cell r="R113" t="e">
            <v>#DIV/0!</v>
          </cell>
          <cell r="S113">
            <v>0.8</v>
          </cell>
          <cell r="T113">
            <v>2</v>
          </cell>
          <cell r="U113">
            <v>2.2000000000000002</v>
          </cell>
        </row>
        <row r="114">
          <cell r="A114" t="str">
            <v xml:space="preserve"> 329  Сардельки Сочинки с сыром Стародворье ТМ, 0,4 кг. ПОКОМ</v>
          </cell>
          <cell r="B114" t="str">
            <v>шт</v>
          </cell>
          <cell r="D114">
            <v>14</v>
          </cell>
          <cell r="E114">
            <v>6</v>
          </cell>
          <cell r="F114">
            <v>6</v>
          </cell>
          <cell r="G114">
            <v>0.4</v>
          </cell>
          <cell r="J114">
            <v>20</v>
          </cell>
          <cell r="L114">
            <v>1.2</v>
          </cell>
          <cell r="N114">
            <v>20</v>
          </cell>
          <cell r="O114">
            <v>40</v>
          </cell>
          <cell r="Q114">
            <v>38.333333333333336</v>
          </cell>
          <cell r="R114">
            <v>21.666666666666668</v>
          </cell>
          <cell r="S114">
            <v>1</v>
          </cell>
          <cell r="T114">
            <v>3.8</v>
          </cell>
          <cell r="U114">
            <v>0</v>
          </cell>
        </row>
        <row r="115">
          <cell r="A115" t="str">
            <v xml:space="preserve"> 330  Колбаса вареная Филейская ТМ Вязанка ТС Классическая ВЕС  ПОКОМ</v>
          </cell>
          <cell r="B115" t="str">
            <v>кг</v>
          </cell>
          <cell r="D115">
            <v>143.501</v>
          </cell>
          <cell r="E115">
            <v>54.97</v>
          </cell>
          <cell r="G115">
            <v>1</v>
          </cell>
          <cell r="J115">
            <v>100</v>
          </cell>
          <cell r="L115">
            <v>10.994</v>
          </cell>
          <cell r="M115">
            <v>70</v>
          </cell>
          <cell r="N115">
            <v>30</v>
          </cell>
          <cell r="O115">
            <v>30</v>
          </cell>
          <cell r="Q115">
            <v>11.824631617245771</v>
          </cell>
          <cell r="R115">
            <v>9.095870474804439</v>
          </cell>
          <cell r="S115">
            <v>6.7132000000000005</v>
          </cell>
          <cell r="T115">
            <v>26.069400000000002</v>
          </cell>
          <cell r="U115">
            <v>0</v>
          </cell>
        </row>
        <row r="116">
          <cell r="A116" t="str">
            <v xml:space="preserve"> 331  Сосиски Сочинки по-баварски ВЕС ТМ Стародворье  Поком</v>
          </cell>
          <cell r="B116" t="str">
            <v>кг</v>
          </cell>
          <cell r="C116">
            <v>38.655999999999999</v>
          </cell>
          <cell r="D116">
            <v>151.20500000000001</v>
          </cell>
          <cell r="E116">
            <v>1.048</v>
          </cell>
          <cell r="F116">
            <v>88.9</v>
          </cell>
          <cell r="G116">
            <v>1</v>
          </cell>
          <cell r="L116">
            <v>0.20960000000000001</v>
          </cell>
          <cell r="Q116">
            <v>424.14122137404581</v>
          </cell>
          <cell r="R116">
            <v>424.14122137404581</v>
          </cell>
          <cell r="S116">
            <v>0</v>
          </cell>
          <cell r="T116">
            <v>1.3555999999999999</v>
          </cell>
          <cell r="U116">
            <v>1.9674</v>
          </cell>
        </row>
        <row r="117">
          <cell r="A117" t="str">
            <v xml:space="preserve"> 333  Колбаса Балыковая, Вязанка фиброуз в/у, ВЕС ПОКОМ</v>
          </cell>
          <cell r="B117" t="str">
            <v>кг</v>
          </cell>
          <cell r="C117">
            <v>53.802</v>
          </cell>
          <cell r="D117">
            <v>4.4740000000000002</v>
          </cell>
          <cell r="E117">
            <v>4.5119999999999996</v>
          </cell>
          <cell r="F117">
            <v>52.920999999999999</v>
          </cell>
          <cell r="G117">
            <v>1</v>
          </cell>
          <cell r="L117">
            <v>0.90239999999999987</v>
          </cell>
          <cell r="Q117">
            <v>58.64472517730497</v>
          </cell>
          <cell r="R117">
            <v>58.64472517730497</v>
          </cell>
          <cell r="S117">
            <v>0</v>
          </cell>
          <cell r="T117">
            <v>1.2524</v>
          </cell>
          <cell r="U117">
            <v>0.7208</v>
          </cell>
        </row>
        <row r="118">
          <cell r="A118" t="str">
            <v xml:space="preserve"> 334  Паштет Любительский ТМ Стародворье ламистер 0,1 кг  ПОКОМ</v>
          </cell>
          <cell r="B118" t="str">
            <v>шт</v>
          </cell>
          <cell r="D118">
            <v>45</v>
          </cell>
          <cell r="E118">
            <v>15</v>
          </cell>
          <cell r="F118">
            <v>28</v>
          </cell>
          <cell r="G118">
            <v>0.1</v>
          </cell>
          <cell r="J118">
            <v>90</v>
          </cell>
          <cell r="L118">
            <v>3</v>
          </cell>
          <cell r="N118">
            <v>60</v>
          </cell>
          <cell r="O118">
            <v>100</v>
          </cell>
          <cell r="Q118">
            <v>59.333333333333336</v>
          </cell>
          <cell r="R118">
            <v>39.333333333333336</v>
          </cell>
          <cell r="S118">
            <v>0</v>
          </cell>
          <cell r="T118">
            <v>1</v>
          </cell>
          <cell r="U118">
            <v>11</v>
          </cell>
        </row>
        <row r="119">
          <cell r="A119" t="str">
            <v xml:space="preserve"> 338  Паштет печеночный с морковью ТМ Стародворье ламистер 0,1 кг.  ПОКОМ</v>
          </cell>
          <cell r="B119" t="str">
            <v>шт</v>
          </cell>
          <cell r="C119">
            <v>122</v>
          </cell>
          <cell r="E119">
            <v>71</v>
          </cell>
          <cell r="F119">
            <v>43</v>
          </cell>
          <cell r="G119">
            <v>0.1</v>
          </cell>
          <cell r="L119">
            <v>14.2</v>
          </cell>
          <cell r="M119">
            <v>99</v>
          </cell>
          <cell r="N119">
            <v>70</v>
          </cell>
          <cell r="O119">
            <v>30</v>
          </cell>
          <cell r="Q119">
            <v>7.9577464788732399</v>
          </cell>
          <cell r="R119">
            <v>3.028169014084507</v>
          </cell>
          <cell r="S119">
            <v>0.8</v>
          </cell>
          <cell r="T119">
            <v>6.2</v>
          </cell>
          <cell r="U119">
            <v>8.6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9</v>
          </cell>
          <cell r="G120">
            <v>0.4</v>
          </cell>
          <cell r="J120">
            <v>15</v>
          </cell>
          <cell r="L120">
            <v>0</v>
          </cell>
          <cell r="Q120" t="e">
            <v>#DIV/0!</v>
          </cell>
          <cell r="R120" t="e">
            <v>#DIV/0!</v>
          </cell>
          <cell r="S120">
            <v>0</v>
          </cell>
          <cell r="T120">
            <v>0.6</v>
          </cell>
          <cell r="U120">
            <v>1.4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3</v>
          </cell>
          <cell r="D121">
            <v>2</v>
          </cell>
          <cell r="G121">
            <v>0.6</v>
          </cell>
          <cell r="J121">
            <v>10</v>
          </cell>
          <cell r="L121">
            <v>0</v>
          </cell>
          <cell r="M121">
            <v>10</v>
          </cell>
          <cell r="N121">
            <v>40</v>
          </cell>
          <cell r="O121">
            <v>40</v>
          </cell>
          <cell r="Q121" t="e">
            <v>#DIV/0!</v>
          </cell>
          <cell r="R121" t="e">
            <v>#DIV/0!</v>
          </cell>
          <cell r="S121">
            <v>0.2</v>
          </cell>
          <cell r="T121">
            <v>3.4</v>
          </cell>
          <cell r="U121">
            <v>0.4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4</v>
          </cell>
          <cell r="D122">
            <v>5</v>
          </cell>
          <cell r="G122">
            <v>0.6</v>
          </cell>
          <cell r="J122">
            <v>20</v>
          </cell>
          <cell r="L122">
            <v>0</v>
          </cell>
          <cell r="M122">
            <v>10</v>
          </cell>
          <cell r="N122">
            <v>40</v>
          </cell>
          <cell r="O122">
            <v>40</v>
          </cell>
          <cell r="Q122" t="e">
            <v>#DIV/0!</v>
          </cell>
          <cell r="R122" t="e">
            <v>#DIV/0!</v>
          </cell>
          <cell r="S122">
            <v>0.2</v>
          </cell>
          <cell r="T122">
            <v>2.6</v>
          </cell>
          <cell r="U122">
            <v>2.4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4</v>
          </cell>
          <cell r="G123">
            <v>0.6</v>
          </cell>
          <cell r="J123">
            <v>15</v>
          </cell>
          <cell r="L123">
            <v>0</v>
          </cell>
          <cell r="M123">
            <v>15</v>
          </cell>
          <cell r="N123">
            <v>40</v>
          </cell>
          <cell r="O123">
            <v>40</v>
          </cell>
          <cell r="Q123" t="e">
            <v>#DIV/0!</v>
          </cell>
          <cell r="R123" t="e">
            <v>#DIV/0!</v>
          </cell>
          <cell r="S123">
            <v>0.2</v>
          </cell>
          <cell r="T123">
            <v>2.6</v>
          </cell>
          <cell r="U123">
            <v>1.2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9</v>
          </cell>
          <cell r="D124">
            <v>16</v>
          </cell>
          <cell r="E124">
            <v>8</v>
          </cell>
          <cell r="F124">
            <v>11</v>
          </cell>
          <cell r="G124">
            <v>0.5</v>
          </cell>
          <cell r="J124">
            <v>20</v>
          </cell>
          <cell r="L124">
            <v>1.6</v>
          </cell>
          <cell r="N124">
            <v>15</v>
          </cell>
          <cell r="O124">
            <v>40</v>
          </cell>
          <cell r="Q124">
            <v>28.75</v>
          </cell>
          <cell r="R124">
            <v>19.375</v>
          </cell>
          <cell r="S124">
            <v>0.4</v>
          </cell>
          <cell r="T124">
            <v>1.6</v>
          </cell>
          <cell r="U124">
            <v>2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C125">
            <v>4</v>
          </cell>
          <cell r="E125">
            <v>1</v>
          </cell>
          <cell r="F125">
            <v>2</v>
          </cell>
          <cell r="G125">
            <v>0.35</v>
          </cell>
          <cell r="J125">
            <v>20</v>
          </cell>
          <cell r="L125">
            <v>0.2</v>
          </cell>
          <cell r="N125">
            <v>10</v>
          </cell>
          <cell r="O125">
            <v>20</v>
          </cell>
          <cell r="Q125">
            <v>160</v>
          </cell>
          <cell r="R125">
            <v>110</v>
          </cell>
          <cell r="S125">
            <v>0.6</v>
          </cell>
          <cell r="T125">
            <v>0</v>
          </cell>
          <cell r="U125">
            <v>0.4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77.004999999999995</v>
          </cell>
          <cell r="D126">
            <v>4.08</v>
          </cell>
          <cell r="E126">
            <v>24.3</v>
          </cell>
          <cell r="F126">
            <v>55.05</v>
          </cell>
          <cell r="G126">
            <v>1</v>
          </cell>
          <cell r="L126">
            <v>4.8600000000000003</v>
          </cell>
          <cell r="M126">
            <v>5</v>
          </cell>
          <cell r="N126">
            <v>25</v>
          </cell>
          <cell r="O126">
            <v>40</v>
          </cell>
          <cell r="Q126">
            <v>16.47119341563786</v>
          </cell>
          <cell r="R126">
            <v>11.32716049382716</v>
          </cell>
          <cell r="S126">
            <v>4.3029999999999999</v>
          </cell>
          <cell r="T126">
            <v>5.665</v>
          </cell>
          <cell r="U126">
            <v>2.66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-1</v>
          </cell>
          <cell r="D127">
            <v>1</v>
          </cell>
          <cell r="G127">
            <v>0.4</v>
          </cell>
          <cell r="J127">
            <v>15</v>
          </cell>
          <cell r="L127">
            <v>0</v>
          </cell>
          <cell r="N127">
            <v>20</v>
          </cell>
          <cell r="O127">
            <v>50</v>
          </cell>
          <cell r="Q127" t="e">
            <v>#DIV/0!</v>
          </cell>
          <cell r="R127" t="e">
            <v>#DIV/0!</v>
          </cell>
          <cell r="S127">
            <v>0</v>
          </cell>
          <cell r="T127">
            <v>1.2</v>
          </cell>
          <cell r="U127">
            <v>1.4</v>
          </cell>
        </row>
        <row r="128">
          <cell r="A128" t="str">
            <v xml:space="preserve"> 375  Ветчина Балыкбургская ТМ Баварушка. ВЕС ПОКОМ</v>
          </cell>
          <cell r="B128" t="str">
            <v>кг</v>
          </cell>
          <cell r="D128">
            <v>10.436</v>
          </cell>
          <cell r="F128">
            <v>10.436</v>
          </cell>
          <cell r="G128">
            <v>1</v>
          </cell>
          <cell r="L128">
            <v>0</v>
          </cell>
          <cell r="Q128" t="e">
            <v>#DIV/0!</v>
          </cell>
          <cell r="R128" t="e">
            <v>#DIV/0!</v>
          </cell>
          <cell r="S128">
            <v>0</v>
          </cell>
          <cell r="T128">
            <v>0</v>
          </cell>
          <cell r="U128">
            <v>0</v>
          </cell>
        </row>
        <row r="129">
          <cell r="A129" t="str">
            <v xml:space="preserve"> 379  Колбаса Балыкбургская с копченым балыком ТМ Баварушка 0,28 кг срез ПОКОМ</v>
          </cell>
          <cell r="B129" t="str">
            <v>шт</v>
          </cell>
          <cell r="C129">
            <v>3</v>
          </cell>
          <cell r="D129">
            <v>2</v>
          </cell>
          <cell r="E129">
            <v>3</v>
          </cell>
          <cell r="F129">
            <v>2</v>
          </cell>
          <cell r="G129">
            <v>0.28000000000000003</v>
          </cell>
          <cell r="J129">
            <v>10</v>
          </cell>
          <cell r="L129">
            <v>0.6</v>
          </cell>
          <cell r="Q129">
            <v>20</v>
          </cell>
          <cell r="R129">
            <v>20</v>
          </cell>
          <cell r="S129">
            <v>0</v>
          </cell>
          <cell r="T129">
            <v>1</v>
          </cell>
          <cell r="U129">
            <v>0.4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B130" t="str">
            <v>шт</v>
          </cell>
          <cell r="C130">
            <v>47</v>
          </cell>
          <cell r="D130">
            <v>58</v>
          </cell>
          <cell r="E130">
            <v>28</v>
          </cell>
          <cell r="F130">
            <v>11</v>
          </cell>
          <cell r="G130">
            <v>0.28000000000000003</v>
          </cell>
          <cell r="J130">
            <v>75.399999999999991</v>
          </cell>
          <cell r="L130">
            <v>5.6</v>
          </cell>
          <cell r="N130">
            <v>20</v>
          </cell>
          <cell r="O130">
            <v>40</v>
          </cell>
          <cell r="Q130">
            <v>19</v>
          </cell>
          <cell r="R130">
            <v>15.428571428571429</v>
          </cell>
          <cell r="S130">
            <v>0</v>
          </cell>
          <cell r="T130">
            <v>5.4</v>
          </cell>
          <cell r="U130">
            <v>10.199999999999999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2</v>
          </cell>
          <cell r="G131">
            <v>0.28000000000000003</v>
          </cell>
          <cell r="J131">
            <v>10</v>
          </cell>
          <cell r="L131">
            <v>0</v>
          </cell>
          <cell r="N131">
            <v>30</v>
          </cell>
          <cell r="O131">
            <v>50</v>
          </cell>
          <cell r="Q131" t="e">
            <v>#DIV/0!</v>
          </cell>
          <cell r="R131" t="e">
            <v>#DIV/0!</v>
          </cell>
          <cell r="S131">
            <v>0</v>
          </cell>
          <cell r="T131">
            <v>1.4</v>
          </cell>
          <cell r="U131">
            <v>0.4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7</v>
          </cell>
          <cell r="E132">
            <v>5</v>
          </cell>
          <cell r="F132">
            <v>2</v>
          </cell>
          <cell r="G132">
            <v>0.28000000000000003</v>
          </cell>
          <cell r="L132">
            <v>1</v>
          </cell>
          <cell r="M132">
            <v>6</v>
          </cell>
          <cell r="N132">
            <v>20</v>
          </cell>
          <cell r="O132">
            <v>40</v>
          </cell>
          <cell r="Q132">
            <v>22</v>
          </cell>
          <cell r="R132">
            <v>2</v>
          </cell>
          <cell r="S132">
            <v>0</v>
          </cell>
          <cell r="T132">
            <v>0.6</v>
          </cell>
          <cell r="U132">
            <v>0.4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21</v>
          </cell>
          <cell r="F133">
            <v>21</v>
          </cell>
          <cell r="G133">
            <v>0.6</v>
          </cell>
          <cell r="L133">
            <v>0</v>
          </cell>
          <cell r="O133">
            <v>10</v>
          </cell>
          <cell r="Q133" t="e">
            <v>#DIV/0!</v>
          </cell>
          <cell r="R133" t="e">
            <v>#DIV/0!</v>
          </cell>
          <cell r="S133">
            <v>0</v>
          </cell>
          <cell r="T133">
            <v>0.2</v>
          </cell>
          <cell r="U133">
            <v>0.4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C134">
            <v>8</v>
          </cell>
          <cell r="E134">
            <v>5</v>
          </cell>
          <cell r="F134">
            <v>3</v>
          </cell>
          <cell r="G134">
            <v>0</v>
          </cell>
          <cell r="L134">
            <v>1</v>
          </cell>
          <cell r="M134">
            <v>7</v>
          </cell>
          <cell r="N134">
            <v>15</v>
          </cell>
          <cell r="O134">
            <v>30</v>
          </cell>
          <cell r="Q134">
            <v>18</v>
          </cell>
          <cell r="R134">
            <v>3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D135">
            <v>1.33</v>
          </cell>
          <cell r="G135">
            <v>0</v>
          </cell>
          <cell r="L135">
            <v>0</v>
          </cell>
          <cell r="Q135" t="e">
            <v>#DIV/0!</v>
          </cell>
          <cell r="R135" t="e">
            <v>#DIV/0!</v>
          </cell>
          <cell r="S135">
            <v>0.26600000000000001</v>
          </cell>
          <cell r="T135">
            <v>0</v>
          </cell>
          <cell r="U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-17</v>
          </cell>
          <cell r="D136">
            <v>22</v>
          </cell>
          <cell r="E136">
            <v>5</v>
          </cell>
          <cell r="G136">
            <v>0</v>
          </cell>
          <cell r="L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0.8</v>
          </cell>
          <cell r="U136">
            <v>2.6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D137">
            <v>6</v>
          </cell>
          <cell r="E137">
            <v>4</v>
          </cell>
          <cell r="G137">
            <v>0</v>
          </cell>
          <cell r="L137">
            <v>0.8</v>
          </cell>
          <cell r="Q137">
            <v>0</v>
          </cell>
          <cell r="R137">
            <v>0</v>
          </cell>
          <cell r="S137">
            <v>0.4</v>
          </cell>
          <cell r="T137">
            <v>0</v>
          </cell>
          <cell r="U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-12</v>
          </cell>
          <cell r="D138">
            <v>22</v>
          </cell>
          <cell r="E138">
            <v>10</v>
          </cell>
          <cell r="G138">
            <v>0</v>
          </cell>
          <cell r="L138">
            <v>2</v>
          </cell>
          <cell r="Q138">
            <v>0</v>
          </cell>
          <cell r="R138">
            <v>0</v>
          </cell>
          <cell r="S138">
            <v>0</v>
          </cell>
          <cell r="T138">
            <v>0.6</v>
          </cell>
          <cell r="U138">
            <v>1.8</v>
          </cell>
        </row>
        <row r="139">
          <cell r="A139" t="str">
            <v>389 Колбаса Сервелат Филейбургский с ароматными пряностями. Баварушка ТМ 0,28 кг срез ПОКОМ</v>
          </cell>
          <cell r="O139">
            <v>50</v>
          </cell>
        </row>
        <row r="140">
          <cell r="A140" t="str">
            <v>248  Сардельки Сочные ТМ Особый рецепт,   ПОКОМ</v>
          </cell>
        </row>
        <row r="141">
          <cell r="A141" t="str">
            <v>Вареные колбасы «Нежная» НТУ Весовые П/а ТМ «Зареченские»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23.10.2023 - 30.10.2023</v>
          </cell>
        </row>
        <row r="2">
          <cell r="Q2" t="str">
            <v>КГ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Доп Потребность</v>
          </cell>
          <cell r="O3" t="str">
            <v xml:space="preserve">По факту заказано </v>
          </cell>
          <cell r="P3" t="str">
            <v>Дозаказ</v>
          </cell>
          <cell r="Q3" t="str">
            <v>Дозаказ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N4" t="str">
            <v>ЭТК АБИ</v>
          </cell>
          <cell r="O4" t="str">
            <v>ЭТК АБИ</v>
          </cell>
          <cell r="P4" t="str">
            <v>ЭТК АБИ</v>
          </cell>
          <cell r="Q4" t="str">
            <v>ЭТК АБИ</v>
          </cell>
        </row>
        <row r="5">
          <cell r="E5">
            <v>3755.8780000000002</v>
          </cell>
          <cell r="F5">
            <v>5568.7849999999989</v>
          </cell>
          <cell r="H5">
            <v>0</v>
          </cell>
          <cell r="I5">
            <v>0</v>
          </cell>
          <cell r="J5">
            <v>6928</v>
          </cell>
          <cell r="K5">
            <v>0</v>
          </cell>
          <cell r="L5">
            <v>1254.0707999999995</v>
          </cell>
          <cell r="M5">
            <v>5070.6957999999995</v>
          </cell>
          <cell r="N5">
            <v>4895</v>
          </cell>
          <cell r="Q5">
            <v>1001.5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3.5000000000000003E-2</v>
          </cell>
          <cell r="G6">
            <v>1</v>
          </cell>
          <cell r="J6">
            <v>30</v>
          </cell>
          <cell r="L6">
            <v>0</v>
          </cell>
          <cell r="N6">
            <v>90</v>
          </cell>
          <cell r="O6">
            <v>60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38.140999999999998</v>
          </cell>
          <cell r="D7">
            <v>74.076999999999998</v>
          </cell>
          <cell r="E7">
            <v>47.948999999999998</v>
          </cell>
          <cell r="G7">
            <v>1</v>
          </cell>
          <cell r="J7">
            <v>70</v>
          </cell>
          <cell r="L7">
            <v>9.5898000000000003</v>
          </cell>
          <cell r="M7">
            <v>45.077600000000004</v>
          </cell>
          <cell r="N7">
            <v>60</v>
          </cell>
          <cell r="O7">
            <v>130</v>
          </cell>
          <cell r="P7">
            <v>70</v>
          </cell>
          <cell r="Q7">
            <v>70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20.010000000000002</v>
          </cell>
          <cell r="E8">
            <v>2.1539999999999999</v>
          </cell>
          <cell r="F8">
            <v>17.823</v>
          </cell>
          <cell r="G8">
            <v>1</v>
          </cell>
          <cell r="J8">
            <v>10</v>
          </cell>
          <cell r="L8">
            <v>0.43079999999999996</v>
          </cell>
          <cell r="N8">
            <v>20</v>
          </cell>
          <cell r="O8">
            <v>20</v>
          </cell>
          <cell r="P8">
            <v>0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D9">
            <v>60.042999999999999</v>
          </cell>
          <cell r="E9">
            <v>0.85899999999999999</v>
          </cell>
          <cell r="F9">
            <v>46.189</v>
          </cell>
          <cell r="G9">
            <v>1</v>
          </cell>
          <cell r="L9">
            <v>0.17180000000000001</v>
          </cell>
          <cell r="N9">
            <v>10</v>
          </cell>
          <cell r="O9">
            <v>10</v>
          </cell>
          <cell r="P9">
            <v>0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-2.6779999999999999</v>
          </cell>
          <cell r="D10">
            <v>86.468999999999994</v>
          </cell>
          <cell r="E10">
            <v>17.875</v>
          </cell>
          <cell r="F10">
            <v>63.167999999999999</v>
          </cell>
          <cell r="G10">
            <v>1</v>
          </cell>
          <cell r="L10">
            <v>3.5750000000000002</v>
          </cell>
          <cell r="N10">
            <v>50</v>
          </cell>
          <cell r="O10">
            <v>115</v>
          </cell>
          <cell r="P10">
            <v>65</v>
          </cell>
          <cell r="Q10">
            <v>60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77.686999999999998</v>
          </cell>
          <cell r="D11">
            <v>32.673999999999999</v>
          </cell>
          <cell r="E11">
            <v>28.844000000000001</v>
          </cell>
          <cell r="F11">
            <v>49.012</v>
          </cell>
          <cell r="G11">
            <v>1</v>
          </cell>
          <cell r="L11">
            <v>5.7688000000000006</v>
          </cell>
          <cell r="M11">
            <v>20.213600000000014</v>
          </cell>
          <cell r="N11">
            <v>40</v>
          </cell>
          <cell r="O11">
            <v>85</v>
          </cell>
          <cell r="P11">
            <v>45</v>
          </cell>
          <cell r="Q11">
            <v>45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D12">
            <v>78.429000000000002</v>
          </cell>
          <cell r="E12">
            <v>31.361999999999998</v>
          </cell>
          <cell r="F12">
            <v>28.048999999999999</v>
          </cell>
          <cell r="G12">
            <v>1</v>
          </cell>
          <cell r="J12">
            <v>20</v>
          </cell>
          <cell r="L12">
            <v>6.2723999999999993</v>
          </cell>
          <cell r="M12">
            <v>27.219799999999999</v>
          </cell>
          <cell r="N12">
            <v>0</v>
          </cell>
          <cell r="O12">
            <v>10</v>
          </cell>
          <cell r="P12">
            <v>10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-5</v>
          </cell>
          <cell r="D13">
            <v>41</v>
          </cell>
          <cell r="E13">
            <v>1</v>
          </cell>
          <cell r="F13">
            <v>35</v>
          </cell>
          <cell r="G13">
            <v>0.5</v>
          </cell>
          <cell r="L13">
            <v>0.2</v>
          </cell>
          <cell r="N13">
            <v>20</v>
          </cell>
          <cell r="O13">
            <v>30</v>
          </cell>
          <cell r="P13">
            <v>10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2</v>
          </cell>
          <cell r="D14">
            <v>57</v>
          </cell>
          <cell r="E14">
            <v>23</v>
          </cell>
          <cell r="F14">
            <v>13</v>
          </cell>
          <cell r="G14">
            <v>0.5</v>
          </cell>
          <cell r="J14">
            <v>20</v>
          </cell>
          <cell r="L14">
            <v>4.5999999999999996</v>
          </cell>
          <cell r="M14">
            <v>22.199999999999996</v>
          </cell>
          <cell r="N14">
            <v>20</v>
          </cell>
          <cell r="O14">
            <v>40</v>
          </cell>
          <cell r="P14">
            <v>20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-12</v>
          </cell>
          <cell r="D15">
            <v>283</v>
          </cell>
          <cell r="E15">
            <v>77</v>
          </cell>
          <cell r="F15">
            <v>30</v>
          </cell>
          <cell r="G15">
            <v>0.4</v>
          </cell>
          <cell r="J15">
            <v>60</v>
          </cell>
          <cell r="L15">
            <v>15.4</v>
          </cell>
          <cell r="M15">
            <v>94.800000000000011</v>
          </cell>
          <cell r="N15">
            <v>40</v>
          </cell>
          <cell r="O15">
            <v>80</v>
          </cell>
          <cell r="P15">
            <v>40</v>
          </cell>
          <cell r="Q15">
            <v>16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B16" t="str">
            <v>шт</v>
          </cell>
          <cell r="C16">
            <v>10.189</v>
          </cell>
          <cell r="D16">
            <v>3.8109999999999999</v>
          </cell>
          <cell r="E16">
            <v>14</v>
          </cell>
          <cell r="G16">
            <v>0.5</v>
          </cell>
          <cell r="J16">
            <v>30</v>
          </cell>
          <cell r="L16">
            <v>2.8</v>
          </cell>
          <cell r="M16">
            <v>5</v>
          </cell>
          <cell r="N16">
            <v>60</v>
          </cell>
          <cell r="O16">
            <v>60</v>
          </cell>
          <cell r="P16">
            <v>0</v>
          </cell>
        </row>
        <row r="17">
          <cell r="A17" t="str">
            <v xml:space="preserve"> 029  Сосиски Венские, Вязанка NDX МГС, 0.5кг, ПОКОМ</v>
          </cell>
          <cell r="B17" t="str">
            <v>шт</v>
          </cell>
          <cell r="D17">
            <v>12</v>
          </cell>
          <cell r="E17">
            <v>4</v>
          </cell>
          <cell r="F17">
            <v>8</v>
          </cell>
          <cell r="G17">
            <v>0.5</v>
          </cell>
          <cell r="J17">
            <v>15</v>
          </cell>
          <cell r="L17">
            <v>0.8</v>
          </cell>
          <cell r="N17">
            <v>10</v>
          </cell>
          <cell r="O17">
            <v>20</v>
          </cell>
          <cell r="P17">
            <v>10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B18" t="str">
            <v>шт</v>
          </cell>
          <cell r="C18">
            <v>-1</v>
          </cell>
          <cell r="D18">
            <v>149</v>
          </cell>
          <cell r="E18">
            <v>23</v>
          </cell>
          <cell r="F18">
            <v>71</v>
          </cell>
          <cell r="G18">
            <v>0.45</v>
          </cell>
          <cell r="J18">
            <v>40</v>
          </cell>
          <cell r="L18">
            <v>4.5999999999999996</v>
          </cell>
          <cell r="N18">
            <v>30</v>
          </cell>
          <cell r="O18">
            <v>70</v>
          </cell>
          <cell r="P18">
            <v>40</v>
          </cell>
          <cell r="Q18">
            <v>18</v>
          </cell>
        </row>
        <row r="19">
          <cell r="A19" t="str">
            <v xml:space="preserve"> 031  Сосиски Вязанка Сливочные, Вязанка амицел МГС, 0.33кг, ТМ Стародворские колбасы</v>
          </cell>
          <cell r="B19" t="str">
            <v>шт</v>
          </cell>
          <cell r="C19">
            <v>2</v>
          </cell>
          <cell r="D19">
            <v>73</v>
          </cell>
          <cell r="E19">
            <v>28</v>
          </cell>
          <cell r="F19">
            <v>32</v>
          </cell>
          <cell r="G19">
            <v>0.33</v>
          </cell>
          <cell r="L19">
            <v>5.6</v>
          </cell>
          <cell r="M19">
            <v>35.199999999999989</v>
          </cell>
          <cell r="N19">
            <v>30</v>
          </cell>
          <cell r="O19">
            <v>100</v>
          </cell>
          <cell r="P19">
            <v>70</v>
          </cell>
          <cell r="Q19">
            <v>15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B20" t="str">
            <v>шт</v>
          </cell>
          <cell r="C20">
            <v>4</v>
          </cell>
          <cell r="D20">
            <v>46</v>
          </cell>
          <cell r="E20">
            <v>18</v>
          </cell>
          <cell r="F20">
            <v>16</v>
          </cell>
          <cell r="G20">
            <v>0.45</v>
          </cell>
          <cell r="J20">
            <v>25</v>
          </cell>
          <cell r="L20">
            <v>3.6</v>
          </cell>
          <cell r="M20">
            <v>5</v>
          </cell>
          <cell r="N20">
            <v>20</v>
          </cell>
          <cell r="O20">
            <v>50</v>
          </cell>
          <cell r="P20">
            <v>30</v>
          </cell>
          <cell r="Q20">
            <v>10</v>
          </cell>
        </row>
        <row r="21">
          <cell r="A21" t="str">
            <v xml:space="preserve"> 034  Сосиски Рубленые, Вязанка вискофан МГС, 0.5кг, ПОКОМ</v>
          </cell>
          <cell r="B21" t="str">
            <v>шт</v>
          </cell>
          <cell r="C21">
            <v>55</v>
          </cell>
          <cell r="D21">
            <v>18</v>
          </cell>
          <cell r="E21">
            <v>11</v>
          </cell>
          <cell r="F21">
            <v>60</v>
          </cell>
          <cell r="G21">
            <v>0.5</v>
          </cell>
          <cell r="L21">
            <v>2.2000000000000002</v>
          </cell>
          <cell r="P21">
            <v>0</v>
          </cell>
        </row>
        <row r="22">
          <cell r="A22" t="str">
            <v xml:space="preserve"> 042  Ветчина Нежная Особая ТМ Стародворье, п/а, 0,4кг    ПОКОМ</v>
          </cell>
          <cell r="B22" t="str">
            <v>шт</v>
          </cell>
          <cell r="D22">
            <v>20</v>
          </cell>
          <cell r="F22">
            <v>14</v>
          </cell>
          <cell r="G22">
            <v>0.4</v>
          </cell>
          <cell r="L22">
            <v>0</v>
          </cell>
          <cell r="N22">
            <v>10</v>
          </cell>
          <cell r="O22">
            <v>70</v>
          </cell>
          <cell r="P22">
            <v>60</v>
          </cell>
          <cell r="Q22">
            <v>20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46</v>
          </cell>
          <cell r="D23">
            <v>9</v>
          </cell>
          <cell r="E23">
            <v>14</v>
          </cell>
          <cell r="F23">
            <v>40</v>
          </cell>
          <cell r="G23">
            <v>0.4</v>
          </cell>
          <cell r="L23">
            <v>2.8</v>
          </cell>
          <cell r="P23">
            <v>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35</v>
          </cell>
          <cell r="E24">
            <v>15</v>
          </cell>
          <cell r="F24">
            <v>16</v>
          </cell>
          <cell r="G24">
            <v>0.17</v>
          </cell>
          <cell r="J24">
            <v>35</v>
          </cell>
          <cell r="L24">
            <v>3</v>
          </cell>
          <cell r="N24">
            <v>20</v>
          </cell>
          <cell r="O24">
            <v>35</v>
          </cell>
          <cell r="P24">
            <v>15</v>
          </cell>
        </row>
        <row r="25">
          <cell r="A25" t="str">
            <v xml:space="preserve"> 055  Колбаса вареная Филейбургская, 0,45 кг, БАВАРУШКА ПОКОМ</v>
          </cell>
          <cell r="B25" t="str">
            <v>шт</v>
          </cell>
          <cell r="C25">
            <v>5</v>
          </cell>
          <cell r="G25">
            <v>0.45</v>
          </cell>
          <cell r="J25">
            <v>13</v>
          </cell>
          <cell r="L25">
            <v>0</v>
          </cell>
          <cell r="M25">
            <v>10</v>
          </cell>
          <cell r="N25">
            <v>10</v>
          </cell>
          <cell r="O25">
            <v>15</v>
          </cell>
          <cell r="P25">
            <v>5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>
            <v>51</v>
          </cell>
          <cell r="D26">
            <v>92</v>
          </cell>
          <cell r="E26">
            <v>54</v>
          </cell>
          <cell r="F26">
            <v>36</v>
          </cell>
          <cell r="G26">
            <v>0.5</v>
          </cell>
          <cell r="J26">
            <v>30</v>
          </cell>
          <cell r="L26">
            <v>10.8</v>
          </cell>
          <cell r="M26">
            <v>63.600000000000023</v>
          </cell>
          <cell r="N26">
            <v>30</v>
          </cell>
          <cell r="O26">
            <v>80</v>
          </cell>
          <cell r="P26">
            <v>50</v>
          </cell>
          <cell r="Q26">
            <v>20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D27">
            <v>61</v>
          </cell>
          <cell r="E27">
            <v>40</v>
          </cell>
          <cell r="G27">
            <v>0.5</v>
          </cell>
          <cell r="J27">
            <v>20</v>
          </cell>
          <cell r="L27">
            <v>8</v>
          </cell>
          <cell r="M27">
            <v>60</v>
          </cell>
          <cell r="P27">
            <v>0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15</v>
          </cell>
          <cell r="D28">
            <v>76</v>
          </cell>
          <cell r="E28">
            <v>55</v>
          </cell>
          <cell r="G28">
            <v>0.5</v>
          </cell>
          <cell r="J28">
            <v>90</v>
          </cell>
          <cell r="L28">
            <v>11</v>
          </cell>
          <cell r="M28">
            <v>42</v>
          </cell>
          <cell r="N28">
            <v>20</v>
          </cell>
          <cell r="O28">
            <v>20</v>
          </cell>
          <cell r="P28">
            <v>0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B29" t="str">
            <v>шт</v>
          </cell>
          <cell r="C29">
            <v>14</v>
          </cell>
          <cell r="D29">
            <v>64</v>
          </cell>
          <cell r="E29">
            <v>31</v>
          </cell>
          <cell r="F29">
            <v>11</v>
          </cell>
          <cell r="G29">
            <v>0.3</v>
          </cell>
          <cell r="J29">
            <v>30</v>
          </cell>
          <cell r="L29">
            <v>6.2</v>
          </cell>
          <cell r="M29">
            <v>33.400000000000006</v>
          </cell>
          <cell r="N29">
            <v>30</v>
          </cell>
          <cell r="O29">
            <v>80</v>
          </cell>
          <cell r="P29">
            <v>50</v>
          </cell>
        </row>
        <row r="30">
          <cell r="A30" t="str">
            <v xml:space="preserve"> 065  Колбаса Молочная по-стародворски, 0,5кг,ПОКОМ</v>
          </cell>
          <cell r="B30" t="str">
            <v>шт</v>
          </cell>
          <cell r="C30">
            <v>-3</v>
          </cell>
          <cell r="D30">
            <v>5</v>
          </cell>
          <cell r="E30">
            <v>2</v>
          </cell>
          <cell r="G30">
            <v>0.5</v>
          </cell>
          <cell r="J30">
            <v>10</v>
          </cell>
          <cell r="L30">
            <v>0.4</v>
          </cell>
          <cell r="M30">
            <v>10</v>
          </cell>
          <cell r="N30">
            <v>20</v>
          </cell>
          <cell r="O30">
            <v>50</v>
          </cell>
          <cell r="P30">
            <v>30</v>
          </cell>
        </row>
        <row r="31">
          <cell r="A31" t="str">
            <v xml:space="preserve"> 068  Колбаса Особая ТМ Особый рецепт, 0,5 кг, ПОКОМ</v>
          </cell>
          <cell r="B31" t="str">
            <v>шт</v>
          </cell>
          <cell r="C31">
            <v>-2</v>
          </cell>
          <cell r="D31">
            <v>30</v>
          </cell>
          <cell r="E31">
            <v>20</v>
          </cell>
          <cell r="F31">
            <v>7</v>
          </cell>
          <cell r="G31">
            <v>0.5</v>
          </cell>
          <cell r="J31">
            <v>10</v>
          </cell>
          <cell r="L31">
            <v>4</v>
          </cell>
          <cell r="M31">
            <v>27</v>
          </cell>
          <cell r="N31">
            <v>40</v>
          </cell>
          <cell r="O31">
            <v>120</v>
          </cell>
          <cell r="P31">
            <v>80</v>
          </cell>
          <cell r="Q31">
            <v>35</v>
          </cell>
        </row>
        <row r="32">
          <cell r="A32" t="str">
            <v xml:space="preserve"> 079  Колбаса Сервелат Кремлевский,  0.35 кг, ПОКОМ</v>
          </cell>
          <cell r="B32" t="str">
            <v>шт</v>
          </cell>
          <cell r="D32">
            <v>96</v>
          </cell>
          <cell r="E32">
            <v>61</v>
          </cell>
          <cell r="F32">
            <v>11</v>
          </cell>
          <cell r="G32">
            <v>0.35</v>
          </cell>
          <cell r="J32">
            <v>10</v>
          </cell>
          <cell r="L32">
            <v>12.2</v>
          </cell>
          <cell r="M32">
            <v>76.599999999999994</v>
          </cell>
          <cell r="N32">
            <v>70</v>
          </cell>
          <cell r="O32">
            <v>140</v>
          </cell>
          <cell r="P32">
            <v>70</v>
          </cell>
          <cell r="Q32">
            <v>20</v>
          </cell>
        </row>
        <row r="33">
          <cell r="A33" t="str">
            <v xml:space="preserve"> 083  Колбаса Швейцарская 0,17 кг., ШТ., сырокопченая   ПОКОМ</v>
          </cell>
          <cell r="B33" t="str">
            <v>шт</v>
          </cell>
          <cell r="C33">
            <v>93</v>
          </cell>
          <cell r="D33">
            <v>43</v>
          </cell>
          <cell r="E33">
            <v>29</v>
          </cell>
          <cell r="F33">
            <v>56</v>
          </cell>
          <cell r="G33">
            <v>0.17</v>
          </cell>
          <cell r="J33">
            <v>35</v>
          </cell>
          <cell r="L33">
            <v>5.8</v>
          </cell>
          <cell r="P33">
            <v>0</v>
          </cell>
        </row>
        <row r="34">
          <cell r="A34" t="str">
            <v xml:space="preserve"> 090  Мини-салями со вкусом бекона,  0.05кг, ядрена копоть   ПОКОМ</v>
          </cell>
          <cell r="B34" t="str">
            <v>шт</v>
          </cell>
          <cell r="C34">
            <v>10</v>
          </cell>
          <cell r="E34">
            <v>10</v>
          </cell>
          <cell r="G34">
            <v>0.05</v>
          </cell>
          <cell r="L34">
            <v>2</v>
          </cell>
          <cell r="M34">
            <v>20</v>
          </cell>
          <cell r="N34">
            <v>15</v>
          </cell>
          <cell r="O34">
            <v>25</v>
          </cell>
          <cell r="P34">
            <v>10</v>
          </cell>
        </row>
        <row r="35">
          <cell r="A35" t="str">
            <v xml:space="preserve"> 091  Сардельки Баварские, МГС 0.38кг, ТМ Стародворье  ПОКОМ</v>
          </cell>
          <cell r="B35" t="str">
            <v>шт</v>
          </cell>
          <cell r="C35">
            <v>9</v>
          </cell>
          <cell r="D35">
            <v>49</v>
          </cell>
          <cell r="E35">
            <v>22</v>
          </cell>
          <cell r="F35">
            <v>4</v>
          </cell>
          <cell r="G35">
            <v>0.38</v>
          </cell>
          <cell r="J35">
            <v>25</v>
          </cell>
          <cell r="L35">
            <v>4.4000000000000004</v>
          </cell>
          <cell r="M35">
            <v>23.800000000000004</v>
          </cell>
          <cell r="N35">
            <v>20</v>
          </cell>
          <cell r="O35">
            <v>35</v>
          </cell>
          <cell r="P35">
            <v>15</v>
          </cell>
        </row>
        <row r="36">
          <cell r="A36" t="str">
            <v xml:space="preserve"> 092  Сосиски Баварские с сыром,  0.42кг,ПОКОМ</v>
          </cell>
          <cell r="B36" t="str">
            <v>шт</v>
          </cell>
          <cell r="D36">
            <v>118</v>
          </cell>
          <cell r="E36">
            <v>71</v>
          </cell>
          <cell r="G36">
            <v>0.42</v>
          </cell>
          <cell r="J36">
            <v>75</v>
          </cell>
          <cell r="L36">
            <v>14.2</v>
          </cell>
          <cell r="M36">
            <v>95.399999999999977</v>
          </cell>
          <cell r="N36">
            <v>100</v>
          </cell>
          <cell r="O36">
            <v>130</v>
          </cell>
          <cell r="P36">
            <v>30</v>
          </cell>
          <cell r="Q36">
            <v>10</v>
          </cell>
        </row>
        <row r="37">
          <cell r="A37" t="str">
            <v xml:space="preserve"> 096  Сосиски Баварские,  0.42кг,ПОКОМ</v>
          </cell>
          <cell r="B37" t="str">
            <v>шт</v>
          </cell>
          <cell r="D37">
            <v>210</v>
          </cell>
          <cell r="E37">
            <v>106</v>
          </cell>
          <cell r="G37">
            <v>0.42</v>
          </cell>
          <cell r="J37">
            <v>120</v>
          </cell>
          <cell r="L37">
            <v>21.2</v>
          </cell>
          <cell r="M37">
            <v>134.39999999999998</v>
          </cell>
          <cell r="N37">
            <v>150</v>
          </cell>
          <cell r="O37">
            <v>180</v>
          </cell>
          <cell r="P37">
            <v>30</v>
          </cell>
          <cell r="Q37">
            <v>10</v>
          </cell>
        </row>
        <row r="38">
          <cell r="A38" t="str">
            <v xml:space="preserve"> 102  Сосиски Ганноверские, амилюкс МГС, 0.6кг, ТМ Стародворье    ПОКОМ</v>
          </cell>
          <cell r="B38" t="str">
            <v>шт</v>
          </cell>
          <cell r="C38">
            <v>22</v>
          </cell>
          <cell r="D38">
            <v>343</v>
          </cell>
          <cell r="E38">
            <v>186</v>
          </cell>
          <cell r="G38">
            <v>0.6</v>
          </cell>
          <cell r="J38">
            <v>183.20000000000005</v>
          </cell>
          <cell r="L38">
            <v>37.200000000000003</v>
          </cell>
          <cell r="M38">
            <v>263.2</v>
          </cell>
          <cell r="N38">
            <v>150</v>
          </cell>
          <cell r="O38">
            <v>180</v>
          </cell>
          <cell r="P38">
            <v>30</v>
          </cell>
          <cell r="Q38">
            <v>15</v>
          </cell>
        </row>
        <row r="39">
          <cell r="A39" t="str">
            <v xml:space="preserve"> 103  Сосиски Классические, 0.42кг,ядрена копотьПОКОМ</v>
          </cell>
          <cell r="B39" t="str">
            <v>шт</v>
          </cell>
          <cell r="C39">
            <v>11</v>
          </cell>
          <cell r="E39">
            <v>2</v>
          </cell>
          <cell r="F39">
            <v>9</v>
          </cell>
          <cell r="G39">
            <v>0.42</v>
          </cell>
          <cell r="L39">
            <v>0.4</v>
          </cell>
          <cell r="N39">
            <v>10</v>
          </cell>
          <cell r="O39">
            <v>10</v>
          </cell>
          <cell r="P39">
            <v>0</v>
          </cell>
        </row>
        <row r="40">
          <cell r="A40" t="str">
            <v xml:space="preserve"> 104  Сосиски Молочные по-стародворски, амицел МГС 0.45кг, ТМ Стародворье    ПОКОМ</v>
          </cell>
          <cell r="B40" t="str">
            <v>шт</v>
          </cell>
          <cell r="C40">
            <v>26</v>
          </cell>
          <cell r="D40">
            <v>1</v>
          </cell>
          <cell r="E40">
            <v>12</v>
          </cell>
          <cell r="F40">
            <v>14</v>
          </cell>
          <cell r="G40">
            <v>0.45</v>
          </cell>
          <cell r="L40">
            <v>2.4</v>
          </cell>
          <cell r="M40">
            <v>14.799999999999997</v>
          </cell>
          <cell r="N40">
            <v>10</v>
          </cell>
          <cell r="O40">
            <v>50</v>
          </cell>
          <cell r="P40">
            <v>40</v>
          </cell>
          <cell r="Q40">
            <v>15</v>
          </cell>
        </row>
        <row r="41">
          <cell r="A41" t="str">
            <v xml:space="preserve"> 114  Сосиски Филейбургские с филе сочного окорока, 0,55 кг, БАВАРУШКА ПОКОМ</v>
          </cell>
          <cell r="B41" t="str">
            <v>шт</v>
          </cell>
          <cell r="C41">
            <v>10</v>
          </cell>
          <cell r="E41">
            <v>1</v>
          </cell>
          <cell r="F41">
            <v>2</v>
          </cell>
          <cell r="G41">
            <v>0.55000000000000004</v>
          </cell>
          <cell r="J41">
            <v>16.399999999999999</v>
          </cell>
          <cell r="L41">
            <v>0.2</v>
          </cell>
          <cell r="P41">
            <v>0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B42" t="str">
            <v>шт</v>
          </cell>
          <cell r="C42">
            <v>2</v>
          </cell>
          <cell r="D42">
            <v>44</v>
          </cell>
          <cell r="E42">
            <v>18</v>
          </cell>
          <cell r="F42">
            <v>10</v>
          </cell>
          <cell r="G42">
            <v>0.35</v>
          </cell>
          <cell r="J42">
            <v>30</v>
          </cell>
          <cell r="L42">
            <v>3.6</v>
          </cell>
          <cell r="M42">
            <v>5</v>
          </cell>
          <cell r="N42">
            <v>15</v>
          </cell>
          <cell r="O42">
            <v>50</v>
          </cell>
          <cell r="P42">
            <v>35</v>
          </cell>
        </row>
        <row r="43">
          <cell r="A43" t="str">
            <v xml:space="preserve"> 116  Колбаса Балыкбургская с копченым балыком, в/у 0,35 кг срез, БАВАРУШКА ПОКОМ</v>
          </cell>
          <cell r="B43" t="str">
            <v>шт</v>
          </cell>
          <cell r="C43">
            <v>2</v>
          </cell>
          <cell r="D43">
            <v>36</v>
          </cell>
          <cell r="E43">
            <v>30</v>
          </cell>
          <cell r="G43">
            <v>0.35</v>
          </cell>
          <cell r="J43">
            <v>15</v>
          </cell>
          <cell r="L43">
            <v>6</v>
          </cell>
          <cell r="M43">
            <v>45</v>
          </cell>
          <cell r="N43">
            <v>30</v>
          </cell>
          <cell r="O43">
            <v>40</v>
          </cell>
          <cell r="P43">
            <v>10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B44" t="str">
            <v>шт</v>
          </cell>
          <cell r="C44">
            <v>3</v>
          </cell>
          <cell r="D44">
            <v>47</v>
          </cell>
          <cell r="E44">
            <v>17</v>
          </cell>
          <cell r="F44">
            <v>1</v>
          </cell>
          <cell r="G44">
            <v>0.35</v>
          </cell>
          <cell r="J44">
            <v>15</v>
          </cell>
          <cell r="L44">
            <v>3.4</v>
          </cell>
          <cell r="M44">
            <v>24.799999999999997</v>
          </cell>
          <cell r="N44">
            <v>20</v>
          </cell>
          <cell r="O44">
            <v>50</v>
          </cell>
          <cell r="P44">
            <v>30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B45" t="str">
            <v>шт</v>
          </cell>
          <cell r="C45">
            <v>11</v>
          </cell>
          <cell r="D45">
            <v>75</v>
          </cell>
          <cell r="E45">
            <v>35</v>
          </cell>
          <cell r="F45">
            <v>16</v>
          </cell>
          <cell r="G45">
            <v>0.35</v>
          </cell>
          <cell r="J45">
            <v>40</v>
          </cell>
          <cell r="L45">
            <v>7</v>
          </cell>
          <cell r="M45">
            <v>28</v>
          </cell>
          <cell r="N45">
            <v>20</v>
          </cell>
          <cell r="O45">
            <v>50</v>
          </cell>
          <cell r="P45">
            <v>30</v>
          </cell>
        </row>
        <row r="46">
          <cell r="A46" t="str">
            <v xml:space="preserve"> 200  Ветчина Дугушка ТМ Стародворье, вектор в/у    ПОКОМ</v>
          </cell>
          <cell r="B46" t="str">
            <v>кг</v>
          </cell>
          <cell r="C46">
            <v>-8.6319999999999997</v>
          </cell>
          <cell r="D46">
            <v>502.245</v>
          </cell>
          <cell r="E46">
            <v>81.804000000000002</v>
          </cell>
          <cell r="F46">
            <v>171.529</v>
          </cell>
          <cell r="G46">
            <v>1</v>
          </cell>
          <cell r="J46">
            <v>150</v>
          </cell>
          <cell r="L46">
            <v>16.360800000000001</v>
          </cell>
          <cell r="P46">
            <v>0</v>
          </cell>
        </row>
        <row r="47">
          <cell r="A47" t="str">
            <v xml:space="preserve"> 201  Ветчина Нежная ТМ Особый рецепт, (2,5кг), ПОКОМ</v>
          </cell>
          <cell r="B47" t="str">
            <v>кг</v>
          </cell>
          <cell r="C47">
            <v>13.353999999999999</v>
          </cell>
          <cell r="D47">
            <v>1287.4179999999999</v>
          </cell>
          <cell r="E47">
            <v>480.43</v>
          </cell>
          <cell r="F47">
            <v>414.42500000000001</v>
          </cell>
          <cell r="G47">
            <v>1</v>
          </cell>
          <cell r="J47">
            <v>600</v>
          </cell>
          <cell r="L47">
            <v>96.085999999999999</v>
          </cell>
          <cell r="M47">
            <v>138.60699999999991</v>
          </cell>
          <cell r="N47">
            <v>100</v>
          </cell>
          <cell r="O47">
            <v>100</v>
          </cell>
          <cell r="P47">
            <v>0</v>
          </cell>
        </row>
        <row r="48">
          <cell r="A48" t="str">
            <v xml:space="preserve"> 215  Колбаса Докторская Дугушка ГОСТ, ВЕС, ТМ Стародворье ПОКОМ</v>
          </cell>
          <cell r="B48" t="str">
            <v>кг</v>
          </cell>
          <cell r="C48">
            <v>107.92700000000001</v>
          </cell>
          <cell r="D48">
            <v>100.94799999999999</v>
          </cell>
          <cell r="E48">
            <v>26.681000000000001</v>
          </cell>
          <cell r="F48">
            <v>180.48699999999999</v>
          </cell>
          <cell r="G48">
            <v>1</v>
          </cell>
          <cell r="J48">
            <v>50</v>
          </cell>
          <cell r="L48">
            <v>5.3361999999999998</v>
          </cell>
          <cell r="P48">
            <v>0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B49" t="str">
            <v>кг</v>
          </cell>
          <cell r="C49">
            <v>70.658000000000001</v>
          </cell>
          <cell r="D49">
            <v>222.762</v>
          </cell>
          <cell r="E49">
            <v>141.46899999999999</v>
          </cell>
          <cell r="F49">
            <v>125.625</v>
          </cell>
          <cell r="G49">
            <v>1</v>
          </cell>
          <cell r="J49">
            <v>50</v>
          </cell>
          <cell r="L49">
            <v>28.293799999999997</v>
          </cell>
          <cell r="M49">
            <v>163.90059999999994</v>
          </cell>
          <cell r="P49">
            <v>0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B50" t="str">
            <v>кг</v>
          </cell>
          <cell r="D50">
            <v>7.2</v>
          </cell>
          <cell r="E50">
            <v>-1.2949999999999999</v>
          </cell>
          <cell r="F50">
            <v>7.2</v>
          </cell>
          <cell r="G50">
            <v>1</v>
          </cell>
          <cell r="J50">
            <v>20</v>
          </cell>
          <cell r="L50">
            <v>-0.25900000000000001</v>
          </cell>
          <cell r="P50">
            <v>0</v>
          </cell>
        </row>
        <row r="51">
          <cell r="A51" t="str">
            <v xml:space="preserve"> 219  Колбаса Докторская Особая ТМ Особый рецепт, ВЕС  ПОКОМ</v>
          </cell>
          <cell r="B51" t="str">
            <v>кг</v>
          </cell>
          <cell r="C51">
            <v>204.786</v>
          </cell>
          <cell r="D51">
            <v>1397.7280000000001</v>
          </cell>
          <cell r="E51">
            <v>620.66899999999998</v>
          </cell>
          <cell r="F51">
            <v>450.39</v>
          </cell>
          <cell r="G51">
            <v>1</v>
          </cell>
          <cell r="J51">
            <v>700</v>
          </cell>
          <cell r="L51">
            <v>124.13379999999999</v>
          </cell>
          <cell r="M51">
            <v>339.21559999999988</v>
          </cell>
          <cell r="N51">
            <v>250</v>
          </cell>
          <cell r="O51">
            <v>250</v>
          </cell>
          <cell r="P51">
            <v>0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B52" t="str">
            <v>кг</v>
          </cell>
          <cell r="C52">
            <v>136.07499999999999</v>
          </cell>
          <cell r="D52">
            <v>66.694999999999993</v>
          </cell>
          <cell r="E52">
            <v>129.21</v>
          </cell>
          <cell r="F52">
            <v>73.56</v>
          </cell>
          <cell r="G52">
            <v>1</v>
          </cell>
          <cell r="J52">
            <v>60</v>
          </cell>
          <cell r="L52">
            <v>25.842000000000002</v>
          </cell>
          <cell r="M52">
            <v>176.54400000000004</v>
          </cell>
          <cell r="N52">
            <v>70</v>
          </cell>
          <cell r="O52">
            <v>100</v>
          </cell>
          <cell r="P52">
            <v>30</v>
          </cell>
          <cell r="Q52">
            <v>25</v>
          </cell>
        </row>
        <row r="53">
          <cell r="A53" t="str">
            <v xml:space="preserve"> 222  Колбаса Докторская стародворская, ВЕС, ВсхЗв   ПОКОМ</v>
          </cell>
          <cell r="B53" t="str">
            <v>кг</v>
          </cell>
          <cell r="C53">
            <v>-1.59</v>
          </cell>
          <cell r="D53">
            <v>420.65499999999997</v>
          </cell>
          <cell r="E53">
            <v>222.22</v>
          </cell>
          <cell r="F53">
            <v>92.504999999999995</v>
          </cell>
          <cell r="G53">
            <v>1</v>
          </cell>
          <cell r="J53">
            <v>100</v>
          </cell>
          <cell r="L53">
            <v>44.444000000000003</v>
          </cell>
          <cell r="M53">
            <v>296.37900000000002</v>
          </cell>
          <cell r="N53">
            <v>100</v>
          </cell>
          <cell r="O53">
            <v>100</v>
          </cell>
          <cell r="P53">
            <v>0</v>
          </cell>
        </row>
        <row r="54">
          <cell r="A54" t="str">
            <v xml:space="preserve"> 225  Колбаса Дугушка со шпиком, ВЕС, ТМ Стародворье   ПОКОМ</v>
          </cell>
          <cell r="B54" t="str">
            <v>кг</v>
          </cell>
          <cell r="C54">
            <v>-10.922000000000001</v>
          </cell>
          <cell r="D54">
            <v>63.962000000000003</v>
          </cell>
          <cell r="E54">
            <v>30.88</v>
          </cell>
          <cell r="F54">
            <v>11.52</v>
          </cell>
          <cell r="G54">
            <v>1</v>
          </cell>
          <cell r="J54">
            <v>20</v>
          </cell>
          <cell r="L54">
            <v>6.1760000000000002</v>
          </cell>
          <cell r="M54">
            <v>42.591999999999999</v>
          </cell>
          <cell r="N54">
            <v>10</v>
          </cell>
          <cell r="O54">
            <v>10</v>
          </cell>
          <cell r="P54">
            <v>0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B55" t="str">
            <v>кг</v>
          </cell>
          <cell r="C55">
            <v>14.734</v>
          </cell>
          <cell r="D55">
            <v>15.763</v>
          </cell>
          <cell r="E55">
            <v>1.155</v>
          </cell>
          <cell r="F55">
            <v>13.903</v>
          </cell>
          <cell r="G55">
            <v>1</v>
          </cell>
          <cell r="L55">
            <v>0.23100000000000001</v>
          </cell>
          <cell r="N55">
            <v>5</v>
          </cell>
          <cell r="O55">
            <v>5</v>
          </cell>
          <cell r="P55">
            <v>0</v>
          </cell>
        </row>
        <row r="56">
          <cell r="A56" t="str">
            <v xml:space="preserve"> 229  Колбаса Молочная Дугушка, в/у, ВЕС, ТМ Стародворье   ПОКОМ</v>
          </cell>
          <cell r="B56" t="str">
            <v>кг</v>
          </cell>
          <cell r="C56">
            <v>8.0000000000000002E-3</v>
          </cell>
          <cell r="D56">
            <v>137.489</v>
          </cell>
          <cell r="E56">
            <v>62.581000000000003</v>
          </cell>
          <cell r="F56">
            <v>58.878999999999998</v>
          </cell>
          <cell r="G56">
            <v>1</v>
          </cell>
          <cell r="J56">
            <v>50</v>
          </cell>
          <cell r="L56">
            <v>12.516200000000001</v>
          </cell>
          <cell r="M56">
            <v>41.315400000000032</v>
          </cell>
          <cell r="N56">
            <v>20</v>
          </cell>
          <cell r="O56">
            <v>20</v>
          </cell>
          <cell r="P56">
            <v>0</v>
          </cell>
        </row>
        <row r="57">
          <cell r="A57" t="str">
            <v xml:space="preserve"> 230  Колбаса Молочная Особая ТМ Особый рецепт, п/а, ВЕС. ПОКОМ</v>
          </cell>
          <cell r="B57" t="str">
            <v>кг</v>
          </cell>
          <cell r="C57">
            <v>216.86500000000001</v>
          </cell>
          <cell r="D57">
            <v>156.595</v>
          </cell>
          <cell r="E57">
            <v>138.29</v>
          </cell>
          <cell r="F57">
            <v>99.454999999999998</v>
          </cell>
          <cell r="G57">
            <v>1</v>
          </cell>
          <cell r="J57">
            <v>150</v>
          </cell>
          <cell r="L57">
            <v>27.657999999999998</v>
          </cell>
          <cell r="M57">
            <v>82.44099999999996</v>
          </cell>
          <cell r="N57">
            <v>80</v>
          </cell>
          <cell r="O57">
            <v>100</v>
          </cell>
          <cell r="P57">
            <v>20</v>
          </cell>
          <cell r="Q57">
            <v>10</v>
          </cell>
        </row>
        <row r="58">
          <cell r="A58" t="str">
            <v xml:space="preserve"> 231  Колбаса Молочная по-стародворски, ВЕС   ПОКОМ</v>
          </cell>
          <cell r="B58" t="str">
            <v>кг</v>
          </cell>
          <cell r="D58">
            <v>84.36</v>
          </cell>
          <cell r="E58">
            <v>5.68</v>
          </cell>
          <cell r="F58">
            <v>75.555000000000007</v>
          </cell>
          <cell r="G58">
            <v>1</v>
          </cell>
          <cell r="L58">
            <v>1.1359999999999999</v>
          </cell>
          <cell r="N58">
            <v>50</v>
          </cell>
          <cell r="O58">
            <v>100</v>
          </cell>
          <cell r="P58">
            <v>50</v>
          </cell>
          <cell r="Q58">
            <v>45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G59">
            <v>0</v>
          </cell>
          <cell r="L59">
            <v>0</v>
          </cell>
          <cell r="P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C60">
            <v>62.072000000000003</v>
          </cell>
          <cell r="D60">
            <v>2.238</v>
          </cell>
          <cell r="E60">
            <v>7.5129999999999999</v>
          </cell>
          <cell r="F60">
            <v>56.796999999999997</v>
          </cell>
          <cell r="G60">
            <v>1</v>
          </cell>
          <cell r="L60">
            <v>1.5025999999999999</v>
          </cell>
          <cell r="P60">
            <v>0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260.38</v>
          </cell>
          <cell r="D61">
            <v>577.351</v>
          </cell>
          <cell r="E61">
            <v>278.17099999999999</v>
          </cell>
          <cell r="F61">
            <v>214.02500000000001</v>
          </cell>
          <cell r="G61">
            <v>1</v>
          </cell>
          <cell r="J61">
            <v>720</v>
          </cell>
          <cell r="L61">
            <v>55.6342</v>
          </cell>
          <cell r="N61">
            <v>100</v>
          </cell>
          <cell r="O61">
            <v>150</v>
          </cell>
          <cell r="P61">
            <v>50</v>
          </cell>
          <cell r="Q61">
            <v>45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9.9830000000000005</v>
          </cell>
          <cell r="D62">
            <v>88.983999999999995</v>
          </cell>
          <cell r="E62">
            <v>40.908999999999999</v>
          </cell>
          <cell r="F62">
            <v>52.792999999999999</v>
          </cell>
          <cell r="G62">
            <v>1</v>
          </cell>
          <cell r="J62">
            <v>40</v>
          </cell>
          <cell r="L62">
            <v>8.1817999999999991</v>
          </cell>
          <cell r="M62">
            <v>5.3885999999999896</v>
          </cell>
          <cell r="N62">
            <v>30</v>
          </cell>
          <cell r="O62">
            <v>50</v>
          </cell>
          <cell r="P62">
            <v>20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32.454999999999998</v>
          </cell>
          <cell r="D63">
            <v>29.54</v>
          </cell>
          <cell r="G63">
            <v>1</v>
          </cell>
          <cell r="L63">
            <v>0</v>
          </cell>
          <cell r="M63">
            <v>45</v>
          </cell>
          <cell r="N63">
            <v>100</v>
          </cell>
          <cell r="O63">
            <v>100</v>
          </cell>
          <cell r="P63">
            <v>0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-0.879</v>
          </cell>
          <cell r="D64">
            <v>56.838999999999999</v>
          </cell>
          <cell r="E64">
            <v>15.785</v>
          </cell>
          <cell r="G64">
            <v>1</v>
          </cell>
          <cell r="J64">
            <v>70</v>
          </cell>
          <cell r="L64">
            <v>3.157</v>
          </cell>
          <cell r="M64">
            <v>50</v>
          </cell>
          <cell r="N64">
            <v>30</v>
          </cell>
          <cell r="O64">
            <v>50</v>
          </cell>
          <cell r="P64">
            <v>20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9.7899999999999991</v>
          </cell>
          <cell r="D65">
            <v>4.0819999999999999</v>
          </cell>
          <cell r="E65">
            <v>1.1399999999999999</v>
          </cell>
          <cell r="F65">
            <v>9.5939999999999994</v>
          </cell>
          <cell r="G65">
            <v>1</v>
          </cell>
          <cell r="L65">
            <v>0.22799999999999998</v>
          </cell>
          <cell r="N65">
            <v>5</v>
          </cell>
          <cell r="O65">
            <v>5</v>
          </cell>
          <cell r="P65">
            <v>0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0.23799999999999999</v>
          </cell>
          <cell r="D66">
            <v>241.38399999999999</v>
          </cell>
          <cell r="E66">
            <v>84.391000000000005</v>
          </cell>
          <cell r="F66">
            <v>126.42400000000001</v>
          </cell>
          <cell r="G66">
            <v>1</v>
          </cell>
          <cell r="J66">
            <v>50</v>
          </cell>
          <cell r="L66">
            <v>16.8782</v>
          </cell>
          <cell r="M66">
            <v>26.114399999999989</v>
          </cell>
          <cell r="P66">
            <v>0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252.34200000000001</v>
          </cell>
          <cell r="E67">
            <v>88.387</v>
          </cell>
          <cell r="F67">
            <v>32.927</v>
          </cell>
          <cell r="G67">
            <v>1</v>
          </cell>
          <cell r="J67">
            <v>40</v>
          </cell>
          <cell r="L67">
            <v>17.677399999999999</v>
          </cell>
          <cell r="M67">
            <v>121.52439999999999</v>
          </cell>
          <cell r="N67">
            <v>20</v>
          </cell>
          <cell r="O67">
            <v>40</v>
          </cell>
          <cell r="P67">
            <v>20</v>
          </cell>
          <cell r="Q67">
            <v>15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-5.6589999999999998</v>
          </cell>
          <cell r="D68">
            <v>318.94400000000002</v>
          </cell>
          <cell r="E68">
            <v>78.661000000000001</v>
          </cell>
          <cell r="F68">
            <v>125.252</v>
          </cell>
          <cell r="G68">
            <v>1</v>
          </cell>
          <cell r="J68">
            <v>40</v>
          </cell>
          <cell r="L68">
            <v>15.732200000000001</v>
          </cell>
          <cell r="M68">
            <v>23.534400000000019</v>
          </cell>
          <cell r="N68">
            <v>25</v>
          </cell>
          <cell r="O68">
            <v>50</v>
          </cell>
          <cell r="P68">
            <v>25</v>
          </cell>
          <cell r="Q68">
            <v>20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D69">
            <v>60.45</v>
          </cell>
          <cell r="E69">
            <v>6.7</v>
          </cell>
          <cell r="F69">
            <v>46.99</v>
          </cell>
          <cell r="G69">
            <v>1</v>
          </cell>
          <cell r="L69">
            <v>1.34</v>
          </cell>
          <cell r="P69">
            <v>0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-1.29</v>
          </cell>
          <cell r="D70">
            <v>60.37</v>
          </cell>
          <cell r="E70">
            <v>55.404000000000003</v>
          </cell>
          <cell r="F70">
            <v>3.6760000000000002</v>
          </cell>
          <cell r="G70">
            <v>1</v>
          </cell>
          <cell r="J70">
            <v>50</v>
          </cell>
          <cell r="L70">
            <v>11.0808</v>
          </cell>
          <cell r="M70">
            <v>79.293600000000012</v>
          </cell>
          <cell r="N70">
            <v>70</v>
          </cell>
          <cell r="O70">
            <v>115</v>
          </cell>
          <cell r="P70">
            <v>45</v>
          </cell>
          <cell r="Q70">
            <v>40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B71" t="str">
            <v>кг</v>
          </cell>
          <cell r="C71">
            <v>-1.3169999999999999</v>
          </cell>
          <cell r="D71">
            <v>70.489000000000004</v>
          </cell>
          <cell r="E71">
            <v>61.597000000000001</v>
          </cell>
          <cell r="G71">
            <v>1</v>
          </cell>
          <cell r="J71">
            <v>50</v>
          </cell>
          <cell r="L71">
            <v>12.3194</v>
          </cell>
          <cell r="M71">
            <v>85.51339999999999</v>
          </cell>
          <cell r="N71">
            <v>65</v>
          </cell>
          <cell r="O71">
            <v>65</v>
          </cell>
          <cell r="P71">
            <v>0</v>
          </cell>
        </row>
        <row r="72">
          <cell r="A72" t="str">
            <v xml:space="preserve"> 251  Сосиски Баварские, ВЕС.  ПОКОМ</v>
          </cell>
          <cell r="B72" t="str">
            <v>кг</v>
          </cell>
          <cell r="C72">
            <v>22.707999999999998</v>
          </cell>
          <cell r="D72">
            <v>1.339</v>
          </cell>
          <cell r="E72">
            <v>18.692</v>
          </cell>
          <cell r="F72">
            <v>4.0190000000000001</v>
          </cell>
          <cell r="G72">
            <v>1</v>
          </cell>
          <cell r="J72">
            <v>50</v>
          </cell>
          <cell r="L72">
            <v>3.7383999999999999</v>
          </cell>
          <cell r="N72">
            <v>20</v>
          </cell>
          <cell r="O72">
            <v>55</v>
          </cell>
          <cell r="P72">
            <v>35</v>
          </cell>
          <cell r="Q72">
            <v>35</v>
          </cell>
        </row>
        <row r="73">
          <cell r="A73" t="str">
            <v xml:space="preserve"> 253  Сосиски Ганноверские   ПОКОМ</v>
          </cell>
          <cell r="B73" t="str">
            <v>кг</v>
          </cell>
          <cell r="C73">
            <v>1089.9449999999999</v>
          </cell>
          <cell r="D73">
            <v>315.21499999999997</v>
          </cell>
          <cell r="E73">
            <v>983.90899999999999</v>
          </cell>
          <cell r="F73">
            <v>66.703000000000003</v>
          </cell>
          <cell r="G73">
            <v>1</v>
          </cell>
          <cell r="J73">
            <v>1400</v>
          </cell>
          <cell r="L73">
            <v>196.7818</v>
          </cell>
          <cell r="M73">
            <v>894.67860000000019</v>
          </cell>
          <cell r="N73">
            <v>400</v>
          </cell>
          <cell r="O73">
            <v>500</v>
          </cell>
          <cell r="P73">
            <v>100</v>
          </cell>
          <cell r="Q73">
            <v>80</v>
          </cell>
        </row>
        <row r="74">
          <cell r="A74" t="str">
            <v xml:space="preserve"> 255  Сосиски Молочные для завтрака ТМ Особый рецепт, п/а МГС, ВЕС, ТМ Стародворье  ПОКОМ</v>
          </cell>
          <cell r="B74" t="str">
            <v>кг</v>
          </cell>
          <cell r="C74">
            <v>102.72799999999999</v>
          </cell>
          <cell r="D74">
            <v>7.8090000000000002</v>
          </cell>
          <cell r="E74">
            <v>30.6</v>
          </cell>
          <cell r="F74">
            <v>79.936999999999998</v>
          </cell>
          <cell r="G74">
            <v>1</v>
          </cell>
          <cell r="L74">
            <v>6.12</v>
          </cell>
          <cell r="N74">
            <v>30</v>
          </cell>
          <cell r="O74">
            <v>50</v>
          </cell>
          <cell r="P74">
            <v>20</v>
          </cell>
          <cell r="Q74">
            <v>10</v>
          </cell>
        </row>
        <row r="75">
          <cell r="A75" t="str">
            <v xml:space="preserve"> 257  Сосиски Молочные оригинальные ТМ Особый рецепт, ВЕС.   ПОКОМ</v>
          </cell>
          <cell r="B75" t="str">
            <v>кг</v>
          </cell>
          <cell r="C75">
            <v>45.908999999999999</v>
          </cell>
          <cell r="D75">
            <v>2.82</v>
          </cell>
          <cell r="E75">
            <v>18.231000000000002</v>
          </cell>
          <cell r="F75">
            <v>26.561</v>
          </cell>
          <cell r="G75">
            <v>1</v>
          </cell>
          <cell r="L75">
            <v>3.6462000000000003</v>
          </cell>
          <cell r="M75">
            <v>17.193400000000004</v>
          </cell>
          <cell r="N75">
            <v>25</v>
          </cell>
          <cell r="O75">
            <v>50</v>
          </cell>
          <cell r="P75">
            <v>25</v>
          </cell>
          <cell r="Q75">
            <v>25</v>
          </cell>
        </row>
        <row r="76">
          <cell r="A76" t="str">
            <v xml:space="preserve"> 258  Сосиски Молочные по-стародворски, амицел МГС, ВЕС, ТМ Стародворье ПОКОМ</v>
          </cell>
          <cell r="B76" t="str">
            <v>кг</v>
          </cell>
          <cell r="C76">
            <v>22.047999999999998</v>
          </cell>
          <cell r="D76">
            <v>1.419</v>
          </cell>
          <cell r="E76">
            <v>1.3560000000000001</v>
          </cell>
          <cell r="F76">
            <v>22.111000000000001</v>
          </cell>
          <cell r="G76">
            <v>1</v>
          </cell>
          <cell r="L76">
            <v>0.2712</v>
          </cell>
          <cell r="N76">
            <v>10</v>
          </cell>
          <cell r="O76">
            <v>20</v>
          </cell>
          <cell r="P76">
            <v>10</v>
          </cell>
        </row>
        <row r="77">
          <cell r="A77" t="str">
            <v xml:space="preserve"> 260  Сосиски Сливочные по-стародворски, ВЕС.  ПОКОМ</v>
          </cell>
          <cell r="B77" t="str">
            <v>кг</v>
          </cell>
          <cell r="C77">
            <v>123.30200000000001</v>
          </cell>
          <cell r="E77">
            <v>1.29</v>
          </cell>
          <cell r="F77">
            <v>121.812</v>
          </cell>
          <cell r="G77">
            <v>1</v>
          </cell>
          <cell r="L77">
            <v>0.25800000000000001</v>
          </cell>
          <cell r="P77">
            <v>0</v>
          </cell>
        </row>
        <row r="78">
          <cell r="A78" t="str">
            <v xml:space="preserve"> 263  Шпикачки Стародворские, ВЕС.  ПОКОМ</v>
          </cell>
          <cell r="B78" t="str">
            <v>кг</v>
          </cell>
          <cell r="C78">
            <v>44.417000000000002</v>
          </cell>
          <cell r="D78">
            <v>161.28399999999999</v>
          </cell>
          <cell r="E78">
            <v>19.37</v>
          </cell>
          <cell r="F78">
            <v>70.215000000000003</v>
          </cell>
          <cell r="G78">
            <v>1</v>
          </cell>
          <cell r="J78">
            <v>75</v>
          </cell>
          <cell r="L78">
            <v>3.8740000000000001</v>
          </cell>
          <cell r="N78">
            <v>35</v>
          </cell>
          <cell r="O78">
            <v>70</v>
          </cell>
          <cell r="P78">
            <v>35</v>
          </cell>
          <cell r="Q78">
            <v>35</v>
          </cell>
        </row>
        <row r="79">
          <cell r="A79" t="str">
            <v xml:space="preserve"> 264  Колбаса Молочная стародворская, амифлекс, ВЕС, ТМ Стародворье  ПОКОМ</v>
          </cell>
          <cell r="B79" t="str">
            <v>кг</v>
          </cell>
          <cell r="D79">
            <v>151.11199999999999</v>
          </cell>
          <cell r="E79">
            <v>20.209</v>
          </cell>
          <cell r="F79">
            <v>76.992999999999995</v>
          </cell>
          <cell r="G79">
            <v>1</v>
          </cell>
          <cell r="L79">
            <v>4.0418000000000003</v>
          </cell>
          <cell r="N79">
            <v>30</v>
          </cell>
          <cell r="O79">
            <v>70</v>
          </cell>
          <cell r="P79">
            <v>40</v>
          </cell>
          <cell r="Q79">
            <v>40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C80">
            <v>13.705</v>
          </cell>
          <cell r="D80">
            <v>2.1800000000000002</v>
          </cell>
          <cell r="E80">
            <v>5.76</v>
          </cell>
          <cell r="F80">
            <v>7.8819999999999997</v>
          </cell>
          <cell r="G80">
            <v>1</v>
          </cell>
          <cell r="J80">
            <v>30</v>
          </cell>
          <cell r="L80">
            <v>1.1519999999999999</v>
          </cell>
          <cell r="N80">
            <v>20</v>
          </cell>
          <cell r="O80">
            <v>30</v>
          </cell>
          <cell r="P80">
            <v>10</v>
          </cell>
          <cell r="Q80">
            <v>10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62.252000000000002</v>
          </cell>
          <cell r="D81">
            <v>27.18</v>
          </cell>
          <cell r="E81">
            <v>5.0019999999999998</v>
          </cell>
          <cell r="F81">
            <v>80.072000000000003</v>
          </cell>
          <cell r="G81">
            <v>1</v>
          </cell>
          <cell r="L81">
            <v>1.0004</v>
          </cell>
          <cell r="P81">
            <v>0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D82">
            <v>38.700000000000003</v>
          </cell>
          <cell r="E82">
            <v>9.2949999999999999</v>
          </cell>
          <cell r="F82">
            <v>7.8140000000000001</v>
          </cell>
          <cell r="G82">
            <v>1</v>
          </cell>
          <cell r="L82">
            <v>1.859</v>
          </cell>
          <cell r="M82">
            <v>12.634999999999998</v>
          </cell>
          <cell r="P82">
            <v>0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C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10</v>
          </cell>
          <cell r="O83">
            <v>10</v>
          </cell>
          <cell r="P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1</v>
          </cell>
          <cell r="D84">
            <v>57</v>
          </cell>
          <cell r="E84">
            <v>32</v>
          </cell>
          <cell r="G84">
            <v>0.35</v>
          </cell>
          <cell r="J84">
            <v>50</v>
          </cell>
          <cell r="L84">
            <v>6.4</v>
          </cell>
          <cell r="M84">
            <v>26.800000000000011</v>
          </cell>
          <cell r="N84">
            <v>20</v>
          </cell>
          <cell r="O84">
            <v>20</v>
          </cell>
          <cell r="P84">
            <v>0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21</v>
          </cell>
          <cell r="D85">
            <v>98</v>
          </cell>
          <cell r="E85">
            <v>42</v>
          </cell>
          <cell r="G85">
            <v>0.4</v>
          </cell>
          <cell r="J85">
            <v>40</v>
          </cell>
          <cell r="L85">
            <v>8.4</v>
          </cell>
          <cell r="M85">
            <v>60.800000000000011</v>
          </cell>
          <cell r="N85">
            <v>40</v>
          </cell>
          <cell r="O85">
            <v>100</v>
          </cell>
          <cell r="P85">
            <v>60</v>
          </cell>
          <cell r="Q85">
            <v>24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19</v>
          </cell>
          <cell r="D86">
            <v>63</v>
          </cell>
          <cell r="E86">
            <v>43</v>
          </cell>
          <cell r="F86">
            <v>2</v>
          </cell>
          <cell r="G86">
            <v>0.4</v>
          </cell>
          <cell r="J86">
            <v>30</v>
          </cell>
          <cell r="L86">
            <v>8.6</v>
          </cell>
          <cell r="M86">
            <v>62.599999999999994</v>
          </cell>
          <cell r="N86">
            <v>30</v>
          </cell>
          <cell r="O86">
            <v>100</v>
          </cell>
          <cell r="P86">
            <v>70</v>
          </cell>
          <cell r="Q86">
            <v>18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94</v>
          </cell>
          <cell r="D87">
            <v>49</v>
          </cell>
          <cell r="E87">
            <v>8</v>
          </cell>
          <cell r="F87">
            <v>28</v>
          </cell>
          <cell r="G87">
            <v>0.4</v>
          </cell>
          <cell r="L87">
            <v>1.6</v>
          </cell>
          <cell r="N87">
            <v>20</v>
          </cell>
          <cell r="O87">
            <v>30</v>
          </cell>
          <cell r="P87">
            <v>10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22</v>
          </cell>
          <cell r="D88">
            <v>57</v>
          </cell>
          <cell r="E88">
            <v>34</v>
          </cell>
          <cell r="F88">
            <v>18</v>
          </cell>
          <cell r="G88">
            <v>0.4</v>
          </cell>
          <cell r="L88">
            <v>6.8</v>
          </cell>
          <cell r="M88">
            <v>50</v>
          </cell>
          <cell r="N88">
            <v>50</v>
          </cell>
          <cell r="O88">
            <v>100</v>
          </cell>
          <cell r="P88">
            <v>50</v>
          </cell>
          <cell r="Q88">
            <v>10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1</v>
          </cell>
          <cell r="F89">
            <v>1</v>
          </cell>
          <cell r="G89">
            <v>0.35</v>
          </cell>
          <cell r="J89">
            <v>10</v>
          </cell>
          <cell r="L89">
            <v>0</v>
          </cell>
          <cell r="N89">
            <v>10</v>
          </cell>
          <cell r="O89">
            <v>20</v>
          </cell>
          <cell r="P89">
            <v>10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14.9</v>
          </cell>
          <cell r="D90">
            <v>310.59199999999998</v>
          </cell>
          <cell r="E90">
            <v>125.905</v>
          </cell>
          <cell r="G90">
            <v>1</v>
          </cell>
          <cell r="L90">
            <v>25.181000000000001</v>
          </cell>
          <cell r="M90">
            <v>176.267</v>
          </cell>
          <cell r="N90">
            <v>60</v>
          </cell>
          <cell r="O90">
            <v>60</v>
          </cell>
          <cell r="P90">
            <v>0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28</v>
          </cell>
          <cell r="D91">
            <v>8</v>
          </cell>
          <cell r="E91">
            <v>28</v>
          </cell>
          <cell r="F91">
            <v>6</v>
          </cell>
          <cell r="G91">
            <v>0.45</v>
          </cell>
          <cell r="J91">
            <v>40</v>
          </cell>
          <cell r="L91">
            <v>5.6</v>
          </cell>
          <cell r="M91">
            <v>21.199999999999989</v>
          </cell>
          <cell r="N91">
            <v>10</v>
          </cell>
          <cell r="O91">
            <v>20</v>
          </cell>
          <cell r="P91">
            <v>10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D92">
            <v>9</v>
          </cell>
          <cell r="G92">
            <v>0</v>
          </cell>
          <cell r="L92">
            <v>0</v>
          </cell>
          <cell r="P92">
            <v>0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D93">
            <v>66</v>
          </cell>
          <cell r="E93">
            <v>18</v>
          </cell>
          <cell r="F93">
            <v>30</v>
          </cell>
          <cell r="G93">
            <v>0.33</v>
          </cell>
          <cell r="L93">
            <v>3.6</v>
          </cell>
          <cell r="M93">
            <v>13.200000000000003</v>
          </cell>
          <cell r="N93">
            <v>25</v>
          </cell>
          <cell r="O93">
            <v>60</v>
          </cell>
          <cell r="P93">
            <v>35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5</v>
          </cell>
          <cell r="D94">
            <v>106</v>
          </cell>
          <cell r="E94">
            <v>37</v>
          </cell>
          <cell r="F94">
            <v>25</v>
          </cell>
          <cell r="G94">
            <v>0.35</v>
          </cell>
          <cell r="J94">
            <v>30</v>
          </cell>
          <cell r="L94">
            <v>7.4</v>
          </cell>
          <cell r="M94">
            <v>33.800000000000011</v>
          </cell>
          <cell r="N94">
            <v>25</v>
          </cell>
          <cell r="O94">
            <v>50</v>
          </cell>
          <cell r="P94">
            <v>25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1</v>
          </cell>
          <cell r="D95">
            <v>25</v>
          </cell>
          <cell r="E95">
            <v>14</v>
          </cell>
          <cell r="F95">
            <v>4</v>
          </cell>
          <cell r="G95">
            <v>0.375</v>
          </cell>
          <cell r="J95">
            <v>35</v>
          </cell>
          <cell r="L95">
            <v>2.8</v>
          </cell>
          <cell r="N95">
            <v>60</v>
          </cell>
          <cell r="O95">
            <v>90</v>
          </cell>
          <cell r="P95">
            <v>30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177</v>
          </cell>
          <cell r="D96">
            <v>5</v>
          </cell>
          <cell r="E96">
            <v>2</v>
          </cell>
          <cell r="F96">
            <v>180</v>
          </cell>
          <cell r="G96">
            <v>0.6</v>
          </cell>
          <cell r="L96">
            <v>0.4</v>
          </cell>
          <cell r="P96">
            <v>0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D97">
            <v>59</v>
          </cell>
          <cell r="E97">
            <v>41</v>
          </cell>
          <cell r="G97">
            <v>0.35</v>
          </cell>
          <cell r="J97">
            <v>70</v>
          </cell>
          <cell r="L97">
            <v>8.1999999999999993</v>
          </cell>
          <cell r="M97">
            <v>28.399999999999991</v>
          </cell>
          <cell r="N97">
            <v>50</v>
          </cell>
          <cell r="O97">
            <v>80</v>
          </cell>
          <cell r="P97">
            <v>30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1</v>
          </cell>
          <cell r="D98">
            <v>75</v>
          </cell>
          <cell r="E98">
            <v>32</v>
          </cell>
          <cell r="G98">
            <v>0.4</v>
          </cell>
          <cell r="J98">
            <v>20</v>
          </cell>
          <cell r="L98">
            <v>6.4</v>
          </cell>
          <cell r="M98">
            <v>44</v>
          </cell>
          <cell r="N98">
            <v>60</v>
          </cell>
          <cell r="O98">
            <v>60</v>
          </cell>
          <cell r="P98">
            <v>0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C99">
            <v>16</v>
          </cell>
          <cell r="D99">
            <v>20</v>
          </cell>
          <cell r="E99">
            <v>27</v>
          </cell>
          <cell r="G99">
            <v>0.4</v>
          </cell>
          <cell r="J99">
            <v>60</v>
          </cell>
          <cell r="L99">
            <v>5.4</v>
          </cell>
          <cell r="M99">
            <v>4.8000000000000114</v>
          </cell>
          <cell r="N99">
            <v>70</v>
          </cell>
          <cell r="O99">
            <v>80</v>
          </cell>
          <cell r="P99">
            <v>10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1.302</v>
          </cell>
          <cell r="D100">
            <v>14.943</v>
          </cell>
          <cell r="E100">
            <v>4.32</v>
          </cell>
          <cell r="F100">
            <v>10.656000000000001</v>
          </cell>
          <cell r="G100">
            <v>1</v>
          </cell>
          <cell r="L100">
            <v>0.8640000000000001</v>
          </cell>
          <cell r="N100">
            <v>10</v>
          </cell>
          <cell r="O100">
            <v>20</v>
          </cell>
          <cell r="P100">
            <v>10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8</v>
          </cell>
          <cell r="D101">
            <v>23</v>
          </cell>
          <cell r="E101">
            <v>29</v>
          </cell>
          <cell r="G101">
            <v>0.4</v>
          </cell>
          <cell r="J101">
            <v>20</v>
          </cell>
          <cell r="L101">
            <v>5.8</v>
          </cell>
          <cell r="M101">
            <v>38</v>
          </cell>
          <cell r="N101">
            <v>15</v>
          </cell>
          <cell r="O101">
            <v>15</v>
          </cell>
          <cell r="P101">
            <v>0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0.13300000000000001</v>
          </cell>
          <cell r="D102">
            <v>207.44</v>
          </cell>
          <cell r="E102">
            <v>109.22</v>
          </cell>
          <cell r="F102">
            <v>32.79</v>
          </cell>
          <cell r="G102">
            <v>1</v>
          </cell>
          <cell r="J102">
            <v>230</v>
          </cell>
          <cell r="L102">
            <v>21.844000000000001</v>
          </cell>
          <cell r="N102">
            <v>70</v>
          </cell>
          <cell r="O102">
            <v>90</v>
          </cell>
          <cell r="P102">
            <v>20</v>
          </cell>
          <cell r="Q102">
            <v>10</v>
          </cell>
        </row>
        <row r="103">
          <cell r="A103" t="str">
            <v xml:space="preserve"> 315  Колбаса вареная Молокуша ТМ Вязанка ВЕС, ПОКОМ</v>
          </cell>
          <cell r="B103" t="str">
            <v>кг</v>
          </cell>
          <cell r="D103">
            <v>66.7</v>
          </cell>
          <cell r="E103">
            <v>44.14</v>
          </cell>
          <cell r="G103">
            <v>1</v>
          </cell>
          <cell r="L103">
            <v>8.8279999999999994</v>
          </cell>
          <cell r="M103">
            <v>61.795999999999992</v>
          </cell>
          <cell r="N103">
            <v>200</v>
          </cell>
          <cell r="O103">
            <v>280</v>
          </cell>
          <cell r="P103">
            <v>80</v>
          </cell>
          <cell r="Q103">
            <v>60</v>
          </cell>
        </row>
        <row r="104">
          <cell r="A104" t="str">
            <v xml:space="preserve"> 317 Колбаса Сервелат Рижский ТМ Зареченские, ВЕС  ПОКОМ</v>
          </cell>
          <cell r="B104" t="str">
            <v>кг</v>
          </cell>
          <cell r="D104">
            <v>123.523</v>
          </cell>
          <cell r="E104">
            <v>18.315999999999999</v>
          </cell>
          <cell r="F104">
            <v>16.907</v>
          </cell>
          <cell r="G104">
            <v>1</v>
          </cell>
          <cell r="J104">
            <v>10</v>
          </cell>
          <cell r="L104">
            <v>3.6631999999999998</v>
          </cell>
          <cell r="M104">
            <v>17.051399999999997</v>
          </cell>
          <cell r="N104">
            <v>20</v>
          </cell>
          <cell r="O104">
            <v>30</v>
          </cell>
          <cell r="P104">
            <v>10</v>
          </cell>
        </row>
        <row r="105">
          <cell r="A105" t="str">
            <v xml:space="preserve"> 318  Сосиски Датские ТМ Зареченские, ВЕС  ПОКОМ</v>
          </cell>
          <cell r="B105" t="str">
            <v>кг</v>
          </cell>
          <cell r="C105">
            <v>5.0629999999999997</v>
          </cell>
          <cell r="D105">
            <v>3.3000000000000002E-2</v>
          </cell>
          <cell r="E105">
            <v>5.0960000000000001</v>
          </cell>
          <cell r="G105">
            <v>1</v>
          </cell>
          <cell r="J105">
            <v>45</v>
          </cell>
          <cell r="L105">
            <v>1.0192000000000001</v>
          </cell>
          <cell r="M105">
            <v>45</v>
          </cell>
          <cell r="N105">
            <v>50</v>
          </cell>
          <cell r="O105">
            <v>110</v>
          </cell>
          <cell r="P105">
            <v>60</v>
          </cell>
          <cell r="Q105">
            <v>40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-4</v>
          </cell>
          <cell r="D106">
            <v>624</v>
          </cell>
          <cell r="E106">
            <v>228</v>
          </cell>
          <cell r="F106">
            <v>329</v>
          </cell>
          <cell r="G106">
            <v>0.45</v>
          </cell>
          <cell r="L106">
            <v>45.6</v>
          </cell>
          <cell r="M106">
            <v>218.20000000000005</v>
          </cell>
          <cell r="N106">
            <v>100</v>
          </cell>
          <cell r="O106">
            <v>100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404.995</v>
          </cell>
          <cell r="D107">
            <v>264.13499999999999</v>
          </cell>
          <cell r="E107">
            <v>5.38</v>
          </cell>
          <cell r="F107">
            <v>403.245</v>
          </cell>
          <cell r="G107">
            <v>1</v>
          </cell>
          <cell r="L107">
            <v>1.0760000000000001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225.785</v>
          </cell>
          <cell r="D108">
            <v>10.846</v>
          </cell>
          <cell r="E108">
            <v>23.957999999999998</v>
          </cell>
          <cell r="F108">
            <v>201.358</v>
          </cell>
          <cell r="G108">
            <v>1</v>
          </cell>
          <cell r="L108">
            <v>4.7915999999999999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-18.350000000000001</v>
          </cell>
          <cell r="D109">
            <v>341.35</v>
          </cell>
          <cell r="E109">
            <v>88</v>
          </cell>
          <cell r="F109">
            <v>113</v>
          </cell>
          <cell r="G109">
            <v>0.45</v>
          </cell>
          <cell r="J109">
            <v>25</v>
          </cell>
          <cell r="L109">
            <v>17.600000000000001</v>
          </cell>
          <cell r="M109">
            <v>73.200000000000017</v>
          </cell>
          <cell r="N109">
            <v>100</v>
          </cell>
          <cell r="O109">
            <v>130</v>
          </cell>
          <cell r="P109">
            <v>30</v>
          </cell>
          <cell r="Q109">
            <v>13.5</v>
          </cell>
        </row>
        <row r="110">
          <cell r="A110" t="str">
            <v xml:space="preserve"> 323  Колбаса Сервелат Запекуша с сочным окороком, Вязанка ВЕС,  ПОКОМ</v>
          </cell>
          <cell r="B110" t="str">
            <v>кг</v>
          </cell>
          <cell r="C110">
            <v>23.349</v>
          </cell>
          <cell r="F110">
            <v>23.329000000000001</v>
          </cell>
          <cell r="G110">
            <v>1</v>
          </cell>
          <cell r="L110">
            <v>0</v>
          </cell>
        </row>
        <row r="111">
          <cell r="A111" t="str">
            <v xml:space="preserve"> 324  Ветчина Филейская ТМ Вязанка Столичная 0,45 кг ПОКОМ</v>
          </cell>
          <cell r="B111" t="str">
            <v>шт</v>
          </cell>
          <cell r="C111">
            <v>37</v>
          </cell>
          <cell r="D111">
            <v>192</v>
          </cell>
          <cell r="E111">
            <v>54</v>
          </cell>
          <cell r="F111">
            <v>49</v>
          </cell>
          <cell r="G111">
            <v>0.45</v>
          </cell>
          <cell r="J111">
            <v>80</v>
          </cell>
          <cell r="L111">
            <v>10.8</v>
          </cell>
          <cell r="N111">
            <v>50</v>
          </cell>
          <cell r="O111">
            <v>70</v>
          </cell>
          <cell r="P111">
            <v>20</v>
          </cell>
        </row>
        <row r="112">
          <cell r="A112" t="str">
            <v xml:space="preserve"> 325  Сосиски Сочинки по-баварски с сыром Стародворье, ВЕС ПОКОМ</v>
          </cell>
          <cell r="B112" t="str">
            <v>кг</v>
          </cell>
          <cell r="C112">
            <v>23.431999999999999</v>
          </cell>
          <cell r="D112">
            <v>24.353999999999999</v>
          </cell>
          <cell r="F112">
            <v>22.37</v>
          </cell>
          <cell r="G112">
            <v>1</v>
          </cell>
          <cell r="L112">
            <v>0</v>
          </cell>
        </row>
        <row r="113">
          <cell r="A113" t="str">
            <v xml:space="preserve"> 328  Сардельки Сочинки Стародворье ТМ  0,4 кг ПОКОМ</v>
          </cell>
          <cell r="B113" t="str">
            <v>шт</v>
          </cell>
          <cell r="C113">
            <v>-1</v>
          </cell>
          <cell r="D113">
            <v>1</v>
          </cell>
          <cell r="G113">
            <v>0.4</v>
          </cell>
          <cell r="J113">
            <v>25</v>
          </cell>
          <cell r="L113">
            <v>0</v>
          </cell>
          <cell r="N113">
            <v>60</v>
          </cell>
          <cell r="O113">
            <v>60</v>
          </cell>
        </row>
        <row r="114">
          <cell r="A114" t="str">
            <v xml:space="preserve"> 329  Сардельки Сочинки с сыром Стародворье ТМ, 0,4 кг. ПОКОМ</v>
          </cell>
          <cell r="B114" t="str">
            <v>шт</v>
          </cell>
          <cell r="D114">
            <v>14</v>
          </cell>
          <cell r="E114">
            <v>6</v>
          </cell>
          <cell r="F114">
            <v>6</v>
          </cell>
          <cell r="G114">
            <v>0.4</v>
          </cell>
          <cell r="J114">
            <v>20</v>
          </cell>
          <cell r="L114">
            <v>1.2</v>
          </cell>
          <cell r="N114">
            <v>40</v>
          </cell>
          <cell r="O114">
            <v>40</v>
          </cell>
        </row>
        <row r="115">
          <cell r="A115" t="str">
            <v xml:space="preserve"> 330  Колбаса вареная Филейская ТМ Вязанка ТС Классическая ВЕС  ПОКОМ</v>
          </cell>
          <cell r="B115" t="str">
            <v>кг</v>
          </cell>
          <cell r="D115">
            <v>143.501</v>
          </cell>
          <cell r="E115">
            <v>54.97</v>
          </cell>
          <cell r="G115">
            <v>1</v>
          </cell>
          <cell r="J115">
            <v>100</v>
          </cell>
          <cell r="L115">
            <v>10.994</v>
          </cell>
          <cell r="M115">
            <v>70</v>
          </cell>
          <cell r="N115">
            <v>30</v>
          </cell>
        </row>
        <row r="116">
          <cell r="A116" t="str">
            <v xml:space="preserve"> 331  Сосиски Сочинки по-баварски ВЕС ТМ Стародворье  Поком</v>
          </cell>
          <cell r="B116" t="str">
            <v>кг</v>
          </cell>
          <cell r="C116">
            <v>38.655999999999999</v>
          </cell>
          <cell r="D116">
            <v>151.20500000000001</v>
          </cell>
          <cell r="E116">
            <v>1.048</v>
          </cell>
          <cell r="F116">
            <v>88.9</v>
          </cell>
          <cell r="G116">
            <v>1</v>
          </cell>
          <cell r="L116">
            <v>0.20960000000000001</v>
          </cell>
        </row>
        <row r="117">
          <cell r="A117" t="str">
            <v xml:space="preserve"> 333  Колбаса Балыковая, Вязанка фиброуз в/у, ВЕС ПОКОМ</v>
          </cell>
          <cell r="B117" t="str">
            <v>кг</v>
          </cell>
          <cell r="C117">
            <v>53.802</v>
          </cell>
          <cell r="D117">
            <v>4.4740000000000002</v>
          </cell>
          <cell r="E117">
            <v>4.5119999999999996</v>
          </cell>
          <cell r="F117">
            <v>52.920999999999999</v>
          </cell>
          <cell r="G117">
            <v>1</v>
          </cell>
          <cell r="L117">
            <v>0.90239999999999987</v>
          </cell>
        </row>
        <row r="118">
          <cell r="A118" t="str">
            <v xml:space="preserve"> 334  Паштет Любительский ТМ Стародворье ламистер 0,1 кг  ПОКОМ</v>
          </cell>
          <cell r="B118" t="str">
            <v>шт</v>
          </cell>
          <cell r="D118">
            <v>45</v>
          </cell>
          <cell r="E118">
            <v>15</v>
          </cell>
          <cell r="F118">
            <v>28</v>
          </cell>
          <cell r="G118">
            <v>0.1</v>
          </cell>
          <cell r="J118">
            <v>90</v>
          </cell>
          <cell r="L118">
            <v>3</v>
          </cell>
          <cell r="N118">
            <v>100</v>
          </cell>
          <cell r="O118">
            <v>150</v>
          </cell>
          <cell r="P118">
            <v>50</v>
          </cell>
        </row>
        <row r="119">
          <cell r="A119" t="str">
            <v xml:space="preserve"> 338  Паштет печеночный с морковью ТМ Стародворье ламистер 0,1 кг.  ПОКОМ</v>
          </cell>
          <cell r="B119" t="str">
            <v>шт</v>
          </cell>
          <cell r="C119">
            <v>122</v>
          </cell>
          <cell r="E119">
            <v>71</v>
          </cell>
          <cell r="F119">
            <v>43</v>
          </cell>
          <cell r="G119">
            <v>0.1</v>
          </cell>
          <cell r="L119">
            <v>14.2</v>
          </cell>
          <cell r="M119">
            <v>99</v>
          </cell>
          <cell r="N119">
            <v>30</v>
          </cell>
          <cell r="O119">
            <v>30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9</v>
          </cell>
          <cell r="G120">
            <v>0.4</v>
          </cell>
          <cell r="J120">
            <v>15</v>
          </cell>
          <cell r="L120">
            <v>0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3</v>
          </cell>
          <cell r="D121">
            <v>2</v>
          </cell>
          <cell r="G121">
            <v>0.6</v>
          </cell>
          <cell r="J121">
            <v>10</v>
          </cell>
          <cell r="L121">
            <v>0</v>
          </cell>
          <cell r="M121">
            <v>10</v>
          </cell>
          <cell r="N121">
            <v>40</v>
          </cell>
          <cell r="O121">
            <v>50</v>
          </cell>
          <cell r="P121">
            <v>10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4</v>
          </cell>
          <cell r="D122">
            <v>5</v>
          </cell>
          <cell r="G122">
            <v>0.6</v>
          </cell>
          <cell r="J122">
            <v>20</v>
          </cell>
          <cell r="L122">
            <v>0</v>
          </cell>
          <cell r="M122">
            <v>10</v>
          </cell>
          <cell r="N122">
            <v>40</v>
          </cell>
          <cell r="O122">
            <v>50</v>
          </cell>
          <cell r="P122">
            <v>10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4</v>
          </cell>
          <cell r="G123">
            <v>0.6</v>
          </cell>
          <cell r="J123">
            <v>15</v>
          </cell>
          <cell r="L123">
            <v>0</v>
          </cell>
          <cell r="M123">
            <v>15</v>
          </cell>
          <cell r="N123">
            <v>40</v>
          </cell>
          <cell r="O123">
            <v>50</v>
          </cell>
          <cell r="P123">
            <v>10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9</v>
          </cell>
          <cell r="D124">
            <v>16</v>
          </cell>
          <cell r="E124">
            <v>8</v>
          </cell>
          <cell r="F124">
            <v>11</v>
          </cell>
          <cell r="G124">
            <v>0.5</v>
          </cell>
          <cell r="J124">
            <v>20</v>
          </cell>
          <cell r="L124">
            <v>1.6</v>
          </cell>
          <cell r="N124">
            <v>40</v>
          </cell>
          <cell r="O124">
            <v>50</v>
          </cell>
          <cell r="P124">
            <v>10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C125">
            <v>4</v>
          </cell>
          <cell r="E125">
            <v>1</v>
          </cell>
          <cell r="F125">
            <v>2</v>
          </cell>
          <cell r="G125">
            <v>0.35</v>
          </cell>
          <cell r="J125">
            <v>20</v>
          </cell>
          <cell r="L125">
            <v>0.2</v>
          </cell>
          <cell r="N125">
            <v>20</v>
          </cell>
          <cell r="O125">
            <v>20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77.004999999999995</v>
          </cell>
          <cell r="D126">
            <v>4.08</v>
          </cell>
          <cell r="E126">
            <v>24.3</v>
          </cell>
          <cell r="F126">
            <v>55.05</v>
          </cell>
          <cell r="G126">
            <v>1</v>
          </cell>
          <cell r="L126">
            <v>4.8600000000000003</v>
          </cell>
          <cell r="M126">
            <v>5</v>
          </cell>
          <cell r="N126">
            <v>40</v>
          </cell>
          <cell r="O126">
            <v>50</v>
          </cell>
          <cell r="P126">
            <v>10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-1</v>
          </cell>
          <cell r="D127">
            <v>1</v>
          </cell>
          <cell r="G127">
            <v>0.4</v>
          </cell>
          <cell r="J127">
            <v>15</v>
          </cell>
          <cell r="L127">
            <v>0</v>
          </cell>
          <cell r="N127">
            <v>50</v>
          </cell>
          <cell r="O127">
            <v>50</v>
          </cell>
        </row>
        <row r="128">
          <cell r="A128" t="str">
            <v xml:space="preserve"> 375  Ветчина Балыкбургская ТМ Баварушка. ВЕС ПОКОМ</v>
          </cell>
          <cell r="B128" t="str">
            <v>кг</v>
          </cell>
          <cell r="D128">
            <v>10.436</v>
          </cell>
          <cell r="F128">
            <v>10.436</v>
          </cell>
          <cell r="G128">
            <v>1</v>
          </cell>
          <cell r="L128">
            <v>0</v>
          </cell>
        </row>
        <row r="129">
          <cell r="A129" t="str">
            <v xml:space="preserve"> 379  Колбаса Балыкбургская с копченым балыком ТМ Баварушка 0,28 кг срез ПОКОМ</v>
          </cell>
          <cell r="B129" t="str">
            <v>шт</v>
          </cell>
          <cell r="C129">
            <v>3</v>
          </cell>
          <cell r="D129">
            <v>2</v>
          </cell>
          <cell r="E129">
            <v>3</v>
          </cell>
          <cell r="F129">
            <v>2</v>
          </cell>
          <cell r="G129">
            <v>0.28000000000000003</v>
          </cell>
          <cell r="J129">
            <v>10</v>
          </cell>
          <cell r="L129">
            <v>0.6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B130" t="str">
            <v>шт</v>
          </cell>
          <cell r="C130">
            <v>47</v>
          </cell>
          <cell r="D130">
            <v>58</v>
          </cell>
          <cell r="E130">
            <v>28</v>
          </cell>
          <cell r="F130">
            <v>11</v>
          </cell>
          <cell r="G130">
            <v>0.28000000000000003</v>
          </cell>
          <cell r="J130">
            <v>75.399999999999991</v>
          </cell>
          <cell r="L130">
            <v>5.6</v>
          </cell>
          <cell r="N130">
            <v>40</v>
          </cell>
          <cell r="O130">
            <v>50</v>
          </cell>
          <cell r="P130">
            <v>10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2</v>
          </cell>
          <cell r="G131">
            <v>0.28000000000000003</v>
          </cell>
          <cell r="J131">
            <v>10</v>
          </cell>
          <cell r="L131">
            <v>0</v>
          </cell>
          <cell r="N131">
            <v>50</v>
          </cell>
          <cell r="O131">
            <v>50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7</v>
          </cell>
          <cell r="E132">
            <v>5</v>
          </cell>
          <cell r="F132">
            <v>2</v>
          </cell>
          <cell r="G132">
            <v>0.28000000000000003</v>
          </cell>
          <cell r="L132">
            <v>1</v>
          </cell>
          <cell r="M132">
            <v>6</v>
          </cell>
          <cell r="N132">
            <v>40</v>
          </cell>
          <cell r="O132">
            <v>50</v>
          </cell>
          <cell r="P132">
            <v>10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21</v>
          </cell>
          <cell r="F133">
            <v>21</v>
          </cell>
          <cell r="G133">
            <v>0.6</v>
          </cell>
          <cell r="L133">
            <v>0</v>
          </cell>
          <cell r="N133">
            <v>10</v>
          </cell>
          <cell r="O133">
            <v>30</v>
          </cell>
          <cell r="P133">
            <v>20</v>
          </cell>
          <cell r="Q133">
            <v>12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C134">
            <v>8</v>
          </cell>
          <cell r="E134">
            <v>5</v>
          </cell>
          <cell r="F134">
            <v>3</v>
          </cell>
          <cell r="G134">
            <v>0.28000000000000003</v>
          </cell>
          <cell r="L134">
            <v>1</v>
          </cell>
          <cell r="M134">
            <v>7</v>
          </cell>
          <cell r="N134">
            <v>30</v>
          </cell>
          <cell r="O134">
            <v>50</v>
          </cell>
          <cell r="P134">
            <v>20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D135">
            <v>1.33</v>
          </cell>
          <cell r="G135">
            <v>0</v>
          </cell>
          <cell r="L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-17</v>
          </cell>
          <cell r="D136">
            <v>22</v>
          </cell>
          <cell r="E136">
            <v>5</v>
          </cell>
          <cell r="G136">
            <v>0</v>
          </cell>
          <cell r="L136">
            <v>1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D137">
            <v>6</v>
          </cell>
          <cell r="E137">
            <v>4</v>
          </cell>
          <cell r="G137">
            <v>0</v>
          </cell>
          <cell r="L137">
            <v>0.8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-12</v>
          </cell>
          <cell r="D138">
            <v>22</v>
          </cell>
          <cell r="E138">
            <v>10</v>
          </cell>
          <cell r="G138">
            <v>0</v>
          </cell>
          <cell r="L138">
            <v>2</v>
          </cell>
        </row>
        <row r="139">
          <cell r="A139" t="str">
            <v>389 Колбаса Сервелат Филейбургский с ароматными пряностями. Баварушка ТМ 0,28 кг срез ПОКОМ</v>
          </cell>
          <cell r="N139">
            <v>50</v>
          </cell>
          <cell r="O139">
            <v>50</v>
          </cell>
        </row>
        <row r="140">
          <cell r="A140" t="str">
            <v>248  Сардельки Сочные ТМ Особый рецепт,   ПОКОМ</v>
          </cell>
        </row>
        <row r="141">
          <cell r="A141" t="str">
            <v>Вареные колбасы «Нежная» НТУ Весовые П/а ТМ «Зареченские»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0">
          <cell r="A10">
            <v>4</v>
          </cell>
          <cell r="B10" t="str">
            <v>004 Колбаса Вязанка со шпиком, вектор ВЕС, ПОКОМ</v>
          </cell>
          <cell r="C10" t="str">
            <v>кг</v>
          </cell>
          <cell r="D10">
            <v>3.5000000000000003E-2</v>
          </cell>
          <cell r="E10">
            <v>33.9</v>
          </cell>
          <cell r="F10">
            <v>33.715000000000003</v>
          </cell>
          <cell r="G10">
            <v>0.22</v>
          </cell>
          <cell r="I10">
            <v>70</v>
          </cell>
          <cell r="J10">
            <v>20</v>
          </cell>
          <cell r="K10">
            <v>30</v>
          </cell>
          <cell r="L10">
            <v>120</v>
          </cell>
        </row>
        <row r="11">
          <cell r="A11">
            <v>5</v>
          </cell>
          <cell r="B11" t="str">
            <v>005 Колбаса Докторская ГОСТ, Вязанка вектор,ВЕС. ПОКОМ</v>
          </cell>
          <cell r="C11" t="str">
            <v>кг</v>
          </cell>
          <cell r="D11">
            <v>-9.8079999999999998</v>
          </cell>
          <cell r="E11">
            <v>160.14500000000001</v>
          </cell>
          <cell r="F11">
            <v>141.99299999999999</v>
          </cell>
          <cell r="G11">
            <v>8.3439999999999994</v>
          </cell>
          <cell r="I11">
            <v>150</v>
          </cell>
          <cell r="J11">
            <v>20</v>
          </cell>
          <cell r="K11">
            <v>50</v>
          </cell>
          <cell r="L11">
            <v>220</v>
          </cell>
        </row>
        <row r="12">
          <cell r="A12">
            <v>11</v>
          </cell>
          <cell r="B12" t="str">
            <v>011 Колбаса Салями Финская, Вязанка фиброуз в/у, ПОКОМ</v>
          </cell>
          <cell r="C12" t="str">
            <v>кг</v>
          </cell>
          <cell r="D12">
            <v>17.856000000000002</v>
          </cell>
          <cell r="E12">
            <v>14.138</v>
          </cell>
          <cell r="F12">
            <v>9.2739999999999991</v>
          </cell>
          <cell r="G12">
            <v>22.72</v>
          </cell>
          <cell r="L12">
            <v>0</v>
          </cell>
        </row>
        <row r="13">
          <cell r="A13">
            <v>12</v>
          </cell>
          <cell r="B13" t="str">
            <v>012 Колбаса Сервелат Столичный, Вязанка фиброуз в/у, ПОКОМ</v>
          </cell>
          <cell r="C13" t="str">
            <v>кг</v>
          </cell>
          <cell r="D13">
            <v>34.045999999999999</v>
          </cell>
          <cell r="E13">
            <v>25.138000000000002</v>
          </cell>
          <cell r="F13">
            <v>15.592000000000001</v>
          </cell>
          <cell r="G13">
            <v>43.591999999999999</v>
          </cell>
          <cell r="L13">
            <v>0</v>
          </cell>
        </row>
        <row r="14">
          <cell r="A14">
            <v>16</v>
          </cell>
          <cell r="B14" t="str">
            <v>016 Сосиски Вязанка Молочные, Вязанка вискофан ВЕС.ПОКОМ</v>
          </cell>
          <cell r="C14" t="str">
            <v>кг</v>
          </cell>
          <cell r="D14">
            <v>45.627000000000002</v>
          </cell>
          <cell r="E14">
            <v>20.289000000000001</v>
          </cell>
          <cell r="F14">
            <v>27.538</v>
          </cell>
          <cell r="G14">
            <v>38.378</v>
          </cell>
          <cell r="I14">
            <v>70</v>
          </cell>
          <cell r="J14">
            <v>30</v>
          </cell>
          <cell r="K14">
            <v>15</v>
          </cell>
          <cell r="L14">
            <v>115</v>
          </cell>
        </row>
        <row r="15">
          <cell r="A15">
            <v>17</v>
          </cell>
          <cell r="B15" t="str">
            <v>017 Сосиски Вязанка Сливочные, Вязанка амицел ВЕС.ПОКОМ</v>
          </cell>
          <cell r="C15" t="str">
            <v>кг</v>
          </cell>
          <cell r="D15">
            <v>48.843000000000004</v>
          </cell>
          <cell r="E15">
            <v>32.673999999999999</v>
          </cell>
          <cell r="F15">
            <v>68.137</v>
          </cell>
          <cell r="G15">
            <v>13.38</v>
          </cell>
          <cell r="I15">
            <v>70</v>
          </cell>
          <cell r="K15">
            <v>15</v>
          </cell>
          <cell r="L15">
            <v>85</v>
          </cell>
        </row>
        <row r="16">
          <cell r="A16">
            <v>18</v>
          </cell>
          <cell r="B16" t="str">
            <v>018 Сосиски Рубленые, Вязанка вискофан ВЕС.ПОКОМ</v>
          </cell>
          <cell r="C16" t="str">
            <v>кг</v>
          </cell>
          <cell r="D16">
            <v>26.696000000000002</v>
          </cell>
          <cell r="E16">
            <v>44.203000000000003</v>
          </cell>
          <cell r="F16">
            <v>30.858000000000001</v>
          </cell>
          <cell r="G16">
            <v>40.040999999999997</v>
          </cell>
          <cell r="J16">
            <v>30</v>
          </cell>
          <cell r="L16">
            <v>30</v>
          </cell>
        </row>
        <row r="17">
          <cell r="A17">
            <v>20</v>
          </cell>
          <cell r="B17" t="str">
            <v>020 Ветчина Столичная Вязанка, вектор 0.5кг, ПОКОМ</v>
          </cell>
          <cell r="C17" t="str">
            <v>шт</v>
          </cell>
          <cell r="D17">
            <v>30</v>
          </cell>
          <cell r="E17">
            <v>5</v>
          </cell>
          <cell r="F17">
            <v>14</v>
          </cell>
          <cell r="G17">
            <v>21</v>
          </cell>
          <cell r="I17">
            <v>50</v>
          </cell>
          <cell r="L17">
            <v>50</v>
          </cell>
        </row>
        <row r="18">
          <cell r="A18">
            <v>22</v>
          </cell>
          <cell r="B18" t="str">
            <v>022 Колбаса Вязанка со шпиком, вектор 0,5кг, ПОКОМ</v>
          </cell>
          <cell r="C18" t="str">
            <v>шт</v>
          </cell>
          <cell r="D18">
            <v>10</v>
          </cell>
          <cell r="E18">
            <v>51</v>
          </cell>
          <cell r="F18">
            <v>35</v>
          </cell>
          <cell r="G18">
            <v>26</v>
          </cell>
          <cell r="I18">
            <v>30</v>
          </cell>
          <cell r="L18">
            <v>30</v>
          </cell>
        </row>
        <row r="19">
          <cell r="A19">
            <v>23</v>
          </cell>
          <cell r="B19" t="str">
            <v>023 Колбаса Докторская ГОСТ, Вязанка вектор, 0,4 кг, ПОКОМ</v>
          </cell>
          <cell r="C19" t="str">
            <v>шт</v>
          </cell>
          <cell r="D19">
            <v>24</v>
          </cell>
          <cell r="E19">
            <v>233</v>
          </cell>
          <cell r="F19">
            <v>241</v>
          </cell>
          <cell r="G19">
            <v>16</v>
          </cell>
          <cell r="I19">
            <v>60</v>
          </cell>
          <cell r="K19">
            <v>60</v>
          </cell>
          <cell r="L19">
            <v>120</v>
          </cell>
        </row>
        <row r="20">
          <cell r="A20">
            <v>25</v>
          </cell>
          <cell r="B20" t="str">
            <v>025 Колбаса Молочная стародворская, Вязанка вектор 0,5 кг,ПОКОМ</v>
          </cell>
          <cell r="C20" t="str">
            <v>шт</v>
          </cell>
          <cell r="D20">
            <v>-3.8109999999999999</v>
          </cell>
          <cell r="E20">
            <v>33.811</v>
          </cell>
          <cell r="F20">
            <v>27</v>
          </cell>
          <cell r="G20">
            <v>3</v>
          </cell>
          <cell r="I20">
            <v>70</v>
          </cell>
          <cell r="L20">
            <v>70</v>
          </cell>
        </row>
        <row r="21">
          <cell r="A21">
            <v>29</v>
          </cell>
          <cell r="B21" t="str">
            <v>029 Сосиски Венские, Вязанка NDX МГС, 0.5кг, ПОКОМ</v>
          </cell>
          <cell r="C21" t="str">
            <v>шт</v>
          </cell>
          <cell r="D21">
            <v>-4</v>
          </cell>
          <cell r="E21">
            <v>30</v>
          </cell>
          <cell r="F21">
            <v>8</v>
          </cell>
          <cell r="G21">
            <v>18</v>
          </cell>
          <cell r="K21">
            <v>20</v>
          </cell>
          <cell r="L21">
            <v>20</v>
          </cell>
        </row>
        <row r="22">
          <cell r="A22">
            <v>30</v>
          </cell>
          <cell r="B22" t="str">
            <v>030 Сосиски Вязанка Молочные, Вязанка вискофан МГС, 0.45кг, ПОКОМ</v>
          </cell>
          <cell r="C22" t="str">
            <v>шт</v>
          </cell>
          <cell r="D22">
            <v>77</v>
          </cell>
          <cell r="E22">
            <v>95</v>
          </cell>
          <cell r="F22">
            <v>89</v>
          </cell>
          <cell r="G22">
            <v>83</v>
          </cell>
          <cell r="I22">
            <v>70</v>
          </cell>
          <cell r="K22">
            <v>40</v>
          </cell>
          <cell r="L22">
            <v>110</v>
          </cell>
        </row>
        <row r="23">
          <cell r="A23">
            <v>31</v>
          </cell>
          <cell r="B23" t="str">
            <v>031 Сосиски Вязанка Сливочные, Вязанка амицел МГС, 0.33кг, ТМ Стародворские колбасы</v>
          </cell>
          <cell r="C23" t="str">
            <v>шт</v>
          </cell>
          <cell r="D23">
            <v>34</v>
          </cell>
          <cell r="E23">
            <v>13</v>
          </cell>
          <cell r="F23">
            <v>36</v>
          </cell>
          <cell r="G23">
            <v>11</v>
          </cell>
          <cell r="I23">
            <v>50</v>
          </cell>
          <cell r="L23">
            <v>50</v>
          </cell>
        </row>
        <row r="24">
          <cell r="A24">
            <v>32</v>
          </cell>
          <cell r="B24" t="str">
            <v>032 Сосиски Вязанка Сливочные, Вязанка амицел МГС, 0.45кг, ПОКОМ</v>
          </cell>
          <cell r="C24" t="str">
            <v>шт</v>
          </cell>
          <cell r="D24">
            <v>20</v>
          </cell>
          <cell r="E24">
            <v>46</v>
          </cell>
          <cell r="F24">
            <v>45</v>
          </cell>
          <cell r="G24">
            <v>21</v>
          </cell>
          <cell r="I24">
            <v>30</v>
          </cell>
          <cell r="K24">
            <v>40</v>
          </cell>
          <cell r="L24">
            <v>70</v>
          </cell>
        </row>
        <row r="25">
          <cell r="A25">
            <v>34</v>
          </cell>
          <cell r="B25" t="str">
            <v>034 Сосиски Рубленые, Вязанка вискофан МГС, 0.5кг, ПОКОМ</v>
          </cell>
          <cell r="C25" t="str">
            <v>шт</v>
          </cell>
          <cell r="D25">
            <v>56</v>
          </cell>
          <cell r="E25">
            <v>6</v>
          </cell>
          <cell r="F25">
            <v>4</v>
          </cell>
          <cell r="G25">
            <v>58</v>
          </cell>
          <cell r="K25">
            <v>20</v>
          </cell>
          <cell r="L25">
            <v>20</v>
          </cell>
        </row>
        <row r="26">
          <cell r="A26">
            <v>42</v>
          </cell>
          <cell r="B26" t="str">
            <v>042 Ветчина Нежная Особая ТМ Стародворье, п/а, 0,4кг ПОКОМ</v>
          </cell>
          <cell r="C26" t="str">
            <v>шт</v>
          </cell>
          <cell r="D26">
            <v>20</v>
          </cell>
          <cell r="F26">
            <v>9</v>
          </cell>
          <cell r="G26">
            <v>11</v>
          </cell>
          <cell r="L26">
            <v>0</v>
          </cell>
        </row>
        <row r="27">
          <cell r="A27">
            <v>43</v>
          </cell>
          <cell r="B27" t="str">
            <v>043 Ветчина Нежная ТМ Особый рецепт, п/а, 0,4кг ПОКОМ</v>
          </cell>
          <cell r="C27" t="str">
            <v>шт</v>
          </cell>
          <cell r="D27">
            <v>37</v>
          </cell>
          <cell r="E27">
            <v>9</v>
          </cell>
          <cell r="F27">
            <v>13</v>
          </cell>
          <cell r="G27">
            <v>33</v>
          </cell>
          <cell r="I27">
            <v>50</v>
          </cell>
          <cell r="K27">
            <v>40</v>
          </cell>
          <cell r="L27">
            <v>90</v>
          </cell>
        </row>
        <row r="28">
          <cell r="A28">
            <v>47</v>
          </cell>
          <cell r="B28" t="str">
            <v>047 Кол Баварская, белков.обол. в термоусад. пакете 0.17 кг, ТМ Стародворье ПОКОМ</v>
          </cell>
          <cell r="C28" t="str">
            <v>шт</v>
          </cell>
          <cell r="D28">
            <v>15</v>
          </cell>
          <cell r="E28">
            <v>50</v>
          </cell>
          <cell r="F28">
            <v>15</v>
          </cell>
          <cell r="G28">
            <v>50</v>
          </cell>
          <cell r="K28">
            <v>30</v>
          </cell>
          <cell r="L28">
            <v>30</v>
          </cell>
        </row>
        <row r="29">
          <cell r="A29">
            <v>54</v>
          </cell>
          <cell r="B29" t="str">
            <v>054 Колбаса вареная Филейбургская с филе сочного окорока, 0,45 кг, БАВАРУШКА ПОКОМ</v>
          </cell>
          <cell r="C29" t="str">
            <v>шт</v>
          </cell>
          <cell r="E29">
            <v>24</v>
          </cell>
          <cell r="F29">
            <v>8</v>
          </cell>
          <cell r="G29">
            <v>16</v>
          </cell>
          <cell r="L29">
            <v>0</v>
          </cell>
        </row>
        <row r="30">
          <cell r="A30">
            <v>55</v>
          </cell>
          <cell r="B30" t="str">
            <v>055 Колбаса вареная Филейбургская, 0,45 кг, БАВАРУШКА ПОКОМ</v>
          </cell>
          <cell r="C30" t="str">
            <v>шт</v>
          </cell>
          <cell r="D30">
            <v>5</v>
          </cell>
          <cell r="E30">
            <v>18</v>
          </cell>
          <cell r="F30">
            <v>7</v>
          </cell>
          <cell r="G30">
            <v>16</v>
          </cell>
          <cell r="L30">
            <v>0</v>
          </cell>
        </row>
        <row r="31">
          <cell r="A31">
            <v>58</v>
          </cell>
          <cell r="B31" t="str">
            <v>058 Колбаса Докторская Особая ТМ Особый рецепт, 0,5кг, ПОКОМ</v>
          </cell>
          <cell r="C31" t="str">
            <v>шт</v>
          </cell>
          <cell r="D31">
            <v>61</v>
          </cell>
          <cell r="E31">
            <v>52</v>
          </cell>
          <cell r="F31">
            <v>85</v>
          </cell>
          <cell r="G31">
            <v>28</v>
          </cell>
          <cell r="I31">
            <v>60</v>
          </cell>
          <cell r="K31">
            <v>40</v>
          </cell>
          <cell r="L31">
            <v>100</v>
          </cell>
        </row>
        <row r="32">
          <cell r="A32">
            <v>59</v>
          </cell>
          <cell r="B32" t="str">
            <v>059 Колбаса Докторская по-стародворски 0.5 кг, ПОКОМ</v>
          </cell>
          <cell r="C32" t="str">
            <v>шт</v>
          </cell>
          <cell r="E32">
            <v>41</v>
          </cell>
          <cell r="F32">
            <v>41</v>
          </cell>
          <cell r="I32">
            <v>50</v>
          </cell>
          <cell r="L32">
            <v>50</v>
          </cell>
        </row>
        <row r="33">
          <cell r="A33">
            <v>60</v>
          </cell>
          <cell r="B33" t="str">
            <v>060 Колбаса Докторская стародворская 0,5 кг,ПОКОМ</v>
          </cell>
          <cell r="C33" t="str">
            <v>шт</v>
          </cell>
          <cell r="D33">
            <v>1</v>
          </cell>
          <cell r="E33">
            <v>126</v>
          </cell>
          <cell r="F33">
            <v>127</v>
          </cell>
          <cell r="H33">
            <v>30</v>
          </cell>
          <cell r="I33">
            <v>50</v>
          </cell>
          <cell r="K33">
            <v>30</v>
          </cell>
          <cell r="L33">
            <v>110</v>
          </cell>
        </row>
        <row r="34">
          <cell r="A34">
            <v>62</v>
          </cell>
          <cell r="B34" t="str">
            <v>062 Колбаса Кракушка пряная с сальцем, 0.3кг в/у п/к, БАВАРУШКА ПОКОМ</v>
          </cell>
          <cell r="C34" t="str">
            <v>шт</v>
          </cell>
          <cell r="D34">
            <v>16</v>
          </cell>
          <cell r="E34">
            <v>64</v>
          </cell>
          <cell r="F34">
            <v>72</v>
          </cell>
          <cell r="G34">
            <v>8</v>
          </cell>
          <cell r="I34">
            <v>50</v>
          </cell>
          <cell r="J34">
            <v>30</v>
          </cell>
          <cell r="K34">
            <v>30</v>
          </cell>
          <cell r="L34">
            <v>110</v>
          </cell>
        </row>
        <row r="35">
          <cell r="A35">
            <v>65</v>
          </cell>
          <cell r="B35" t="str">
            <v>065 Колбаса Молочная по-стародворски, 0,5кг,ПОКОМ</v>
          </cell>
          <cell r="C35" t="str">
            <v>шт</v>
          </cell>
          <cell r="D35">
            <v>-5</v>
          </cell>
          <cell r="E35">
            <v>15</v>
          </cell>
          <cell r="F35">
            <v>10</v>
          </cell>
          <cell r="I35">
            <v>50</v>
          </cell>
          <cell r="K35">
            <v>20</v>
          </cell>
          <cell r="L35">
            <v>70</v>
          </cell>
        </row>
        <row r="36">
          <cell r="A36">
            <v>68</v>
          </cell>
          <cell r="B36" t="str">
            <v>068 Колбаса Особая ТМ Особый рецепт, 0,5 кг, ПОКОМ</v>
          </cell>
          <cell r="C36" t="str">
            <v>шт</v>
          </cell>
          <cell r="D36">
            <v>-2</v>
          </cell>
          <cell r="E36">
            <v>20</v>
          </cell>
          <cell r="F36">
            <v>7</v>
          </cell>
          <cell r="G36">
            <v>11</v>
          </cell>
          <cell r="I36">
            <v>50</v>
          </cell>
          <cell r="K36">
            <v>30</v>
          </cell>
          <cell r="L36">
            <v>80</v>
          </cell>
        </row>
        <row r="37">
          <cell r="A37">
            <v>79</v>
          </cell>
          <cell r="B37" t="str">
            <v>079 Колбаса Сервелат Кремлевский, 0.35 кг, ПОКОМ</v>
          </cell>
          <cell r="C37" t="str">
            <v>шт</v>
          </cell>
          <cell r="D37">
            <v>26</v>
          </cell>
          <cell r="E37">
            <v>36</v>
          </cell>
          <cell r="F37">
            <v>62</v>
          </cell>
          <cell r="I37">
            <v>100</v>
          </cell>
          <cell r="K37">
            <v>40</v>
          </cell>
          <cell r="L37">
            <v>140</v>
          </cell>
        </row>
        <row r="38">
          <cell r="A38">
            <v>83</v>
          </cell>
          <cell r="B38" t="str">
            <v>083 Колбаса Швейцарская 0,17 кг., ШТ., сырокопченая ПОКОМ</v>
          </cell>
          <cell r="C38" t="str">
            <v>шт</v>
          </cell>
          <cell r="D38">
            <v>63</v>
          </cell>
          <cell r="E38">
            <v>88</v>
          </cell>
          <cell r="F38">
            <v>73</v>
          </cell>
          <cell r="G38">
            <v>78</v>
          </cell>
          <cell r="K38">
            <v>20</v>
          </cell>
          <cell r="L38">
            <v>20</v>
          </cell>
        </row>
        <row r="39">
          <cell r="A39">
            <v>90</v>
          </cell>
          <cell r="B39" t="str">
            <v>090 Мини-салями со вкусом бекона, 0.05кг, ядрена копоть ПОКОМ</v>
          </cell>
          <cell r="C39" t="str">
            <v>шт</v>
          </cell>
          <cell r="D39">
            <v>10</v>
          </cell>
          <cell r="F39">
            <v>10</v>
          </cell>
          <cell r="K39">
            <v>30</v>
          </cell>
          <cell r="L39">
            <v>30</v>
          </cell>
        </row>
        <row r="40">
          <cell r="A40">
            <v>91</v>
          </cell>
          <cell r="B40" t="str">
            <v>091 Сардельки Баварские, МГС 0.38кг, ТМ Стародворье ПОКОМ</v>
          </cell>
          <cell r="C40" t="str">
            <v>шт</v>
          </cell>
          <cell r="D40">
            <v>17</v>
          </cell>
          <cell r="E40">
            <v>61</v>
          </cell>
          <cell r="F40">
            <v>52</v>
          </cell>
          <cell r="G40">
            <v>26</v>
          </cell>
          <cell r="K40">
            <v>20</v>
          </cell>
          <cell r="L40">
            <v>20</v>
          </cell>
        </row>
        <row r="41">
          <cell r="A41">
            <v>92</v>
          </cell>
          <cell r="B41" t="str">
            <v>092 Сосиски Баварские с сыром, 0.42кг,ПОКОМ</v>
          </cell>
          <cell r="C41" t="str">
            <v>шт</v>
          </cell>
          <cell r="D41">
            <v>4</v>
          </cell>
          <cell r="E41">
            <v>124</v>
          </cell>
          <cell r="F41">
            <v>92</v>
          </cell>
          <cell r="G41">
            <v>36</v>
          </cell>
          <cell r="I41">
            <v>100</v>
          </cell>
          <cell r="J41">
            <v>30</v>
          </cell>
          <cell r="K41">
            <v>30</v>
          </cell>
          <cell r="L41">
            <v>160</v>
          </cell>
        </row>
        <row r="42">
          <cell r="A42">
            <v>96</v>
          </cell>
          <cell r="B42" t="str">
            <v>096 Сосиски Баварские, 0.42кг,ПОКОМ</v>
          </cell>
          <cell r="C42" t="str">
            <v>шт</v>
          </cell>
          <cell r="D42">
            <v>3</v>
          </cell>
          <cell r="E42">
            <v>222</v>
          </cell>
          <cell r="F42">
            <v>163</v>
          </cell>
          <cell r="G42">
            <v>62</v>
          </cell>
          <cell r="I42">
            <v>150</v>
          </cell>
          <cell r="J42">
            <v>20</v>
          </cell>
          <cell r="K42">
            <v>40</v>
          </cell>
          <cell r="L42">
            <v>210</v>
          </cell>
        </row>
        <row r="43">
          <cell r="A43">
            <v>102</v>
          </cell>
          <cell r="B43" t="str">
            <v>102 Сосиски Ганноверские, амилюкс МГС, 0.6кг, ТМ Стародворье ПОКОМ</v>
          </cell>
          <cell r="C43" t="str">
            <v>шт</v>
          </cell>
          <cell r="D43">
            <v>-9</v>
          </cell>
          <cell r="E43">
            <v>367</v>
          </cell>
          <cell r="F43">
            <v>209</v>
          </cell>
          <cell r="G43">
            <v>149</v>
          </cell>
          <cell r="I43">
            <v>100</v>
          </cell>
          <cell r="K43">
            <v>30</v>
          </cell>
          <cell r="L43">
            <v>130</v>
          </cell>
        </row>
        <row r="44">
          <cell r="A44">
            <v>103</v>
          </cell>
          <cell r="B44" t="str">
            <v>103 Сосиски Классические, 0.42кг,ядрена копотьПОКОМ</v>
          </cell>
          <cell r="C44" t="str">
            <v>шт</v>
          </cell>
          <cell r="D44">
            <v>9</v>
          </cell>
          <cell r="G44">
            <v>9</v>
          </cell>
          <cell r="K44">
            <v>20</v>
          </cell>
          <cell r="L44">
            <v>20</v>
          </cell>
        </row>
        <row r="45">
          <cell r="A45">
            <v>104</v>
          </cell>
          <cell r="B45" t="str">
            <v>104 Сосиски Молочные по-стародворски, амицел МГС 0.45кг, ТМ Стародворье ПОКОМ</v>
          </cell>
          <cell r="C45" t="str">
            <v>шт</v>
          </cell>
          <cell r="D45">
            <v>16</v>
          </cell>
          <cell r="E45">
            <v>1</v>
          </cell>
          <cell r="F45">
            <v>17</v>
          </cell>
          <cell r="I45">
            <v>35</v>
          </cell>
          <cell r="L45">
            <v>35</v>
          </cell>
        </row>
        <row r="46">
          <cell r="A46">
            <v>114</v>
          </cell>
          <cell r="B46" t="str">
            <v>114 Сосиски Филейбургские с филе сочного окорока, 0,55 кг, БАВАРУШКА ПОКОМ</v>
          </cell>
          <cell r="C46" t="str">
            <v>шт</v>
          </cell>
          <cell r="D46">
            <v>5</v>
          </cell>
          <cell r="E46">
            <v>20</v>
          </cell>
          <cell r="F46">
            <v>6</v>
          </cell>
          <cell r="G46">
            <v>19</v>
          </cell>
          <cell r="L46">
            <v>0</v>
          </cell>
        </row>
        <row r="47">
          <cell r="A47">
            <v>115</v>
          </cell>
          <cell r="B47" t="str">
            <v>115 Колбаса Салями Филейбургская зернистая, в/у 0,35 кг срез, БАВАРУШКА ПОКОМ</v>
          </cell>
          <cell r="C47" t="str">
            <v>шт</v>
          </cell>
          <cell r="D47">
            <v>8</v>
          </cell>
          <cell r="E47">
            <v>50</v>
          </cell>
          <cell r="F47">
            <v>36</v>
          </cell>
          <cell r="G47">
            <v>22</v>
          </cell>
          <cell r="I47">
            <v>30</v>
          </cell>
          <cell r="K47">
            <v>30</v>
          </cell>
          <cell r="L47">
            <v>60</v>
          </cell>
        </row>
        <row r="48">
          <cell r="A48">
            <v>116</v>
          </cell>
          <cell r="B48" t="str">
            <v>116 Колбаса Балыкбургская с копченым балыком, в/у 0,35 кг срез, БАВАРУШКА ПОКОМ</v>
          </cell>
          <cell r="C48" t="str">
            <v>шт</v>
          </cell>
          <cell r="D48">
            <v>-4</v>
          </cell>
          <cell r="E48">
            <v>30</v>
          </cell>
          <cell r="F48">
            <v>26</v>
          </cell>
          <cell r="I48">
            <v>30</v>
          </cell>
          <cell r="K48">
            <v>30</v>
          </cell>
          <cell r="L48">
            <v>60</v>
          </cell>
        </row>
        <row r="49">
          <cell r="A49">
            <v>117</v>
          </cell>
          <cell r="B49" t="str">
            <v>117 Колбаса Сервелат Филейбургский с ароматными пряностями, в/у 0,35 кг срез, БАВАРУШКА ПОКОМ</v>
          </cell>
          <cell r="C49" t="str">
            <v>шт</v>
          </cell>
          <cell r="D49">
            <v>20</v>
          </cell>
          <cell r="E49">
            <v>35</v>
          </cell>
          <cell r="F49">
            <v>55</v>
          </cell>
          <cell r="I49">
            <v>30</v>
          </cell>
          <cell r="K49">
            <v>30</v>
          </cell>
          <cell r="L49">
            <v>60</v>
          </cell>
        </row>
        <row r="50">
          <cell r="A50">
            <v>118</v>
          </cell>
          <cell r="B50" t="str">
            <v>118 Колбаса Сервелат Филейбургский с филе сочного окорока, в/у 0,35 кг срез, БАВАРУШКА ПОКОМ</v>
          </cell>
          <cell r="C50" t="str">
            <v>шт</v>
          </cell>
          <cell r="D50">
            <v>23</v>
          </cell>
          <cell r="E50">
            <v>75</v>
          </cell>
          <cell r="F50">
            <v>75</v>
          </cell>
          <cell r="G50">
            <v>23</v>
          </cell>
          <cell r="I50">
            <v>30</v>
          </cell>
          <cell r="K50">
            <v>30</v>
          </cell>
          <cell r="L50">
            <v>60</v>
          </cell>
        </row>
        <row r="51">
          <cell r="A51">
            <v>200</v>
          </cell>
          <cell r="B51" t="str">
            <v>200 Ветчина Дугушка ТМ Стародворье, вектор в/у ПОКОМ</v>
          </cell>
          <cell r="C51" t="str">
            <v>кг</v>
          </cell>
          <cell r="D51">
            <v>164.68199999999999</v>
          </cell>
          <cell r="E51">
            <v>402.03899999999999</v>
          </cell>
          <cell r="F51">
            <v>291.05799999999999</v>
          </cell>
          <cell r="G51">
            <v>275.66300000000001</v>
          </cell>
          <cell r="J51">
            <v>200</v>
          </cell>
          <cell r="L51">
            <v>200</v>
          </cell>
        </row>
        <row r="52">
          <cell r="A52">
            <v>201</v>
          </cell>
          <cell r="B52" t="str">
            <v>201 Ветчина Нежная ТМ Особый рецепт, (2,5кг), ПОКОМ</v>
          </cell>
          <cell r="C52" t="str">
            <v>кг</v>
          </cell>
          <cell r="D52">
            <v>441.76900000000001</v>
          </cell>
          <cell r="E52">
            <v>993.27300000000002</v>
          </cell>
          <cell r="F52">
            <v>902.88199999999995</v>
          </cell>
          <cell r="G52">
            <v>532.16</v>
          </cell>
          <cell r="I52">
            <v>150</v>
          </cell>
          <cell r="J52">
            <v>300</v>
          </cell>
          <cell r="K52">
            <v>100</v>
          </cell>
          <cell r="L52">
            <v>550</v>
          </cell>
        </row>
        <row r="53">
          <cell r="A53">
            <v>215</v>
          </cell>
          <cell r="B53" t="str">
            <v>215 Колбаса Докторская Дугушка ГОСТ, ВЕС, ТМ Стародворье ПОКОМ</v>
          </cell>
          <cell r="C53" t="str">
            <v>кг</v>
          </cell>
          <cell r="D53">
            <v>166.316</v>
          </cell>
          <cell r="E53">
            <v>73.337999999999994</v>
          </cell>
          <cell r="F53">
            <v>26.126999999999999</v>
          </cell>
          <cell r="G53">
            <v>213.52699999999999</v>
          </cell>
          <cell r="J53">
            <v>80</v>
          </cell>
          <cell r="L53">
            <v>80</v>
          </cell>
        </row>
        <row r="54">
          <cell r="A54">
            <v>217</v>
          </cell>
          <cell r="B54" t="str">
            <v>217 Колбаса Докторская Дугушка, ВЕС, НЕ ГОСТ, ТМ Стародворье ПОКОМ</v>
          </cell>
          <cell r="C54" t="str">
            <v>кг</v>
          </cell>
          <cell r="D54">
            <v>134.75700000000001</v>
          </cell>
          <cell r="E54">
            <v>75.254000000000005</v>
          </cell>
          <cell r="F54">
            <v>169.54</v>
          </cell>
          <cell r="G54">
            <v>40.470999999999997</v>
          </cell>
          <cell r="J54">
            <v>300</v>
          </cell>
          <cell r="L54">
            <v>300</v>
          </cell>
        </row>
        <row r="55">
          <cell r="A55">
            <v>218</v>
          </cell>
          <cell r="B55" t="str">
            <v>218 Колбаса Докторская оригинальная ТМ Особый рецепт БОЛЬШОЙ БАТОН, п/а ВЕС, ТМ Стародворье ПОКОМ</v>
          </cell>
          <cell r="C55" t="str">
            <v>кг</v>
          </cell>
          <cell r="E55">
            <v>31.24</v>
          </cell>
          <cell r="F55">
            <v>1.62</v>
          </cell>
          <cell r="G55">
            <v>29.62</v>
          </cell>
          <cell r="L55">
            <v>0</v>
          </cell>
        </row>
        <row r="56">
          <cell r="A56">
            <v>219</v>
          </cell>
          <cell r="B56" t="str">
            <v>219 Колбаса Докторская Особая ТМ Особый рецепт, ВЕС ПОКОМ</v>
          </cell>
          <cell r="C56" t="str">
            <v>кг</v>
          </cell>
          <cell r="D56">
            <v>438.48700000000002</v>
          </cell>
          <cell r="E56">
            <v>1287.6780000000001</v>
          </cell>
          <cell r="F56">
            <v>1203.5999999999999</v>
          </cell>
          <cell r="G56">
            <v>522.56500000000005</v>
          </cell>
          <cell r="I56">
            <v>250</v>
          </cell>
          <cell r="J56">
            <v>400</v>
          </cell>
          <cell r="K56">
            <v>200</v>
          </cell>
          <cell r="L56">
            <v>850</v>
          </cell>
        </row>
        <row r="57">
          <cell r="A57">
            <v>220</v>
          </cell>
          <cell r="B57" t="str">
            <v>220 Колбаса Докторская по-стародворски, амифлекс, ВЕС, ПОКОМ</v>
          </cell>
          <cell r="C57" t="str">
            <v>кг</v>
          </cell>
          <cell r="D57">
            <v>6.8650000000000002</v>
          </cell>
          <cell r="E57">
            <v>142.18299999999999</v>
          </cell>
          <cell r="F57">
            <v>145.08000000000001</v>
          </cell>
          <cell r="G57">
            <v>3.968</v>
          </cell>
          <cell r="I57">
            <v>150</v>
          </cell>
          <cell r="L57">
            <v>150</v>
          </cell>
        </row>
        <row r="58">
          <cell r="A58">
            <v>222</v>
          </cell>
          <cell r="B58" t="str">
            <v>222 Колбаса Докторская стародворская, ВЕС, ВсхЗв ПОКОМ</v>
          </cell>
          <cell r="C58" t="str">
            <v>кг</v>
          </cell>
          <cell r="D58">
            <v>104.01</v>
          </cell>
          <cell r="E58">
            <v>231.029</v>
          </cell>
          <cell r="F58">
            <v>319.35500000000002</v>
          </cell>
          <cell r="G58">
            <v>15.683999999999999</v>
          </cell>
          <cell r="H58">
            <v>30</v>
          </cell>
          <cell r="I58">
            <v>150</v>
          </cell>
          <cell r="J58">
            <v>20</v>
          </cell>
          <cell r="L58">
            <v>200</v>
          </cell>
        </row>
        <row r="59">
          <cell r="A59">
            <v>225</v>
          </cell>
          <cell r="B59" t="str">
            <v>225 Колбаса Дугушка со шпиком, ВЕС, ТМ Стародворье ПОКОМ</v>
          </cell>
          <cell r="C59" t="str">
            <v>кг</v>
          </cell>
          <cell r="D59">
            <v>-10.022</v>
          </cell>
          <cell r="E59">
            <v>58.481999999999999</v>
          </cell>
          <cell r="F59">
            <v>10.64</v>
          </cell>
          <cell r="G59">
            <v>37.82</v>
          </cell>
          <cell r="J59">
            <v>100</v>
          </cell>
          <cell r="L59">
            <v>100</v>
          </cell>
        </row>
        <row r="60">
          <cell r="A60">
            <v>226</v>
          </cell>
          <cell r="B60" t="str">
            <v>226 Колбаса Княжеская, с/к белков.обол в термоусад. пакете, ВЕС, ТМ Стародворье ПОКОМ</v>
          </cell>
          <cell r="C60" t="str">
            <v>кг</v>
          </cell>
          <cell r="D60">
            <v>13.579000000000001</v>
          </cell>
          <cell r="E60">
            <v>15.763</v>
          </cell>
          <cell r="F60">
            <v>17.728999999999999</v>
          </cell>
          <cell r="G60">
            <v>11.613</v>
          </cell>
          <cell r="L60">
            <v>0</v>
          </cell>
        </row>
        <row r="61">
          <cell r="A61">
            <v>229</v>
          </cell>
          <cell r="B61" t="str">
            <v>229 Колбаса Молочная Дугушка, в/у, ВЕС, ТМ Стародворье ПОКОМ</v>
          </cell>
          <cell r="C61" t="str">
            <v>кг</v>
          </cell>
          <cell r="D61">
            <v>58.906999999999996</v>
          </cell>
          <cell r="E61">
            <v>69.281000000000006</v>
          </cell>
          <cell r="F61">
            <v>83.444000000000003</v>
          </cell>
          <cell r="G61">
            <v>44.744</v>
          </cell>
          <cell r="J61">
            <v>150</v>
          </cell>
          <cell r="L61">
            <v>150</v>
          </cell>
        </row>
        <row r="62">
          <cell r="A62">
            <v>230</v>
          </cell>
          <cell r="B62" t="str">
            <v>230 Колбаса Молочная Особая ТМ Особый рецепт, п/а, ВЕС. ПОКОМ</v>
          </cell>
          <cell r="C62" t="str">
            <v>кг</v>
          </cell>
          <cell r="D62">
            <v>106.85</v>
          </cell>
          <cell r="E62">
            <v>279.79000000000002</v>
          </cell>
          <cell r="F62">
            <v>181.63499999999999</v>
          </cell>
          <cell r="G62">
            <v>205.005</v>
          </cell>
          <cell r="I62">
            <v>150</v>
          </cell>
          <cell r="J62">
            <v>200</v>
          </cell>
          <cell r="K62">
            <v>40</v>
          </cell>
          <cell r="L62">
            <v>390</v>
          </cell>
        </row>
        <row r="63">
          <cell r="A63">
            <v>231</v>
          </cell>
          <cell r="B63" t="str">
            <v>231 Колбаса Молочная по-стародворски, ВЕС ПОКОМ</v>
          </cell>
          <cell r="C63" t="str">
            <v>кг</v>
          </cell>
          <cell r="D63">
            <v>75.760000000000005</v>
          </cell>
          <cell r="E63">
            <v>2.92</v>
          </cell>
          <cell r="F63">
            <v>30.085000000000001</v>
          </cell>
          <cell r="G63">
            <v>48.594999999999999</v>
          </cell>
          <cell r="I63">
            <v>150</v>
          </cell>
          <cell r="L63">
            <v>150</v>
          </cell>
        </row>
        <row r="64">
          <cell r="A64">
            <v>232</v>
          </cell>
          <cell r="B64" t="str">
            <v>232 Колбаса Молочная по-стародворски, ВЕС, ВсхЗв, ПОКОМ_</v>
          </cell>
          <cell r="C64" t="str">
            <v>кг</v>
          </cell>
          <cell r="D64">
            <v>5.0000000000000001E-3</v>
          </cell>
          <cell r="F64">
            <v>5.0000000000000001E-3</v>
          </cell>
          <cell r="I64">
            <v>150</v>
          </cell>
          <cell r="L64">
            <v>150</v>
          </cell>
        </row>
        <row r="65">
          <cell r="A65">
            <v>233</v>
          </cell>
          <cell r="B65" t="str">
            <v>233 Колбаса Молочная по-стародворски, ВЕС, натурин, в/у, ТМ Стародворье ПОКОМ</v>
          </cell>
          <cell r="C65" t="str">
            <v>кг</v>
          </cell>
          <cell r="D65">
            <v>54.558999999999997</v>
          </cell>
          <cell r="E65">
            <v>2.238</v>
          </cell>
          <cell r="F65">
            <v>5.5590000000000002</v>
          </cell>
          <cell r="G65">
            <v>51.238</v>
          </cell>
          <cell r="L65">
            <v>0</v>
          </cell>
        </row>
        <row r="66">
          <cell r="A66">
            <v>235</v>
          </cell>
          <cell r="B66" t="str">
            <v>235 Колбаса Особая ТМ Особый рецепт, ВЕС, ТМ Стародворье ПОКОМ</v>
          </cell>
          <cell r="C66" t="str">
            <v>кг</v>
          </cell>
          <cell r="D66">
            <v>221.92400000000001</v>
          </cell>
          <cell r="E66">
            <v>1074.2660000000001</v>
          </cell>
          <cell r="F66">
            <v>709.15200000000004</v>
          </cell>
          <cell r="G66">
            <v>587.03800000000001</v>
          </cell>
          <cell r="I66">
            <v>250</v>
          </cell>
          <cell r="J66">
            <v>350</v>
          </cell>
          <cell r="K66">
            <v>50</v>
          </cell>
          <cell r="L66">
            <v>650</v>
          </cell>
        </row>
        <row r="67">
          <cell r="A67">
            <v>236</v>
          </cell>
          <cell r="B67" t="str">
            <v>236 Колбаса Рубленая ЗАПЕЧ. Дугушка ТМ Стародворье, вектор, в/к ПОКОМ</v>
          </cell>
          <cell r="C67" t="str">
            <v>кг</v>
          </cell>
          <cell r="D67">
            <v>43.871000000000002</v>
          </cell>
          <cell r="E67">
            <v>62.405999999999999</v>
          </cell>
          <cell r="F67">
            <v>33.795999999999999</v>
          </cell>
          <cell r="G67">
            <v>72.480999999999995</v>
          </cell>
          <cell r="J67">
            <v>100</v>
          </cell>
          <cell r="L67">
            <v>100</v>
          </cell>
        </row>
        <row r="68">
          <cell r="A68">
            <v>237</v>
          </cell>
          <cell r="B68" t="str">
            <v>237 Колбаса Русская по-стародворски, ВЕС. ПОКОМ</v>
          </cell>
          <cell r="C68" t="str">
            <v>кг</v>
          </cell>
          <cell r="D68">
            <v>32.454999999999998</v>
          </cell>
          <cell r="E68">
            <v>29.54</v>
          </cell>
          <cell r="F68">
            <v>61.994999999999997</v>
          </cell>
          <cell r="I68">
            <v>150</v>
          </cell>
          <cell r="J68">
            <v>30</v>
          </cell>
          <cell r="L68">
            <v>180</v>
          </cell>
        </row>
        <row r="69">
          <cell r="A69">
            <v>239</v>
          </cell>
          <cell r="B69" t="str">
            <v>239 Колбаса Салями запеч Дугушка, оболочка вектор, ВЕС, ТМ Стародворье ПОКОМ</v>
          </cell>
          <cell r="C69" t="str">
            <v>кг</v>
          </cell>
          <cell r="D69">
            <v>-0.879</v>
          </cell>
          <cell r="E69">
            <v>114.892</v>
          </cell>
          <cell r="F69">
            <v>63.945</v>
          </cell>
          <cell r="G69">
            <v>50.067999999999998</v>
          </cell>
          <cell r="J69">
            <v>120</v>
          </cell>
          <cell r="L69">
            <v>120</v>
          </cell>
        </row>
        <row r="70">
          <cell r="A70">
            <v>240</v>
          </cell>
          <cell r="B70" t="str">
            <v>240 Колбаса Салями охотничья, ВЕС. ПОКОМ</v>
          </cell>
          <cell r="C70" t="str">
            <v>кг</v>
          </cell>
          <cell r="D70">
            <v>8.65</v>
          </cell>
          <cell r="E70">
            <v>4.0819999999999999</v>
          </cell>
          <cell r="F70">
            <v>3.8730000000000002</v>
          </cell>
          <cell r="G70">
            <v>8.859</v>
          </cell>
          <cell r="I70">
            <v>5</v>
          </cell>
          <cell r="L70">
            <v>5</v>
          </cell>
        </row>
        <row r="71">
          <cell r="A71">
            <v>242</v>
          </cell>
          <cell r="B71" t="str">
            <v>242 Колбаса Сервелат ЗАПЕЧ.Дугушка ТМ Стародворье, вектор, в/к ПОКОМ</v>
          </cell>
          <cell r="C71" t="str">
            <v>кг</v>
          </cell>
          <cell r="D71">
            <v>121.845</v>
          </cell>
          <cell r="E71">
            <v>93.986999999999995</v>
          </cell>
          <cell r="F71">
            <v>109.931</v>
          </cell>
          <cell r="G71">
            <v>105.901</v>
          </cell>
          <cell r="J71">
            <v>150</v>
          </cell>
          <cell r="L71">
            <v>150</v>
          </cell>
        </row>
        <row r="72">
          <cell r="A72">
            <v>243</v>
          </cell>
          <cell r="B72" t="str">
            <v>243 Колбаса Сервелат Зернистый, ВЕС. ПОКОМ</v>
          </cell>
          <cell r="C72" t="str">
            <v>кг</v>
          </cell>
          <cell r="D72">
            <v>34.89</v>
          </cell>
          <cell r="E72">
            <v>172.70699999999999</v>
          </cell>
          <cell r="F72">
            <v>209.97499999999999</v>
          </cell>
          <cell r="G72">
            <v>-2.3780000000000001</v>
          </cell>
          <cell r="H72">
            <v>25</v>
          </cell>
          <cell r="I72">
            <v>70</v>
          </cell>
          <cell r="J72">
            <v>30</v>
          </cell>
          <cell r="K72">
            <v>20</v>
          </cell>
          <cell r="L72">
            <v>145</v>
          </cell>
        </row>
        <row r="73">
          <cell r="A73">
            <v>244</v>
          </cell>
          <cell r="B73" t="str">
            <v>244 Колбаса Сервелат Кремлевский, ВЕС. ПОКОМ</v>
          </cell>
          <cell r="C73" t="str">
            <v>кг</v>
          </cell>
          <cell r="D73">
            <v>120.167</v>
          </cell>
          <cell r="E73">
            <v>157.57300000000001</v>
          </cell>
          <cell r="F73">
            <v>177.39</v>
          </cell>
          <cell r="G73">
            <v>100.35</v>
          </cell>
          <cell r="H73">
            <v>20</v>
          </cell>
          <cell r="I73">
            <v>70</v>
          </cell>
          <cell r="J73">
            <v>15</v>
          </cell>
          <cell r="K73">
            <v>30</v>
          </cell>
          <cell r="L73">
            <v>135</v>
          </cell>
        </row>
        <row r="74">
          <cell r="A74">
            <v>246</v>
          </cell>
          <cell r="B74" t="str">
            <v>246 Колбаса Стародворская,ТС Старый двор ПОКОМ</v>
          </cell>
          <cell r="C74" t="str">
            <v>кг</v>
          </cell>
          <cell r="D74">
            <v>46.98</v>
          </cell>
          <cell r="E74">
            <v>6.77</v>
          </cell>
          <cell r="F74">
            <v>13.52</v>
          </cell>
          <cell r="G74">
            <v>40.229999999999997</v>
          </cell>
          <cell r="I74">
            <v>60</v>
          </cell>
          <cell r="L74">
            <v>60</v>
          </cell>
        </row>
        <row r="75">
          <cell r="A75">
            <v>247</v>
          </cell>
          <cell r="B75" t="str">
            <v>247 Сардельки Нежные, ВЕС. ПОКОМ</v>
          </cell>
          <cell r="C75" t="str">
            <v>кг</v>
          </cell>
          <cell r="D75">
            <v>4.6740000000000004</v>
          </cell>
          <cell r="E75">
            <v>48.395000000000003</v>
          </cell>
          <cell r="F75">
            <v>40.156999999999996</v>
          </cell>
          <cell r="G75">
            <v>12.912000000000001</v>
          </cell>
          <cell r="I75">
            <v>150</v>
          </cell>
          <cell r="J75">
            <v>70</v>
          </cell>
          <cell r="K75">
            <v>15</v>
          </cell>
          <cell r="L75">
            <v>235</v>
          </cell>
        </row>
        <row r="76">
          <cell r="A76">
            <v>249</v>
          </cell>
          <cell r="B76" t="str">
            <v>249 Сардельки Сочные, ПОКОМ</v>
          </cell>
          <cell r="C76" t="str">
            <v>кг</v>
          </cell>
          <cell r="E76">
            <v>15.648999999999999</v>
          </cell>
          <cell r="G76">
            <v>15.648999999999999</v>
          </cell>
          <cell r="K76">
            <v>10</v>
          </cell>
          <cell r="L76">
            <v>10</v>
          </cell>
        </row>
        <row r="77">
          <cell r="A77">
            <v>250</v>
          </cell>
          <cell r="B77" t="str">
            <v>250 Сардельки стародворские с говядиной в обол. NDX, ВЕС. ПОКОМ</v>
          </cell>
          <cell r="C77" t="str">
            <v>кг</v>
          </cell>
          <cell r="D77">
            <v>-2.7290000000000001</v>
          </cell>
          <cell r="E77">
            <v>64.677000000000007</v>
          </cell>
          <cell r="F77">
            <v>44.761000000000003</v>
          </cell>
          <cell r="G77">
            <v>17.187000000000001</v>
          </cell>
          <cell r="I77">
            <v>100</v>
          </cell>
          <cell r="J77">
            <v>701</v>
          </cell>
          <cell r="K77">
            <v>14</v>
          </cell>
          <cell r="L77">
            <v>815</v>
          </cell>
        </row>
        <row r="78">
          <cell r="A78">
            <v>251</v>
          </cell>
          <cell r="B78" t="str">
            <v>251 Сосиски Баварские, ВЕС. ПОКОМ</v>
          </cell>
          <cell r="C78" t="str">
            <v>кг</v>
          </cell>
          <cell r="D78">
            <v>5.3550000000000004</v>
          </cell>
          <cell r="E78">
            <v>63.040999999999997</v>
          </cell>
          <cell r="F78">
            <v>36.853000000000002</v>
          </cell>
          <cell r="G78">
            <v>31.542999999999999</v>
          </cell>
          <cell r="I78">
            <v>50</v>
          </cell>
          <cell r="K78">
            <v>15</v>
          </cell>
          <cell r="L78">
            <v>65</v>
          </cell>
        </row>
        <row r="79">
          <cell r="A79">
            <v>253</v>
          </cell>
          <cell r="B79" t="str">
            <v>253 Сосиски Ганноверские ПОКОМ</v>
          </cell>
          <cell r="C79" t="str">
            <v>кг</v>
          </cell>
          <cell r="D79">
            <v>97.298000000000002</v>
          </cell>
          <cell r="E79">
            <v>1723.8409999999999</v>
          </cell>
          <cell r="F79">
            <v>1756.961</v>
          </cell>
          <cell r="G79">
            <v>64.177999999999997</v>
          </cell>
          <cell r="H79">
            <v>300</v>
          </cell>
          <cell r="I79">
            <v>1000</v>
          </cell>
          <cell r="J79">
            <v>200</v>
          </cell>
          <cell r="K79">
            <v>50</v>
          </cell>
          <cell r="L79">
            <v>1550</v>
          </cell>
        </row>
        <row r="80">
          <cell r="A80">
            <v>255</v>
          </cell>
          <cell r="B80" t="str">
            <v>255 Сосиски Молочные для завтрака ТМ Особый рецепт, п/а МГС, ВЕС, ТМ Стародворье ПОКОМ</v>
          </cell>
          <cell r="C80" t="str">
            <v>кг</v>
          </cell>
          <cell r="D80">
            <v>73.471000000000004</v>
          </cell>
          <cell r="E80">
            <v>7.8090000000000002</v>
          </cell>
          <cell r="F80">
            <v>81.28</v>
          </cell>
          <cell r="I80">
            <v>100</v>
          </cell>
          <cell r="K80">
            <v>40</v>
          </cell>
          <cell r="L80">
            <v>140</v>
          </cell>
        </row>
        <row r="81">
          <cell r="A81">
            <v>257</v>
          </cell>
          <cell r="B81" t="str">
            <v>257 Сосиски Молочные оригинальные ТМ Особый рецепт, ВЕС. ПОКОМ</v>
          </cell>
          <cell r="C81" t="str">
            <v>кг</v>
          </cell>
          <cell r="D81">
            <v>27.678000000000001</v>
          </cell>
          <cell r="E81">
            <v>2.82</v>
          </cell>
          <cell r="F81">
            <v>6.7279999999999998</v>
          </cell>
          <cell r="G81">
            <v>23.77</v>
          </cell>
          <cell r="I81">
            <v>50</v>
          </cell>
          <cell r="L81">
            <v>50</v>
          </cell>
        </row>
        <row r="82">
          <cell r="A82">
            <v>258</v>
          </cell>
          <cell r="B82" t="str">
            <v>258 Сосиски Молочные по-стародворски, амицел МГС, ВЕС, ТМ Стародворье ПОКОМ</v>
          </cell>
          <cell r="C82" t="str">
            <v>кг</v>
          </cell>
          <cell r="D82">
            <v>20.692</v>
          </cell>
          <cell r="E82">
            <v>1.419</v>
          </cell>
          <cell r="G82">
            <v>22.111000000000001</v>
          </cell>
          <cell r="I82">
            <v>30</v>
          </cell>
          <cell r="L82">
            <v>30</v>
          </cell>
        </row>
        <row r="83">
          <cell r="A83">
            <v>260</v>
          </cell>
          <cell r="B83" t="str">
            <v>260 Сосиски Сливочные по-стародворски, ВЕС. ПОКОМ</v>
          </cell>
          <cell r="C83" t="str">
            <v>кг</v>
          </cell>
          <cell r="D83">
            <v>122.012</v>
          </cell>
          <cell r="F83">
            <v>1.5009999999999999</v>
          </cell>
          <cell r="G83">
            <v>120.511</v>
          </cell>
          <cell r="L83">
            <v>0</v>
          </cell>
        </row>
        <row r="84">
          <cell r="A84">
            <v>263</v>
          </cell>
          <cell r="B84" t="str">
            <v>263 Шпикачки Стародворские, ВЕС. ПОКОМ</v>
          </cell>
          <cell r="C84" t="str">
            <v>кг</v>
          </cell>
          <cell r="D84">
            <v>51.201000000000001</v>
          </cell>
          <cell r="E84">
            <v>194.04</v>
          </cell>
          <cell r="F84">
            <v>144.62799999999999</v>
          </cell>
          <cell r="G84">
            <v>100.613</v>
          </cell>
          <cell r="I84">
            <v>50</v>
          </cell>
          <cell r="J84">
            <v>20</v>
          </cell>
          <cell r="L84">
            <v>70</v>
          </cell>
        </row>
        <row r="85">
          <cell r="A85">
            <v>264</v>
          </cell>
          <cell r="B85" t="str">
            <v>264 Колбаса Молочная стародворская, амифлекс, ВЕС, ТМ Стародворье ПОКОМ</v>
          </cell>
          <cell r="C85" t="str">
            <v>кг</v>
          </cell>
          <cell r="D85">
            <v>77.040999999999997</v>
          </cell>
          <cell r="E85">
            <v>53.862000000000002</v>
          </cell>
          <cell r="F85">
            <v>67.478999999999999</v>
          </cell>
          <cell r="G85">
            <v>63.423999999999999</v>
          </cell>
          <cell r="I85">
            <v>150</v>
          </cell>
          <cell r="L85">
            <v>150</v>
          </cell>
        </row>
        <row r="86">
          <cell r="A86">
            <v>265</v>
          </cell>
          <cell r="B86" t="str">
            <v>265 Колбаса Балыкбургская, ВЕС, ТМ Баварушка ПОКОМ</v>
          </cell>
          <cell r="C86" t="str">
            <v>кг</v>
          </cell>
          <cell r="D86">
            <v>7.9450000000000003</v>
          </cell>
          <cell r="E86">
            <v>36.08</v>
          </cell>
          <cell r="F86">
            <v>12.91</v>
          </cell>
          <cell r="G86">
            <v>31.114999999999998</v>
          </cell>
          <cell r="I86">
            <v>50</v>
          </cell>
          <cell r="J86">
            <v>30</v>
          </cell>
          <cell r="L86">
            <v>80</v>
          </cell>
        </row>
        <row r="87">
          <cell r="A87">
            <v>266</v>
          </cell>
          <cell r="B87" t="str">
            <v>266 Колбаса Филейбургская с сочным окороком, ВЕС, ТМ Баварушка ПОКОМ</v>
          </cell>
          <cell r="C87" t="str">
            <v>кг</v>
          </cell>
          <cell r="D87">
            <v>78.72</v>
          </cell>
          <cell r="E87">
            <v>5.71</v>
          </cell>
          <cell r="F87">
            <v>21.545999999999999</v>
          </cell>
          <cell r="G87">
            <v>62.884</v>
          </cell>
          <cell r="I87">
            <v>30</v>
          </cell>
          <cell r="J87">
            <v>30</v>
          </cell>
          <cell r="L87">
            <v>60</v>
          </cell>
        </row>
        <row r="88">
          <cell r="A88">
            <v>267</v>
          </cell>
          <cell r="B88" t="str">
            <v>267 Колбаса Салями Филейбургская зернистая, оболочка фиброуз, ВЕС, ТМ Баварушка ПОКОМ</v>
          </cell>
          <cell r="C88" t="str">
            <v>кг</v>
          </cell>
          <cell r="D88">
            <v>57.034999999999997</v>
          </cell>
          <cell r="E88">
            <v>21.591000000000001</v>
          </cell>
          <cell r="F88">
            <v>77.942999999999998</v>
          </cell>
          <cell r="G88">
            <v>0.68300000000000005</v>
          </cell>
          <cell r="I88">
            <v>40</v>
          </cell>
          <cell r="J88">
            <v>30</v>
          </cell>
          <cell r="L88">
            <v>70</v>
          </cell>
        </row>
        <row r="89">
          <cell r="A89">
            <v>271</v>
          </cell>
          <cell r="B89" t="str">
            <v>271 Колбаса Сервелат Левантский ТМ Особый Рецепт, ВЕС. ПОКОМ</v>
          </cell>
          <cell r="C89" t="str">
            <v>кг</v>
          </cell>
          <cell r="D89">
            <v>12.952</v>
          </cell>
          <cell r="F89">
            <v>0.71199999999999997</v>
          </cell>
          <cell r="G89">
            <v>12.24</v>
          </cell>
          <cell r="L89">
            <v>0</v>
          </cell>
        </row>
        <row r="90">
          <cell r="A90">
            <v>272</v>
          </cell>
          <cell r="B90" t="str">
            <v>272 Колбаса Сервелат Филедворский, фиброуз, в/у 0,35 кг срез, ПОКОМ</v>
          </cell>
          <cell r="C90" t="str">
            <v>шт</v>
          </cell>
          <cell r="D90">
            <v>-2</v>
          </cell>
          <cell r="E90">
            <v>81</v>
          </cell>
          <cell r="F90">
            <v>60</v>
          </cell>
          <cell r="G90">
            <v>19</v>
          </cell>
          <cell r="I90">
            <v>30</v>
          </cell>
          <cell r="J90">
            <v>30</v>
          </cell>
          <cell r="K90">
            <v>50</v>
          </cell>
          <cell r="L90">
            <v>110</v>
          </cell>
        </row>
        <row r="91">
          <cell r="A91">
            <v>273</v>
          </cell>
          <cell r="B91" t="str">
            <v>273 Сосиски Сочинки с сочной грудинкой, МГС 0.4кг, ПОКОМ</v>
          </cell>
          <cell r="C91" t="str">
            <v>шт</v>
          </cell>
          <cell r="D91">
            <v>26</v>
          </cell>
          <cell r="E91">
            <v>98</v>
          </cell>
          <cell r="F91">
            <v>124</v>
          </cell>
          <cell r="I91">
            <v>200</v>
          </cell>
          <cell r="J91">
            <v>50</v>
          </cell>
          <cell r="K91">
            <v>40</v>
          </cell>
          <cell r="L91">
            <v>290</v>
          </cell>
        </row>
        <row r="92">
          <cell r="A92">
            <v>278</v>
          </cell>
          <cell r="B92" t="str">
            <v>278 Сосиски Сочинки с сочным окороком, МГС 0.4кг, ПОКОМ</v>
          </cell>
          <cell r="C92" t="str">
            <v>шт</v>
          </cell>
          <cell r="D92">
            <v>13</v>
          </cell>
          <cell r="E92">
            <v>63</v>
          </cell>
          <cell r="F92">
            <v>77</v>
          </cell>
          <cell r="G92">
            <v>-1</v>
          </cell>
          <cell r="I92">
            <v>200</v>
          </cell>
          <cell r="J92">
            <v>50</v>
          </cell>
          <cell r="K92">
            <v>40</v>
          </cell>
          <cell r="L92">
            <v>290</v>
          </cell>
        </row>
        <row r="93">
          <cell r="A93">
            <v>279</v>
          </cell>
          <cell r="B93" t="str">
            <v>279 Колбаса Докторский гарант, Вязанка вектор, 0,4 кг. ПОКОМ</v>
          </cell>
          <cell r="C93" t="str">
            <v>шт</v>
          </cell>
          <cell r="D93">
            <v>85</v>
          </cell>
          <cell r="E93">
            <v>49</v>
          </cell>
          <cell r="F93">
            <v>135</v>
          </cell>
          <cell r="G93">
            <v>-1</v>
          </cell>
          <cell r="I93">
            <v>50</v>
          </cell>
          <cell r="K93">
            <v>50</v>
          </cell>
          <cell r="L93">
            <v>100</v>
          </cell>
        </row>
        <row r="94">
          <cell r="A94">
            <v>281</v>
          </cell>
          <cell r="B94" t="str">
            <v>281 Сосиски Молочные для завтрака ТМ Особый рецепт, 0,4кг ПОКОМ</v>
          </cell>
          <cell r="C94" t="str">
            <v>шт</v>
          </cell>
          <cell r="D94">
            <v>23</v>
          </cell>
          <cell r="E94">
            <v>27</v>
          </cell>
          <cell r="F94">
            <v>49</v>
          </cell>
          <cell r="G94">
            <v>1</v>
          </cell>
          <cell r="I94">
            <v>100</v>
          </cell>
          <cell r="K94">
            <v>50</v>
          </cell>
          <cell r="L94">
            <v>150</v>
          </cell>
        </row>
        <row r="95">
          <cell r="A95">
            <v>282</v>
          </cell>
          <cell r="B95" t="str">
            <v>282 Колбаса Балыкбургская рубленая, в/у 0,35 кг срез, БАВАРУШКА ПОКОМ</v>
          </cell>
          <cell r="C95" t="str">
            <v>шт</v>
          </cell>
          <cell r="D95">
            <v>1</v>
          </cell>
          <cell r="E95">
            <v>12</v>
          </cell>
          <cell r="F95">
            <v>8</v>
          </cell>
          <cell r="G95">
            <v>5</v>
          </cell>
          <cell r="I95">
            <v>30</v>
          </cell>
          <cell r="K95">
            <v>20</v>
          </cell>
          <cell r="L95">
            <v>50</v>
          </cell>
        </row>
        <row r="96">
          <cell r="A96">
            <v>283</v>
          </cell>
          <cell r="B96" t="str">
            <v>283 Сосиски Сочинки, ВЕС, ТМ Стародворье ПОКОМ</v>
          </cell>
          <cell r="C96" t="str">
            <v>кг</v>
          </cell>
          <cell r="D96">
            <v>16.725000000000001</v>
          </cell>
          <cell r="E96">
            <v>181.01400000000001</v>
          </cell>
          <cell r="F96">
            <v>197.739</v>
          </cell>
          <cell r="I96">
            <v>70</v>
          </cell>
          <cell r="J96">
            <v>30</v>
          </cell>
          <cell r="K96">
            <v>30</v>
          </cell>
          <cell r="L96">
            <v>130</v>
          </cell>
        </row>
        <row r="97">
          <cell r="A97">
            <v>284</v>
          </cell>
          <cell r="B97" t="str">
            <v>284 Сосиски Молокуши миникушай ТМ Вязанка, 0.45кг, ПОКОМ</v>
          </cell>
          <cell r="C97" t="str">
            <v>шт</v>
          </cell>
          <cell r="D97">
            <v>2</v>
          </cell>
          <cell r="E97">
            <v>50</v>
          </cell>
          <cell r="F97">
            <v>11</v>
          </cell>
          <cell r="G97">
            <v>41</v>
          </cell>
          <cell r="I97">
            <v>30</v>
          </cell>
          <cell r="K97">
            <v>20</v>
          </cell>
          <cell r="L97">
            <v>50</v>
          </cell>
        </row>
        <row r="98">
          <cell r="A98">
            <v>285</v>
          </cell>
          <cell r="B98" t="str">
            <v>285 Паштет печеночный со слив.маслом ТМ Стародворье ламистер 0,1 кг ПОКОМ</v>
          </cell>
          <cell r="C98" t="str">
            <v>шт</v>
          </cell>
          <cell r="E98">
            <v>100</v>
          </cell>
          <cell r="F98">
            <v>70</v>
          </cell>
          <cell r="G98">
            <v>30</v>
          </cell>
          <cell r="I98">
            <v>30</v>
          </cell>
          <cell r="K98">
            <v>200</v>
          </cell>
          <cell r="L98">
            <v>230</v>
          </cell>
        </row>
        <row r="99">
          <cell r="A99">
            <v>286</v>
          </cell>
          <cell r="B99" t="str">
            <v>286 Колбаса Сервелат Левантский ТМ Особый Рецепт, 0,35 кг. ПОКОМ</v>
          </cell>
          <cell r="C99" t="str">
            <v>шт</v>
          </cell>
          <cell r="E99">
            <v>9</v>
          </cell>
          <cell r="F99">
            <v>9</v>
          </cell>
          <cell r="I99">
            <v>10</v>
          </cell>
          <cell r="L99">
            <v>10</v>
          </cell>
        </row>
        <row r="100">
          <cell r="A100">
            <v>291</v>
          </cell>
          <cell r="B100" t="str">
            <v>291 Сосиски Молокуши миникушай ТМ Вязанка, 0.33кг, ПОКОМ</v>
          </cell>
          <cell r="C100" t="str">
            <v>шт</v>
          </cell>
          <cell r="D100">
            <v>34</v>
          </cell>
          <cell r="E100">
            <v>18</v>
          </cell>
          <cell r="F100">
            <v>36</v>
          </cell>
          <cell r="G100">
            <v>16</v>
          </cell>
          <cell r="I100">
            <v>100</v>
          </cell>
          <cell r="L100">
            <v>100</v>
          </cell>
        </row>
        <row r="101">
          <cell r="A101">
            <v>296</v>
          </cell>
          <cell r="B101" t="str">
            <v>296 Колбаса Мясорубская с рубленой грудинкой 0,35кг срез ТМ Стародворье ПОКОМ</v>
          </cell>
          <cell r="C101" t="str">
            <v>шт</v>
          </cell>
          <cell r="D101">
            <v>40</v>
          </cell>
          <cell r="E101">
            <v>76</v>
          </cell>
          <cell r="F101">
            <v>102</v>
          </cell>
          <cell r="G101">
            <v>14</v>
          </cell>
          <cell r="I101">
            <v>30</v>
          </cell>
          <cell r="J101">
            <v>30</v>
          </cell>
          <cell r="K101">
            <v>40</v>
          </cell>
          <cell r="L101">
            <v>100</v>
          </cell>
        </row>
        <row r="102">
          <cell r="A102">
            <v>299</v>
          </cell>
          <cell r="B102" t="str">
            <v>299 Колбаса Классическая, Вязанка п/а 0,6кг, ПОКОМ</v>
          </cell>
          <cell r="C102" t="str">
            <v>шт</v>
          </cell>
          <cell r="D102">
            <v>175</v>
          </cell>
          <cell r="E102">
            <v>5</v>
          </cell>
          <cell r="F102">
            <v>7</v>
          </cell>
          <cell r="G102">
            <v>173</v>
          </cell>
          <cell r="L102">
            <v>0</v>
          </cell>
        </row>
        <row r="103">
          <cell r="A103">
            <v>300</v>
          </cell>
          <cell r="B103" t="str">
            <v>300 Колбаса Сервелат Мясорубский с мелкорубленным окороком ТМ Стародворье, в/у 0,35кг ПОКОМ</v>
          </cell>
          <cell r="C103" t="str">
            <v>шт</v>
          </cell>
          <cell r="D103">
            <v>-11</v>
          </cell>
          <cell r="E103">
            <v>101</v>
          </cell>
          <cell r="F103">
            <v>60</v>
          </cell>
          <cell r="G103">
            <v>30</v>
          </cell>
          <cell r="I103">
            <v>30</v>
          </cell>
          <cell r="J103">
            <v>30</v>
          </cell>
          <cell r="K103">
            <v>30</v>
          </cell>
          <cell r="L103">
            <v>90</v>
          </cell>
        </row>
        <row r="104">
          <cell r="A104">
            <v>301</v>
          </cell>
          <cell r="B104" t="str">
            <v>301 Сосиски Сочинки по-баварски с сыром, 0.4кг, ТМ Стародворье ПОКОМ</v>
          </cell>
          <cell r="C104" t="str">
            <v>шт</v>
          </cell>
          <cell r="D104">
            <v>-1</v>
          </cell>
          <cell r="E104">
            <v>69</v>
          </cell>
          <cell r="F104">
            <v>69</v>
          </cell>
          <cell r="G104">
            <v>-1</v>
          </cell>
          <cell r="I104">
            <v>50</v>
          </cell>
          <cell r="J104">
            <v>20</v>
          </cell>
          <cell r="K104">
            <v>30</v>
          </cell>
          <cell r="L104">
            <v>100</v>
          </cell>
        </row>
        <row r="105">
          <cell r="A105">
            <v>302</v>
          </cell>
          <cell r="B105" t="str">
            <v>302 Сосиски Сочинки по-баварски, 0.4кг, ТМ Стародворье ПОКОМ</v>
          </cell>
          <cell r="C105" t="str">
            <v>шт</v>
          </cell>
          <cell r="D105">
            <v>1</v>
          </cell>
          <cell r="E105">
            <v>68</v>
          </cell>
          <cell r="F105">
            <v>45</v>
          </cell>
          <cell r="G105">
            <v>24</v>
          </cell>
          <cell r="I105">
            <v>100</v>
          </cell>
          <cell r="J105">
            <v>20</v>
          </cell>
          <cell r="K105">
            <v>30</v>
          </cell>
          <cell r="L105">
            <v>150</v>
          </cell>
        </row>
        <row r="106">
          <cell r="A106">
            <v>305</v>
          </cell>
          <cell r="B106" t="str">
            <v>305 Колбаса Сервелат Мясорубский с мелкорубленным окороком в/у ТМ Стародворье ВЕС ПОКОМ</v>
          </cell>
          <cell r="C106" t="str">
            <v>кг</v>
          </cell>
          <cell r="D106">
            <v>10.484999999999999</v>
          </cell>
          <cell r="E106">
            <v>2.16</v>
          </cell>
          <cell r="F106">
            <v>12.686</v>
          </cell>
          <cell r="G106">
            <v>-4.1000000000000002E-2</v>
          </cell>
          <cell r="I106">
            <v>30</v>
          </cell>
          <cell r="J106">
            <v>20</v>
          </cell>
          <cell r="L106">
            <v>50</v>
          </cell>
        </row>
        <row r="107">
          <cell r="A107">
            <v>309</v>
          </cell>
          <cell r="B107" t="str">
            <v>309 Сосиски Сочинки с сыром 0,4 кг ТМ Стародворье ПОКОМ</v>
          </cell>
          <cell r="C107" t="str">
            <v>шт</v>
          </cell>
          <cell r="D107">
            <v>1</v>
          </cell>
          <cell r="E107">
            <v>29</v>
          </cell>
          <cell r="F107">
            <v>20</v>
          </cell>
          <cell r="G107">
            <v>10</v>
          </cell>
          <cell r="I107">
            <v>10</v>
          </cell>
          <cell r="L107">
            <v>10</v>
          </cell>
        </row>
        <row r="108">
          <cell r="A108">
            <v>312</v>
          </cell>
          <cell r="B108" t="str">
            <v>312 Ветчина Филейская ВЕС ТМ Вязанка ТС Столичная ПОКОМ</v>
          </cell>
          <cell r="C108" t="str">
            <v>кг</v>
          </cell>
          <cell r="D108">
            <v>45.173000000000002</v>
          </cell>
          <cell r="E108">
            <v>303.05599999999998</v>
          </cell>
          <cell r="F108">
            <v>221.209</v>
          </cell>
          <cell r="G108">
            <v>127.02</v>
          </cell>
          <cell r="H108">
            <v>80</v>
          </cell>
          <cell r="I108">
            <v>50</v>
          </cell>
          <cell r="J108">
            <v>100</v>
          </cell>
          <cell r="K108">
            <v>20</v>
          </cell>
          <cell r="L108">
            <v>250</v>
          </cell>
        </row>
        <row r="109">
          <cell r="A109">
            <v>315</v>
          </cell>
          <cell r="B109" t="str">
            <v>315 Колбаса вареная Молокуша ТМ Вязанка ВЕС, ПОКОМ</v>
          </cell>
          <cell r="C109" t="str">
            <v>кг</v>
          </cell>
          <cell r="D109">
            <v>-1.48</v>
          </cell>
          <cell r="E109">
            <v>24.04</v>
          </cell>
          <cell r="F109">
            <v>22.56</v>
          </cell>
          <cell r="I109">
            <v>250</v>
          </cell>
          <cell r="J109">
            <v>150</v>
          </cell>
          <cell r="K109">
            <v>20</v>
          </cell>
          <cell r="L109">
            <v>420</v>
          </cell>
        </row>
        <row r="110">
          <cell r="A110">
            <v>317</v>
          </cell>
          <cell r="B110" t="str">
            <v>317 Колбаса Сервелат Рижский ТМ Зареченские, ВЕС ПОКОМ</v>
          </cell>
          <cell r="C110" t="str">
            <v>кг</v>
          </cell>
          <cell r="D110">
            <v>-0.77200000000000002</v>
          </cell>
          <cell r="E110">
            <v>119.113</v>
          </cell>
          <cell r="F110">
            <v>94.176000000000002</v>
          </cell>
          <cell r="G110">
            <v>24.164999999999999</v>
          </cell>
          <cell r="I110">
            <v>20</v>
          </cell>
          <cell r="J110">
            <v>30</v>
          </cell>
          <cell r="L110">
            <v>50</v>
          </cell>
        </row>
        <row r="111">
          <cell r="A111">
            <v>318</v>
          </cell>
          <cell r="B111" t="str">
            <v>318 Сосиски Датские ТМ Зареченские, ВЕС ПОКОМ</v>
          </cell>
          <cell r="C111" t="str">
            <v>кг</v>
          </cell>
          <cell r="D111">
            <v>-3.3000000000000002E-2</v>
          </cell>
          <cell r="E111">
            <v>50.688000000000002</v>
          </cell>
          <cell r="F111">
            <v>11.141</v>
          </cell>
          <cell r="G111">
            <v>39.514000000000003</v>
          </cell>
          <cell r="I111">
            <v>100</v>
          </cell>
          <cell r="K111">
            <v>30</v>
          </cell>
          <cell r="L111">
            <v>130</v>
          </cell>
        </row>
        <row r="112">
          <cell r="A112">
            <v>319</v>
          </cell>
          <cell r="B112" t="str">
            <v>319 Колбаса вареная Филейская ТМ Вязанка ТС Классическая, 0,45 кг. ПОКОМ</v>
          </cell>
          <cell r="C112" t="str">
            <v>шт</v>
          </cell>
          <cell r="D112">
            <v>280</v>
          </cell>
          <cell r="E112">
            <v>134</v>
          </cell>
          <cell r="F112">
            <v>237</v>
          </cell>
          <cell r="G112">
            <v>177</v>
          </cell>
          <cell r="H112">
            <v>30</v>
          </cell>
          <cell r="I112">
            <v>70</v>
          </cell>
          <cell r="K112">
            <v>100</v>
          </cell>
          <cell r="L112">
            <v>200</v>
          </cell>
        </row>
        <row r="113">
          <cell r="A113">
            <v>320</v>
          </cell>
          <cell r="B113" t="str">
            <v>320 Ветчина Нежная ТМ Зареченские,большой батон, ВЕС ПОКОМ</v>
          </cell>
          <cell r="C113" t="str">
            <v>кг</v>
          </cell>
          <cell r="D113">
            <v>399.61500000000001</v>
          </cell>
          <cell r="E113">
            <v>264.13499999999999</v>
          </cell>
          <cell r="F113">
            <v>262.28500000000003</v>
          </cell>
          <cell r="G113">
            <v>401.46499999999997</v>
          </cell>
          <cell r="L113">
            <v>0</v>
          </cell>
        </row>
        <row r="114">
          <cell r="A114">
            <v>321</v>
          </cell>
          <cell r="B114" t="str">
            <v>321 Колбаса Сервелат Пражский ТМ Зареченские, ВЕС ПОКОМ</v>
          </cell>
          <cell r="C114" t="str">
            <v>кг</v>
          </cell>
          <cell r="D114">
            <v>203.27600000000001</v>
          </cell>
          <cell r="E114">
            <v>10.846</v>
          </cell>
          <cell r="F114">
            <v>25.856000000000002</v>
          </cell>
          <cell r="G114">
            <v>188.26599999999999</v>
          </cell>
          <cell r="J114">
            <v>30</v>
          </cell>
          <cell r="L114">
            <v>30</v>
          </cell>
        </row>
        <row r="115">
          <cell r="A115">
            <v>322</v>
          </cell>
          <cell r="B115" t="str">
            <v>322 Колбаса вареная Молокуша 0,45кг ТМ Вязанка ПОКОМ</v>
          </cell>
          <cell r="C115" t="str">
            <v>шт</v>
          </cell>
          <cell r="D115">
            <v>81.650000000000006</v>
          </cell>
          <cell r="E115">
            <v>191.35</v>
          </cell>
          <cell r="F115">
            <v>209</v>
          </cell>
          <cell r="G115">
            <v>64</v>
          </cell>
          <cell r="I115">
            <v>100</v>
          </cell>
          <cell r="K115">
            <v>50</v>
          </cell>
          <cell r="L115">
            <v>150</v>
          </cell>
        </row>
        <row r="116">
          <cell r="A116">
            <v>323</v>
          </cell>
          <cell r="B116" t="str">
            <v>323 Колбаса Сервелат Запекуша с сочным окороком, Вязанка ВЕС, ПОКОМ</v>
          </cell>
          <cell r="C116" t="str">
            <v>кг</v>
          </cell>
          <cell r="D116">
            <v>23.349</v>
          </cell>
          <cell r="F116">
            <v>0.02</v>
          </cell>
          <cell r="G116">
            <v>23.329000000000001</v>
          </cell>
          <cell r="L116">
            <v>0</v>
          </cell>
        </row>
        <row r="117">
          <cell r="A117">
            <v>324</v>
          </cell>
          <cell r="B117" t="str">
            <v>324 Ветчина Филейская ТМ Вязанка Столичная 0,45 кг ПОКОМ</v>
          </cell>
          <cell r="C117" t="str">
            <v>шт</v>
          </cell>
          <cell r="D117">
            <v>43</v>
          </cell>
          <cell r="E117">
            <v>216</v>
          </cell>
          <cell r="F117">
            <v>165</v>
          </cell>
          <cell r="G117">
            <v>94</v>
          </cell>
          <cell r="H117">
            <v>30</v>
          </cell>
          <cell r="I117">
            <v>50</v>
          </cell>
          <cell r="K117">
            <v>50</v>
          </cell>
          <cell r="L117">
            <v>130</v>
          </cell>
        </row>
        <row r="118">
          <cell r="A118">
            <v>325</v>
          </cell>
          <cell r="B118" t="str">
            <v>325 Сосиски Сочинки по-баварски с сыром Стародворье, ВЕС ПОКОМ</v>
          </cell>
          <cell r="C118" t="str">
            <v>кг</v>
          </cell>
          <cell r="D118">
            <v>23.431999999999999</v>
          </cell>
          <cell r="E118">
            <v>24.353999999999999</v>
          </cell>
          <cell r="F118">
            <v>26.478000000000002</v>
          </cell>
          <cell r="G118">
            <v>21.308</v>
          </cell>
          <cell r="J118">
            <v>20</v>
          </cell>
          <cell r="K118">
            <v>40</v>
          </cell>
          <cell r="L118">
            <v>60</v>
          </cell>
        </row>
        <row r="119">
          <cell r="A119">
            <v>328</v>
          </cell>
          <cell r="B119" t="str">
            <v>328 Сардельки Сочинки Стародворье ТМ 0,4 кг ПОКОМ</v>
          </cell>
          <cell r="C119" t="str">
            <v>шт</v>
          </cell>
          <cell r="D119">
            <v>-1</v>
          </cell>
          <cell r="E119">
            <v>31</v>
          </cell>
          <cell r="F119">
            <v>25</v>
          </cell>
          <cell r="G119">
            <v>5</v>
          </cell>
          <cell r="I119">
            <v>20</v>
          </cell>
          <cell r="K119">
            <v>50</v>
          </cell>
          <cell r="L119">
            <v>70</v>
          </cell>
        </row>
        <row r="120">
          <cell r="A120">
            <v>329</v>
          </cell>
          <cell r="B120" t="str">
            <v>329 Сардельки Сочинки с сыром Стародворье ТМ, 0,4 кг. ПОКОМ</v>
          </cell>
          <cell r="C120" t="str">
            <v>шт</v>
          </cell>
          <cell r="D120">
            <v>7</v>
          </cell>
          <cell r="E120">
            <v>26</v>
          </cell>
          <cell r="F120">
            <v>18</v>
          </cell>
          <cell r="G120">
            <v>15</v>
          </cell>
          <cell r="I120">
            <v>15</v>
          </cell>
          <cell r="K120">
            <v>50</v>
          </cell>
          <cell r="L120">
            <v>65</v>
          </cell>
        </row>
        <row r="121">
          <cell r="A121">
            <v>330</v>
          </cell>
          <cell r="B121" t="str">
            <v>330 Колбаса вареная Филейская ТМ Вязанка ТС Классическая ВЕС ПОКОМ</v>
          </cell>
          <cell r="C121" t="str">
            <v>кг</v>
          </cell>
          <cell r="E121">
            <v>198.31100000000001</v>
          </cell>
          <cell r="F121">
            <v>198.226</v>
          </cell>
          <cell r="G121">
            <v>8.5000000000000006E-2</v>
          </cell>
          <cell r="H121">
            <v>100</v>
          </cell>
          <cell r="I121">
            <v>300</v>
          </cell>
          <cell r="J121">
            <v>150</v>
          </cell>
          <cell r="K121">
            <v>30</v>
          </cell>
          <cell r="L121">
            <v>580</v>
          </cell>
        </row>
        <row r="122">
          <cell r="A122">
            <v>331</v>
          </cell>
          <cell r="B122" t="str">
            <v>331 Сосиски Сочинки по-баварски ВЕС ТМ Стародворье Поком</v>
          </cell>
          <cell r="C122" t="str">
            <v>кг</v>
          </cell>
          <cell r="D122">
            <v>88.894999999999996</v>
          </cell>
          <cell r="E122">
            <v>96.944999999999993</v>
          </cell>
          <cell r="F122">
            <v>115.057</v>
          </cell>
          <cell r="G122">
            <v>70.783000000000001</v>
          </cell>
          <cell r="L122">
            <v>0</v>
          </cell>
        </row>
        <row r="123">
          <cell r="A123">
            <v>333</v>
          </cell>
          <cell r="B123" t="str">
            <v>333 Колбаса Балыковая, Вязанка фиброуз в/у, ВЕС ПОКОМ</v>
          </cell>
          <cell r="C123" t="str">
            <v>кг</v>
          </cell>
          <cell r="D123">
            <v>49.29</v>
          </cell>
          <cell r="E123">
            <v>4.4740000000000002</v>
          </cell>
          <cell r="F123">
            <v>16.84</v>
          </cell>
          <cell r="G123">
            <v>36.923999999999999</v>
          </cell>
          <cell r="L123">
            <v>0</v>
          </cell>
        </row>
        <row r="124">
          <cell r="A124">
            <v>334</v>
          </cell>
          <cell r="B124" t="str">
            <v>334 Паштет Любительский ТМ Стародворье ламистер 0,1 кг ПОКОМ</v>
          </cell>
          <cell r="C124" t="str">
            <v>шт</v>
          </cell>
          <cell r="D124">
            <v>28</v>
          </cell>
          <cell r="E124">
            <v>105</v>
          </cell>
          <cell r="F124">
            <v>56</v>
          </cell>
          <cell r="G124">
            <v>77</v>
          </cell>
          <cell r="I124">
            <v>20</v>
          </cell>
          <cell r="K124">
            <v>100</v>
          </cell>
          <cell r="L124">
            <v>120</v>
          </cell>
        </row>
        <row r="125">
          <cell r="A125">
            <v>338</v>
          </cell>
          <cell r="B125" t="str">
            <v>338 Паштет печеночный с морковью ТМ Стародворье ламистер 0,1 кг. ПОКОМ</v>
          </cell>
          <cell r="C125" t="str">
            <v>шт</v>
          </cell>
          <cell r="D125">
            <v>76</v>
          </cell>
          <cell r="F125">
            <v>40</v>
          </cell>
          <cell r="G125">
            <v>36</v>
          </cell>
          <cell r="I125">
            <v>50</v>
          </cell>
          <cell r="L125">
            <v>50</v>
          </cell>
        </row>
        <row r="126">
          <cell r="A126">
            <v>344</v>
          </cell>
          <cell r="B126" t="str">
            <v>344 Колбаса Сочинка по-европейски с сочной грудинкой ТМ Стародворье, ВЕС ПОКОМ</v>
          </cell>
          <cell r="C126" t="str">
            <v>кг</v>
          </cell>
          <cell r="E126">
            <v>19.616</v>
          </cell>
          <cell r="F126">
            <v>19.664999999999999</v>
          </cell>
          <cell r="G126">
            <v>-4.9000000000000002E-2</v>
          </cell>
          <cell r="I126">
            <v>50</v>
          </cell>
          <cell r="K126">
            <v>12</v>
          </cell>
          <cell r="L126">
            <v>62</v>
          </cell>
        </row>
        <row r="127">
          <cell r="A127">
            <v>352</v>
          </cell>
          <cell r="B127" t="str">
            <v>352 Ветчина Нежная с нежным филе 0,4 кг ТМ Особый рецепт ПОКОМ</v>
          </cell>
          <cell r="C127" t="str">
            <v>шт</v>
          </cell>
          <cell r="E127">
            <v>20</v>
          </cell>
          <cell r="F127">
            <v>5</v>
          </cell>
          <cell r="G127">
            <v>15</v>
          </cell>
          <cell r="I127">
            <v>30</v>
          </cell>
          <cell r="K127">
            <v>30</v>
          </cell>
          <cell r="L127">
            <v>60</v>
          </cell>
        </row>
        <row r="128">
          <cell r="A128">
            <v>353</v>
          </cell>
          <cell r="B128" t="str">
            <v>353 Колбаса Салями запеченная ТМ Стародворье ТС Дугушка. 0,6 кг ПОКОМ</v>
          </cell>
          <cell r="C128" t="str">
            <v>шт</v>
          </cell>
          <cell r="D128">
            <v>3</v>
          </cell>
          <cell r="E128">
            <v>14</v>
          </cell>
          <cell r="F128">
            <v>17</v>
          </cell>
          <cell r="I128">
            <v>20</v>
          </cell>
          <cell r="K128">
            <v>20</v>
          </cell>
          <cell r="L128">
            <v>40</v>
          </cell>
        </row>
        <row r="129">
          <cell r="A129">
            <v>354</v>
          </cell>
          <cell r="B129" t="str">
            <v>354 Колбаса Рубленая запеченная ТМ Стародворье,ТС Дугушка 0,6 кг ПОКОМ</v>
          </cell>
          <cell r="C129" t="str">
            <v>шт</v>
          </cell>
          <cell r="D129">
            <v>4</v>
          </cell>
          <cell r="E129">
            <v>29</v>
          </cell>
          <cell r="F129">
            <v>28</v>
          </cell>
          <cell r="G129">
            <v>5</v>
          </cell>
          <cell r="I129">
            <v>20</v>
          </cell>
          <cell r="K129">
            <v>20</v>
          </cell>
          <cell r="L129">
            <v>40</v>
          </cell>
        </row>
        <row r="130">
          <cell r="A130">
            <v>355</v>
          </cell>
          <cell r="B130" t="str">
            <v>355 Колбаса Сервелат запеченный ТМ Стародворье ТС Дугушка. 0,6 кг. ПОКОМ</v>
          </cell>
          <cell r="C130" t="str">
            <v>шт</v>
          </cell>
          <cell r="D130">
            <v>4</v>
          </cell>
          <cell r="E130">
            <v>18</v>
          </cell>
          <cell r="F130">
            <v>22</v>
          </cell>
          <cell r="I130">
            <v>20</v>
          </cell>
          <cell r="K130">
            <v>20</v>
          </cell>
          <cell r="L130">
            <v>40</v>
          </cell>
        </row>
        <row r="131">
          <cell r="A131">
            <v>358</v>
          </cell>
          <cell r="B131" t="str">
            <v>358 Колбаса Молочная стародворская, амифлекс, 0,5кг, ТМ Стародворье</v>
          </cell>
          <cell r="C131" t="str">
            <v>шт</v>
          </cell>
          <cell r="D131">
            <v>15</v>
          </cell>
          <cell r="E131">
            <v>6</v>
          </cell>
          <cell r="F131">
            <v>14</v>
          </cell>
          <cell r="G131">
            <v>7</v>
          </cell>
          <cell r="I131">
            <v>50</v>
          </cell>
          <cell r="L131">
            <v>50</v>
          </cell>
        </row>
        <row r="132">
          <cell r="A132">
            <v>361</v>
          </cell>
          <cell r="B132" t="str">
            <v>361 Колбаса Сервелат Филейбургский с копченой грудинкой, в/у 0,35 кг срез, БАВАРУШКА ПОКОМ</v>
          </cell>
          <cell r="C132" t="str">
            <v>шт</v>
          </cell>
          <cell r="D132">
            <v>2</v>
          </cell>
          <cell r="E132">
            <v>24</v>
          </cell>
          <cell r="F132">
            <v>9</v>
          </cell>
          <cell r="G132">
            <v>17</v>
          </cell>
          <cell r="I132">
            <v>30</v>
          </cell>
          <cell r="K132">
            <v>30</v>
          </cell>
          <cell r="L132">
            <v>60</v>
          </cell>
        </row>
        <row r="133">
          <cell r="A133">
            <v>364</v>
          </cell>
          <cell r="B133" t="str">
            <v>364 Сардельки Филейские Вязанка ВЕС NDX ТМ Вязанка ПОКОМ</v>
          </cell>
          <cell r="C133" t="str">
            <v>кг</v>
          </cell>
          <cell r="E133">
            <v>24.175999999999998</v>
          </cell>
          <cell r="G133">
            <v>24.175999999999998</v>
          </cell>
          <cell r="L133">
            <v>0</v>
          </cell>
        </row>
        <row r="134">
          <cell r="A134">
            <v>369</v>
          </cell>
          <cell r="B134" t="str">
            <v>369 Колбаса Русская стародворская, амифлекс ВЕС, ТМ Стародворье ПОКОМ</v>
          </cell>
          <cell r="C134" t="str">
            <v>кг</v>
          </cell>
          <cell r="D134">
            <v>52.704999999999998</v>
          </cell>
          <cell r="E134">
            <v>4.08</v>
          </cell>
          <cell r="F134">
            <v>24.664000000000001</v>
          </cell>
          <cell r="G134">
            <v>32.121000000000002</v>
          </cell>
          <cell r="I134">
            <v>100</v>
          </cell>
          <cell r="L134">
            <v>100</v>
          </cell>
        </row>
        <row r="135">
          <cell r="A135">
            <v>370</v>
          </cell>
          <cell r="B135" t="str">
            <v>370 Колбаса Сервелат Мясорубский с мелкорубленным окороком 0,4 кг срез ТМ Стародворье ПОКОМ</v>
          </cell>
          <cell r="C135" t="str">
            <v>шт</v>
          </cell>
          <cell r="D135">
            <v>-1</v>
          </cell>
          <cell r="E135">
            <v>19</v>
          </cell>
          <cell r="F135">
            <v>2</v>
          </cell>
          <cell r="G135">
            <v>16</v>
          </cell>
          <cell r="I135">
            <v>30</v>
          </cell>
          <cell r="L135">
            <v>30</v>
          </cell>
        </row>
        <row r="136">
          <cell r="A136">
            <v>375</v>
          </cell>
          <cell r="B136" t="str">
            <v>375 Ветчина Балыкбургская ТМ Баварушка. ВЕС ПОКОМ</v>
          </cell>
          <cell r="C136" t="str">
            <v>кг</v>
          </cell>
          <cell r="D136">
            <v>10.436</v>
          </cell>
          <cell r="G136">
            <v>10.436</v>
          </cell>
          <cell r="L136">
            <v>0</v>
          </cell>
        </row>
        <row r="137">
          <cell r="A137">
            <v>379</v>
          </cell>
          <cell r="B137" t="str">
            <v>379 Колбаса Балыкбургская с копченым балыком ТМ Баварушка 0,28 кг срез ПОКОМ</v>
          </cell>
          <cell r="C137" t="str">
            <v>шт</v>
          </cell>
          <cell r="E137">
            <v>14</v>
          </cell>
          <cell r="F137">
            <v>7</v>
          </cell>
          <cell r="G137">
            <v>7</v>
          </cell>
          <cell r="I137">
            <v>50</v>
          </cell>
          <cell r="L137">
            <v>50</v>
          </cell>
        </row>
        <row r="138">
          <cell r="A138">
            <v>385</v>
          </cell>
          <cell r="B138" t="str">
            <v>385 Колбаски Филейбургские с филе сочного окорока, 0,28кг ТМ Баварушка ПОКОМ</v>
          </cell>
          <cell r="C138" t="str">
            <v>шт</v>
          </cell>
          <cell r="D138">
            <v>21</v>
          </cell>
          <cell r="E138">
            <v>136</v>
          </cell>
          <cell r="F138">
            <v>100</v>
          </cell>
          <cell r="G138">
            <v>57</v>
          </cell>
          <cell r="I138">
            <v>50</v>
          </cell>
          <cell r="K138">
            <v>30</v>
          </cell>
          <cell r="L138">
            <v>80</v>
          </cell>
        </row>
        <row r="139">
          <cell r="A139">
            <v>389</v>
          </cell>
          <cell r="B139" t="str">
            <v>389 Колбаса Сервелат Филейбургский с ароматными пряностями. Баварушка ТМ 0,28 кг срез ПОКОМ</v>
          </cell>
          <cell r="C139" t="str">
            <v>шт</v>
          </cell>
          <cell r="E139">
            <v>12</v>
          </cell>
          <cell r="F139">
            <v>10</v>
          </cell>
          <cell r="G139">
            <v>2</v>
          </cell>
          <cell r="I139">
            <v>50</v>
          </cell>
          <cell r="L139">
            <v>50</v>
          </cell>
        </row>
        <row r="140">
          <cell r="A140">
            <v>390</v>
          </cell>
          <cell r="B140" t="str">
            <v>390 Колбаса Сервелат Филейбургский с филе сочного окорока ТМ Баварушка 0,28 кг срез ПОКОМ</v>
          </cell>
          <cell r="C140" t="str">
            <v>шт</v>
          </cell>
          <cell r="D140">
            <v>2</v>
          </cell>
          <cell r="E140">
            <v>12</v>
          </cell>
          <cell r="F140">
            <v>10</v>
          </cell>
          <cell r="G140">
            <v>4</v>
          </cell>
          <cell r="I140">
            <v>50</v>
          </cell>
          <cell r="L140">
            <v>50</v>
          </cell>
        </row>
        <row r="141">
          <cell r="A141">
            <v>391</v>
          </cell>
          <cell r="B141" t="str">
            <v>391 Колбаса Филейбургская с душистым чесноком ТМ Баварушка 0,28 кг срез. ПОКОМ</v>
          </cell>
          <cell r="C141" t="str">
            <v>шт</v>
          </cell>
          <cell r="D141">
            <v>2</v>
          </cell>
          <cell r="F141">
            <v>2</v>
          </cell>
          <cell r="I141">
            <v>50</v>
          </cell>
          <cell r="L141">
            <v>50</v>
          </cell>
        </row>
        <row r="142">
          <cell r="A142">
            <v>392</v>
          </cell>
          <cell r="B142" t="str">
            <v>392 Колбаса Докторская Дугушка ТМ Стародворье ТС Дугушка 0,6 кг. ПОКОМ</v>
          </cell>
          <cell r="C142" t="str">
            <v>шт</v>
          </cell>
          <cell r="D142">
            <v>21</v>
          </cell>
          <cell r="F142">
            <v>7</v>
          </cell>
          <cell r="G142">
            <v>14</v>
          </cell>
          <cell r="I142">
            <v>20</v>
          </cell>
          <cell r="L142">
            <v>20</v>
          </cell>
        </row>
        <row r="143">
          <cell r="A143">
            <v>393</v>
          </cell>
          <cell r="B143" t="str">
            <v>393 Колбаса Балыкбургская ТМ Баварушка в оболочке черева в в/у 0,28 кг. ПОКОМ</v>
          </cell>
          <cell r="C143" t="str">
            <v>шт</v>
          </cell>
          <cell r="D143">
            <v>3</v>
          </cell>
          <cell r="F143">
            <v>1</v>
          </cell>
          <cell r="G143">
            <v>2</v>
          </cell>
          <cell r="I143">
            <v>50</v>
          </cell>
          <cell r="L143">
            <v>50</v>
          </cell>
        </row>
        <row r="144">
          <cell r="A144">
            <v>298</v>
          </cell>
          <cell r="B144" t="str">
            <v>298 Колбаса Сливушка ТМ Вязанка, 0,375кг, ПОКОМ</v>
          </cell>
          <cell r="C144" t="str">
            <v>шт</v>
          </cell>
          <cell r="D144">
            <v>7</v>
          </cell>
          <cell r="E144">
            <v>45</v>
          </cell>
          <cell r="F144">
            <v>52</v>
          </cell>
          <cell r="I144">
            <v>50</v>
          </cell>
          <cell r="K144">
            <v>40</v>
          </cell>
          <cell r="L144">
            <v>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44"/>
  <sheetViews>
    <sheetView tabSelected="1" zoomScale="110" zoomScaleNormal="110" workbookViewId="0">
      <pane ySplit="5" topLeftCell="A63" activePane="bottomLeft" state="frozen"/>
      <selection pane="bottomLeft" activeCell="O75" sqref="O75"/>
    </sheetView>
  </sheetViews>
  <sheetFormatPr defaultColWidth="10.5" defaultRowHeight="11.45" customHeight="1" outlineLevelRow="1" x14ac:dyDescent="0.2"/>
  <cols>
    <col min="1" max="1" width="10.5" style="2"/>
    <col min="2" max="2" width="85.5" style="1" customWidth="1"/>
    <col min="3" max="3" width="4.33203125" style="1" customWidth="1"/>
    <col min="4" max="7" width="5.83203125" style="1" customWidth="1"/>
    <col min="8" max="8" width="4.83203125" style="11" customWidth="1"/>
    <col min="9" max="9" width="0.83203125" style="2" customWidth="1"/>
    <col min="10" max="10" width="1.1640625" style="2" customWidth="1"/>
    <col min="11" max="12" width="7.6640625" style="2" customWidth="1"/>
    <col min="13" max="13" width="8" style="2" customWidth="1"/>
    <col min="14" max="15" width="10.5" style="2"/>
    <col min="16" max="16" width="17.6640625" style="2" customWidth="1"/>
    <col min="17" max="18" width="7" style="2" customWidth="1"/>
    <col min="19" max="21" width="8.1640625" style="2" customWidth="1"/>
    <col min="22" max="22" width="10.5" style="2"/>
    <col min="23" max="23" width="7.5" style="2" customWidth="1"/>
    <col min="24" max="24" width="12.6640625" style="2" customWidth="1"/>
    <col min="25" max="16384" width="10.5" style="2"/>
  </cols>
  <sheetData>
    <row r="1" spans="1:24" s="1" customFormat="1" ht="12.95" customHeight="1" outlineLevel="1" x14ac:dyDescent="0.2">
      <c r="B1" s="3" t="s">
        <v>0</v>
      </c>
      <c r="C1" s="3"/>
      <c r="D1" s="3"/>
      <c r="H1" s="20"/>
    </row>
    <row r="2" spans="1:24" s="1" customFormat="1" ht="12.95" customHeight="1" outlineLevel="1" x14ac:dyDescent="0.2">
      <c r="C2" s="3"/>
      <c r="D2" s="3"/>
      <c r="H2" s="20"/>
    </row>
    <row r="3" spans="1:24" ht="12.95" customHeight="1" x14ac:dyDescent="0.2">
      <c r="B3" s="4" t="s">
        <v>1</v>
      </c>
      <c r="C3" s="4"/>
      <c r="D3" s="4" t="s">
        <v>2</v>
      </c>
      <c r="E3" s="4"/>
      <c r="F3" s="4"/>
      <c r="G3" s="4"/>
      <c r="H3" s="11" t="s">
        <v>150</v>
      </c>
      <c r="I3" s="2" t="s">
        <v>151</v>
      </c>
      <c r="J3" s="2" t="s">
        <v>152</v>
      </c>
      <c r="K3" s="2" t="s">
        <v>153</v>
      </c>
      <c r="L3" s="15" t="s">
        <v>166</v>
      </c>
      <c r="M3" s="2" t="s">
        <v>154</v>
      </c>
      <c r="N3" s="12" t="s">
        <v>153</v>
      </c>
      <c r="O3" s="13" t="s">
        <v>155</v>
      </c>
      <c r="P3" s="14"/>
      <c r="Q3" s="2" t="s">
        <v>156</v>
      </c>
      <c r="R3" s="2" t="s">
        <v>157</v>
      </c>
      <c r="S3" s="15" t="s">
        <v>158</v>
      </c>
      <c r="T3" s="15" t="s">
        <v>159</v>
      </c>
      <c r="U3" s="15" t="s">
        <v>165</v>
      </c>
      <c r="V3" s="2" t="s">
        <v>160</v>
      </c>
      <c r="W3" s="2" t="s">
        <v>161</v>
      </c>
    </row>
    <row r="4" spans="1:24" ht="26.1" customHeight="1" x14ac:dyDescent="0.2"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K4" s="24" t="s">
        <v>162</v>
      </c>
      <c r="L4" s="24"/>
      <c r="N4" s="12"/>
      <c r="O4" s="16" t="s">
        <v>163</v>
      </c>
      <c r="P4" s="14" t="s">
        <v>164</v>
      </c>
      <c r="X4" s="23" t="s">
        <v>168</v>
      </c>
    </row>
    <row r="5" spans="1:24" ht="11.1" customHeight="1" x14ac:dyDescent="0.2">
      <c r="B5" s="5"/>
      <c r="C5" s="5"/>
      <c r="D5" s="6"/>
      <c r="E5" s="7"/>
      <c r="F5" s="17">
        <f t="shared" ref="F5" si="0">SUM(F6:F70)</f>
        <v>3398.4320000000002</v>
      </c>
      <c r="G5" s="17">
        <f>SUM(G6:G291)</f>
        <v>6445.5569999999989</v>
      </c>
      <c r="I5" s="17">
        <f t="shared" ref="I5:J5" si="1">SUM(I6:I70)</f>
        <v>0</v>
      </c>
      <c r="J5" s="17">
        <f t="shared" si="1"/>
        <v>0</v>
      </c>
      <c r="K5" s="17">
        <f>SUM(K6:K291)</f>
        <v>5492.65</v>
      </c>
      <c r="L5" s="17">
        <f>SUM(L6:L291)</f>
        <v>1001.5</v>
      </c>
      <c r="M5" s="17">
        <f>SUM(M6:M291)</f>
        <v>1283.170800000001</v>
      </c>
      <c r="N5" s="18">
        <f>SUM(N6:N291)</f>
        <v>7562.6234000000013</v>
      </c>
      <c r="O5" s="18">
        <f>SUM(O6:O140)</f>
        <v>15184.513000000001</v>
      </c>
      <c r="P5" s="19"/>
      <c r="S5" s="17">
        <f>SUM(S6:S291)</f>
        <v>1172.3937999999996</v>
      </c>
      <c r="T5" s="17">
        <f>SUM(T6:T291)</f>
        <v>1020.6144</v>
      </c>
      <c r="U5" s="17">
        <f>SUM(U6:U291)</f>
        <v>1254.0707999999995</v>
      </c>
      <c r="W5" s="17">
        <f t="shared" ref="W5" si="2">SUM(W6:W291)</f>
        <v>6662.5514000000003</v>
      </c>
    </row>
    <row r="6" spans="1:24" ht="11.1" customHeight="1" outlineLevel="1" x14ac:dyDescent="0.2">
      <c r="A6">
        <v>4</v>
      </c>
      <c r="B6" s="8" t="s">
        <v>9</v>
      </c>
      <c r="C6" s="8" t="s">
        <v>10</v>
      </c>
      <c r="D6" s="9">
        <v>3.5000000000000003E-2</v>
      </c>
      <c r="E6" s="9">
        <v>33.9</v>
      </c>
      <c r="F6" s="9">
        <v>33.68</v>
      </c>
      <c r="G6" s="9">
        <v>0.22</v>
      </c>
      <c r="H6" s="11">
        <f>VLOOKUP(B6,[1]TDSheet!$A:$G,7,0)</f>
        <v>1</v>
      </c>
      <c r="K6" s="2">
        <f>VLOOKUP(B6,[1]TDSheet!$A:$N,14,0)</f>
        <v>60</v>
      </c>
      <c r="L6" s="2">
        <f>VLOOKUP(B6,[2]TDSheet!$A:$Q,17,0)</f>
        <v>0</v>
      </c>
      <c r="M6" s="2">
        <f>F6/5</f>
        <v>6.7359999999999998</v>
      </c>
      <c r="N6" s="21">
        <f>14*M6-L6-K6-G6</f>
        <v>34.084000000000003</v>
      </c>
      <c r="O6" s="21">
        <v>120</v>
      </c>
      <c r="Q6" s="2">
        <f>(G6+K6+L6+N6)/M6</f>
        <v>14</v>
      </c>
      <c r="R6" s="2">
        <f>(G6+K6+L6)/M6</f>
        <v>8.9400237529691218</v>
      </c>
      <c r="S6" s="2">
        <f>VLOOKUP(B6,[1]TDSheet!$A:$T,20,0)</f>
        <v>2.2320000000000002</v>
      </c>
      <c r="T6" s="2">
        <f>VLOOKUP(B6,[1]TDSheet!$A:$U,21,0)</f>
        <v>0</v>
      </c>
      <c r="U6" s="2">
        <f>VLOOKUP(B6,[1]TDSheet!$A:$L,12,0)</f>
        <v>0</v>
      </c>
      <c r="W6" s="2">
        <f>N6*H6</f>
        <v>34.084000000000003</v>
      </c>
      <c r="X6" s="2">
        <f>VLOOKUP(A6,[3]Лист1!$A$10:$L$144,12,0)</f>
        <v>120</v>
      </c>
    </row>
    <row r="7" spans="1:24" ht="11.1" customHeight="1" outlineLevel="1" x14ac:dyDescent="0.2">
      <c r="A7">
        <v>5</v>
      </c>
      <c r="B7" s="8" t="s">
        <v>11</v>
      </c>
      <c r="C7" s="8" t="s">
        <v>10</v>
      </c>
      <c r="D7" s="9">
        <v>-9.8079999999999998</v>
      </c>
      <c r="E7" s="9">
        <v>160.14500000000001</v>
      </c>
      <c r="F7" s="9">
        <v>77.724000000000004</v>
      </c>
      <c r="G7" s="9">
        <v>6.944</v>
      </c>
      <c r="H7" s="11">
        <f>VLOOKUP(B7,[1]TDSheet!$A:$G,7,0)</f>
        <v>1</v>
      </c>
      <c r="K7" s="2">
        <f>VLOOKUP(B7,[1]TDSheet!$A:$N,14,0)</f>
        <v>60</v>
      </c>
      <c r="L7" s="2">
        <f>VLOOKUP(B7,[2]TDSheet!$A:$Q,17,0)</f>
        <v>70</v>
      </c>
      <c r="M7" s="2">
        <f t="shared" ref="M7:M70" si="3">F7/5</f>
        <v>15.5448</v>
      </c>
      <c r="N7" s="21">
        <f t="shared" ref="N7:N69" si="4">14*M7-L7-K7-G7</f>
        <v>80.683200000000014</v>
      </c>
      <c r="O7" s="21">
        <v>220</v>
      </c>
      <c r="Q7" s="2">
        <f t="shared" ref="Q7:Q70" si="5">(G7+K7+L7+N7)/M7</f>
        <v>14</v>
      </c>
      <c r="R7" s="2">
        <f t="shared" ref="R7:R70" si="6">(G7+K7+L7)/M7</f>
        <v>8.8096340898564165</v>
      </c>
      <c r="S7" s="2">
        <f>VLOOKUP(B7,[1]TDSheet!$A:$T,20,0)</f>
        <v>3.4880000000000004</v>
      </c>
      <c r="T7" s="2">
        <f>VLOOKUP(B7,[1]TDSheet!$A:$U,21,0)</f>
        <v>7.2909999999999995</v>
      </c>
      <c r="U7" s="2">
        <f>VLOOKUP(B7,[1]TDSheet!$A:$L,12,0)</f>
        <v>9.5898000000000003</v>
      </c>
      <c r="W7" s="2">
        <f t="shared" ref="W7:W70" si="7">N7*H7</f>
        <v>80.683200000000014</v>
      </c>
      <c r="X7" s="2">
        <f>VLOOKUP(A7,[3]Лист1!$A$10:$L$144,12,0)</f>
        <v>220</v>
      </c>
    </row>
    <row r="8" spans="1:24" ht="11.1" customHeight="1" outlineLevel="1" x14ac:dyDescent="0.2">
      <c r="A8">
        <v>11</v>
      </c>
      <c r="B8" s="8" t="s">
        <v>12</v>
      </c>
      <c r="C8" s="8" t="s">
        <v>10</v>
      </c>
      <c r="D8" s="9">
        <v>17.856000000000002</v>
      </c>
      <c r="E8" s="9">
        <v>14.138</v>
      </c>
      <c r="F8" s="9">
        <v>9.2409999999999997</v>
      </c>
      <c r="G8" s="9">
        <v>22.72</v>
      </c>
      <c r="H8" s="11">
        <f>VLOOKUP(B8,[1]TDSheet!$A:$G,7,0)</f>
        <v>1</v>
      </c>
      <c r="K8" s="2">
        <f>VLOOKUP(B8,[1]TDSheet!$A:$N,14,0)</f>
        <v>0</v>
      </c>
      <c r="L8" s="2">
        <f>VLOOKUP(B8,[2]TDSheet!$A:$Q,17,0)</f>
        <v>0</v>
      </c>
      <c r="M8" s="2">
        <f t="shared" si="3"/>
        <v>1.8481999999999998</v>
      </c>
      <c r="N8" s="21">
        <v>5</v>
      </c>
      <c r="O8" s="21"/>
      <c r="Q8" s="2">
        <f t="shared" si="5"/>
        <v>14.998376799047723</v>
      </c>
      <c r="R8" s="2">
        <f t="shared" si="6"/>
        <v>12.293041878584569</v>
      </c>
      <c r="S8" s="2">
        <f>VLOOKUP(B8,[1]TDSheet!$A:$T,20,0)</f>
        <v>0.42779999999999996</v>
      </c>
      <c r="T8" s="2">
        <f>VLOOKUP(B8,[1]TDSheet!$A:$U,21,0)</f>
        <v>2.2795999999999998</v>
      </c>
      <c r="U8" s="2">
        <f>VLOOKUP(B8,[1]TDSheet!$A:$L,12,0)</f>
        <v>0.43079999999999996</v>
      </c>
      <c r="W8" s="2">
        <f t="shared" si="7"/>
        <v>5</v>
      </c>
      <c r="X8" s="2">
        <f>VLOOKUP(A8,[3]Лист1!$A$10:$L$144,12,0)</f>
        <v>0</v>
      </c>
    </row>
    <row r="9" spans="1:24" ht="11.1" customHeight="1" outlineLevel="1" x14ac:dyDescent="0.2">
      <c r="A9">
        <v>12</v>
      </c>
      <c r="B9" s="8" t="s">
        <v>13</v>
      </c>
      <c r="C9" s="8" t="s">
        <v>10</v>
      </c>
      <c r="D9" s="9">
        <v>34.045999999999999</v>
      </c>
      <c r="E9" s="9">
        <v>25.138000000000002</v>
      </c>
      <c r="F9" s="9">
        <v>2.597</v>
      </c>
      <c r="G9" s="9">
        <v>43.591999999999999</v>
      </c>
      <c r="H9" s="11">
        <f>VLOOKUP(B9,[1]TDSheet!$A:$G,7,0)</f>
        <v>1</v>
      </c>
      <c r="K9" s="2">
        <f>VLOOKUP(B9,[1]TDSheet!$A:$N,14,0)</f>
        <v>10</v>
      </c>
      <c r="L9" s="2">
        <f>VLOOKUP(B9,[2]TDSheet!$A:$Q,17,0)</f>
        <v>0</v>
      </c>
      <c r="M9" s="2">
        <f t="shared" si="3"/>
        <v>0.51939999999999997</v>
      </c>
      <c r="N9" s="21"/>
      <c r="O9" s="21"/>
      <c r="Q9" s="2">
        <f t="shared" si="5"/>
        <v>103.18059299191376</v>
      </c>
      <c r="R9" s="2">
        <f t="shared" si="6"/>
        <v>103.18059299191376</v>
      </c>
      <c r="S9" s="2">
        <f>VLOOKUP(B9,[1]TDSheet!$A:$T,20,0)</f>
        <v>2.6079999999999997</v>
      </c>
      <c r="T9" s="2">
        <f>VLOOKUP(B9,[1]TDSheet!$A:$U,21,0)</f>
        <v>0.18759999999999999</v>
      </c>
      <c r="U9" s="2">
        <f>VLOOKUP(B9,[1]TDSheet!$A:$L,12,0)</f>
        <v>0.17180000000000001</v>
      </c>
      <c r="W9" s="2">
        <f t="shared" si="7"/>
        <v>0</v>
      </c>
      <c r="X9" s="2">
        <f>VLOOKUP(A9,[3]Лист1!$A$10:$L$144,12,0)</f>
        <v>0</v>
      </c>
    </row>
    <row r="10" spans="1:24" ht="11.1" customHeight="1" outlineLevel="1" x14ac:dyDescent="0.2">
      <c r="A10">
        <v>16</v>
      </c>
      <c r="B10" s="8" t="s">
        <v>14</v>
      </c>
      <c r="C10" s="8" t="s">
        <v>10</v>
      </c>
      <c r="D10" s="9">
        <v>45.627000000000002</v>
      </c>
      <c r="E10" s="9">
        <v>20.289000000000001</v>
      </c>
      <c r="F10" s="9">
        <v>24.79</v>
      </c>
      <c r="G10" s="9">
        <v>38.378</v>
      </c>
      <c r="H10" s="11">
        <f>VLOOKUP(B10,[1]TDSheet!$A:$G,7,0)</f>
        <v>1</v>
      </c>
      <c r="K10" s="2">
        <f>VLOOKUP(B10,[1]TDSheet!$A:$N,14,0)</f>
        <v>30</v>
      </c>
      <c r="L10" s="2">
        <f>VLOOKUP(B10,[2]TDSheet!$A:$Q,17,0)</f>
        <v>60</v>
      </c>
      <c r="M10" s="2">
        <f t="shared" si="3"/>
        <v>4.9580000000000002</v>
      </c>
      <c r="N10" s="21"/>
      <c r="O10" s="21">
        <v>115</v>
      </c>
      <c r="Q10" s="2">
        <f t="shared" si="5"/>
        <v>25.893102057281158</v>
      </c>
      <c r="R10" s="2">
        <f t="shared" si="6"/>
        <v>25.893102057281158</v>
      </c>
      <c r="S10" s="2">
        <f>VLOOKUP(B10,[1]TDSheet!$A:$T,20,0)</f>
        <v>-0.27160000000000001</v>
      </c>
      <c r="T10" s="2">
        <f>VLOOKUP(B10,[1]TDSheet!$A:$U,21,0)</f>
        <v>3.2491999999999996</v>
      </c>
      <c r="U10" s="2">
        <f>VLOOKUP(B10,[1]TDSheet!$A:$L,12,0)</f>
        <v>3.5750000000000002</v>
      </c>
      <c r="W10" s="2">
        <f t="shared" si="7"/>
        <v>0</v>
      </c>
      <c r="X10" s="2">
        <f>VLOOKUP(A10,[3]Лист1!$A$10:$L$144,12,0)</f>
        <v>115</v>
      </c>
    </row>
    <row r="11" spans="1:24" ht="11.1" customHeight="1" outlineLevel="1" x14ac:dyDescent="0.2">
      <c r="A11">
        <v>17</v>
      </c>
      <c r="B11" s="8" t="s">
        <v>15</v>
      </c>
      <c r="C11" s="8" t="s">
        <v>10</v>
      </c>
      <c r="D11" s="9">
        <v>48.843000000000004</v>
      </c>
      <c r="E11" s="9">
        <v>32.673999999999999</v>
      </c>
      <c r="F11" s="9">
        <v>35.631999999999998</v>
      </c>
      <c r="G11" s="9">
        <v>12.02</v>
      </c>
      <c r="H11" s="11">
        <f>VLOOKUP(B11,[1]TDSheet!$A:$G,7,0)</f>
        <v>1</v>
      </c>
      <c r="K11" s="2">
        <f>VLOOKUP(B11,[1]TDSheet!$A:$N,14,0)</f>
        <v>30</v>
      </c>
      <c r="L11" s="2">
        <f>VLOOKUP(B11,[2]TDSheet!$A:$Q,17,0)</f>
        <v>45</v>
      </c>
      <c r="M11" s="2">
        <f t="shared" si="3"/>
        <v>7.1263999999999994</v>
      </c>
      <c r="N11" s="21">
        <f t="shared" si="4"/>
        <v>12.749599999999997</v>
      </c>
      <c r="O11" s="21">
        <v>85</v>
      </c>
      <c r="Q11" s="2">
        <f t="shared" si="5"/>
        <v>14</v>
      </c>
      <c r="R11" s="2">
        <f t="shared" si="6"/>
        <v>12.210933991917377</v>
      </c>
      <c r="S11" s="2">
        <f>VLOOKUP(B11,[1]TDSheet!$A:$T,20,0)</f>
        <v>2.4561999999999999</v>
      </c>
      <c r="T11" s="2">
        <f>VLOOKUP(B11,[1]TDSheet!$A:$U,21,0)</f>
        <v>2.7190000000000003</v>
      </c>
      <c r="U11" s="2">
        <f>VLOOKUP(B11,[1]TDSheet!$A:$L,12,0)</f>
        <v>5.7688000000000006</v>
      </c>
      <c r="W11" s="2">
        <f t="shared" si="7"/>
        <v>12.749599999999997</v>
      </c>
      <c r="X11" s="2">
        <f>VLOOKUP(A11,[3]Лист1!$A$10:$L$144,12,0)</f>
        <v>85</v>
      </c>
    </row>
    <row r="12" spans="1:24" ht="11.1" customHeight="1" outlineLevel="1" x14ac:dyDescent="0.2">
      <c r="A12">
        <v>18</v>
      </c>
      <c r="B12" s="8" t="s">
        <v>16</v>
      </c>
      <c r="C12" s="8" t="s">
        <v>10</v>
      </c>
      <c r="D12" s="9">
        <v>26.696000000000002</v>
      </c>
      <c r="E12" s="9">
        <v>44.203000000000003</v>
      </c>
      <c r="F12" s="9">
        <v>9.9009999999999998</v>
      </c>
      <c r="G12" s="9">
        <v>38.640999999999998</v>
      </c>
      <c r="H12" s="11">
        <f>VLOOKUP(B12,[1]TDSheet!$A:$G,7,0)</f>
        <v>1</v>
      </c>
      <c r="K12" s="2">
        <f>VLOOKUP(B12,[1]TDSheet!$A:$N,14,0)</f>
        <v>15</v>
      </c>
      <c r="L12" s="2">
        <f>VLOOKUP(B12,[2]TDSheet!$A:$Q,17,0)</f>
        <v>0</v>
      </c>
      <c r="M12" s="2">
        <f t="shared" si="3"/>
        <v>1.9802</v>
      </c>
      <c r="N12" s="21"/>
      <c r="O12" s="21">
        <v>10</v>
      </c>
      <c r="Q12" s="2">
        <f t="shared" si="5"/>
        <v>27.088677911322087</v>
      </c>
      <c r="R12" s="2">
        <f t="shared" si="6"/>
        <v>27.088677911322087</v>
      </c>
      <c r="S12" s="2">
        <f>VLOOKUP(B12,[1]TDSheet!$A:$T,20,0)</f>
        <v>1.9832000000000001</v>
      </c>
      <c r="T12" s="2">
        <f>VLOOKUP(B12,[1]TDSheet!$A:$U,21,0)</f>
        <v>-0.12</v>
      </c>
      <c r="U12" s="2">
        <f>VLOOKUP(B12,[1]TDSheet!$A:$L,12,0)</f>
        <v>6.2723999999999993</v>
      </c>
      <c r="W12" s="2">
        <f t="shared" si="7"/>
        <v>0</v>
      </c>
      <c r="X12" s="2">
        <f>VLOOKUP(A12,[3]Лист1!$A$10:$L$144,12,0)</f>
        <v>30</v>
      </c>
    </row>
    <row r="13" spans="1:24" ht="11.1" customHeight="1" outlineLevel="1" x14ac:dyDescent="0.2">
      <c r="A13">
        <v>20</v>
      </c>
      <c r="B13" s="8" t="s">
        <v>17</v>
      </c>
      <c r="C13" s="8" t="s">
        <v>18</v>
      </c>
      <c r="D13" s="9">
        <v>30</v>
      </c>
      <c r="E13" s="9">
        <v>5</v>
      </c>
      <c r="F13" s="9">
        <v>9</v>
      </c>
      <c r="G13" s="9">
        <v>21</v>
      </c>
      <c r="H13" s="11">
        <f>VLOOKUP(B13,[1]TDSheet!$A:$G,7,0)</f>
        <v>0.5</v>
      </c>
      <c r="K13" s="2">
        <f>VLOOKUP(B13,[1]TDSheet!$A:$N,14,0)</f>
        <v>0</v>
      </c>
      <c r="L13" s="2">
        <f>VLOOKUP(B13,[2]TDSheet!$A:$Q,17,0)</f>
        <v>0</v>
      </c>
      <c r="M13" s="2">
        <f t="shared" si="3"/>
        <v>1.8</v>
      </c>
      <c r="N13" s="21">
        <v>5</v>
      </c>
      <c r="O13" s="21">
        <v>50</v>
      </c>
      <c r="Q13" s="2">
        <f t="shared" si="5"/>
        <v>14.444444444444445</v>
      </c>
      <c r="R13" s="2">
        <f t="shared" si="6"/>
        <v>11.666666666666666</v>
      </c>
      <c r="S13" s="2">
        <f>VLOOKUP(B13,[1]TDSheet!$A:$T,20,0)</f>
        <v>0.4</v>
      </c>
      <c r="T13" s="2">
        <f>VLOOKUP(B13,[1]TDSheet!$A:$U,21,0)</f>
        <v>1</v>
      </c>
      <c r="U13" s="2">
        <f>VLOOKUP(B13,[1]TDSheet!$A:$L,12,0)</f>
        <v>0.2</v>
      </c>
      <c r="W13" s="2">
        <f t="shared" si="7"/>
        <v>2.5</v>
      </c>
      <c r="X13" s="2">
        <f>VLOOKUP(A13,[3]Лист1!$A$10:$L$144,12,0)</f>
        <v>50</v>
      </c>
    </row>
    <row r="14" spans="1:24" ht="11.1" customHeight="1" outlineLevel="1" x14ac:dyDescent="0.2">
      <c r="A14">
        <v>22</v>
      </c>
      <c r="B14" s="8" t="s">
        <v>19</v>
      </c>
      <c r="C14" s="8" t="s">
        <v>18</v>
      </c>
      <c r="D14" s="9">
        <v>10</v>
      </c>
      <c r="E14" s="9">
        <v>51</v>
      </c>
      <c r="F14" s="9">
        <v>8</v>
      </c>
      <c r="G14" s="9">
        <v>24</v>
      </c>
      <c r="H14" s="11">
        <f>VLOOKUP(B14,[1]TDSheet!$A:$G,7,0)</f>
        <v>0.5</v>
      </c>
      <c r="K14" s="2">
        <f>VLOOKUP(B14,[1]TDSheet!$A:$N,14,0)</f>
        <v>20</v>
      </c>
      <c r="L14" s="2">
        <f>VLOOKUP(B14,[2]TDSheet!$A:$Q,17,0)</f>
        <v>0</v>
      </c>
      <c r="M14" s="2">
        <f t="shared" si="3"/>
        <v>1.6</v>
      </c>
      <c r="N14" s="21"/>
      <c r="O14" s="21">
        <v>16</v>
      </c>
      <c r="Q14" s="2">
        <f t="shared" si="5"/>
        <v>27.5</v>
      </c>
      <c r="R14" s="2">
        <f t="shared" si="6"/>
        <v>27.5</v>
      </c>
      <c r="S14" s="2">
        <f>VLOOKUP(B14,[1]TDSheet!$A:$T,20,0)</f>
        <v>3.4</v>
      </c>
      <c r="T14" s="2">
        <f>VLOOKUP(B14,[1]TDSheet!$A:$U,21,0)</f>
        <v>4</v>
      </c>
      <c r="U14" s="2">
        <f>VLOOKUP(B14,[1]TDSheet!$A:$L,12,0)</f>
        <v>4.5999999999999996</v>
      </c>
      <c r="W14" s="2">
        <f t="shared" si="7"/>
        <v>0</v>
      </c>
      <c r="X14" s="2">
        <f>VLOOKUP(A14,[3]Лист1!$A$10:$L$144,12,0)</f>
        <v>30</v>
      </c>
    </row>
    <row r="15" spans="1:24" ht="11.1" customHeight="1" outlineLevel="1" x14ac:dyDescent="0.2">
      <c r="A15">
        <v>23</v>
      </c>
      <c r="B15" s="8" t="s">
        <v>20</v>
      </c>
      <c r="C15" s="8" t="s">
        <v>18</v>
      </c>
      <c r="D15" s="9">
        <v>24</v>
      </c>
      <c r="E15" s="9">
        <v>233</v>
      </c>
      <c r="F15" s="9">
        <v>68</v>
      </c>
      <c r="G15" s="9">
        <v>9</v>
      </c>
      <c r="H15" s="11">
        <f>VLOOKUP(B15,[1]TDSheet!$A:$G,7,0)</f>
        <v>0.4</v>
      </c>
      <c r="K15" s="2">
        <f>VLOOKUP(B15,[1]TDSheet!$A:$N,14,0)</f>
        <v>60</v>
      </c>
      <c r="L15" s="2">
        <f>VLOOKUP(B15,[2]TDSheet!$A:$Q,17,0)</f>
        <v>16</v>
      </c>
      <c r="M15" s="2">
        <f t="shared" si="3"/>
        <v>13.6</v>
      </c>
      <c r="N15" s="21">
        <f t="shared" si="4"/>
        <v>105.4</v>
      </c>
      <c r="O15" s="21">
        <v>120</v>
      </c>
      <c r="Q15" s="2">
        <f t="shared" si="5"/>
        <v>14</v>
      </c>
      <c r="R15" s="2">
        <f t="shared" si="6"/>
        <v>6.25</v>
      </c>
      <c r="S15" s="2">
        <f>VLOOKUP(B15,[1]TDSheet!$A:$T,20,0)</f>
        <v>14.6</v>
      </c>
      <c r="T15" s="2">
        <f>VLOOKUP(B15,[1]TDSheet!$A:$U,21,0)</f>
        <v>12.6</v>
      </c>
      <c r="U15" s="2">
        <f>VLOOKUP(B15,[1]TDSheet!$A:$L,12,0)</f>
        <v>15.4</v>
      </c>
      <c r="W15" s="2">
        <f t="shared" si="7"/>
        <v>42.160000000000004</v>
      </c>
      <c r="X15" s="2">
        <f>VLOOKUP(A15,[3]Лист1!$A$10:$L$144,12,0)</f>
        <v>120</v>
      </c>
    </row>
    <row r="16" spans="1:24" ht="11.1" customHeight="1" outlineLevel="1" x14ac:dyDescent="0.2">
      <c r="A16">
        <v>25</v>
      </c>
      <c r="B16" s="8" t="s">
        <v>21</v>
      </c>
      <c r="C16" s="8" t="s">
        <v>18</v>
      </c>
      <c r="D16" s="9">
        <v>-3.8109999999999999</v>
      </c>
      <c r="E16" s="9">
        <v>33.811</v>
      </c>
      <c r="F16" s="9">
        <v>27</v>
      </c>
      <c r="G16" s="9">
        <v>3</v>
      </c>
      <c r="H16" s="11">
        <v>0</v>
      </c>
      <c r="K16" s="2">
        <f>VLOOKUP(B16,[1]TDSheet!$A:$N,14,0)</f>
        <v>0</v>
      </c>
      <c r="L16" s="2">
        <f>VLOOKUP(B16,[2]TDSheet!$A:$Q,17,0)</f>
        <v>0</v>
      </c>
      <c r="M16" s="2">
        <f t="shared" si="3"/>
        <v>5.4</v>
      </c>
      <c r="N16" s="21"/>
      <c r="O16" s="21">
        <v>70</v>
      </c>
      <c r="Q16" s="2">
        <f t="shared" si="5"/>
        <v>0.55555555555555547</v>
      </c>
      <c r="R16" s="2">
        <f t="shared" si="6"/>
        <v>0.55555555555555547</v>
      </c>
      <c r="S16" s="2">
        <f>VLOOKUP(B16,[1]TDSheet!$A:$T,20,0)</f>
        <v>5.5621999999999998</v>
      </c>
      <c r="T16" s="2">
        <f>VLOOKUP(B16,[1]TDSheet!$A:$U,21,0)</f>
        <v>4.0377999999999998</v>
      </c>
      <c r="U16" s="2">
        <f>VLOOKUP(B16,[1]TDSheet!$A:$L,12,0)</f>
        <v>2.8</v>
      </c>
      <c r="V16" s="22" t="s">
        <v>167</v>
      </c>
      <c r="W16" s="2">
        <f t="shared" si="7"/>
        <v>0</v>
      </c>
      <c r="X16" s="2">
        <f>VLOOKUP(A16,[3]Лист1!$A$10:$L$144,12,0)</f>
        <v>70</v>
      </c>
    </row>
    <row r="17" spans="1:24" ht="10.5" customHeight="1" outlineLevel="1" x14ac:dyDescent="0.2">
      <c r="A17">
        <v>29</v>
      </c>
      <c r="B17" s="8" t="s">
        <v>22</v>
      </c>
      <c r="C17" s="8" t="s">
        <v>18</v>
      </c>
      <c r="D17" s="9">
        <v>-4</v>
      </c>
      <c r="E17" s="9">
        <v>30</v>
      </c>
      <c r="F17" s="9">
        <v>2</v>
      </c>
      <c r="G17" s="9">
        <v>17</v>
      </c>
      <c r="H17" s="11">
        <f>VLOOKUP(B17,[1]TDSheet!$A:$G,7,0)</f>
        <v>0.5</v>
      </c>
      <c r="K17" s="2">
        <f>VLOOKUP(B17,[1]TDSheet!$A:$N,14,0)</f>
        <v>10</v>
      </c>
      <c r="L17" s="2">
        <f>VLOOKUP(B17,[2]TDSheet!$A:$Q,17,0)</f>
        <v>0</v>
      </c>
      <c r="M17" s="2">
        <f t="shared" si="3"/>
        <v>0.4</v>
      </c>
      <c r="N17" s="21"/>
      <c r="O17" s="21">
        <v>13</v>
      </c>
      <c r="Q17" s="2">
        <f t="shared" si="5"/>
        <v>67.5</v>
      </c>
      <c r="R17" s="2">
        <f t="shared" si="6"/>
        <v>67.5</v>
      </c>
      <c r="S17" s="2">
        <f>VLOOKUP(B17,[1]TDSheet!$A:$T,20,0)</f>
        <v>1.6</v>
      </c>
      <c r="T17" s="2">
        <f>VLOOKUP(B17,[1]TDSheet!$A:$U,21,0)</f>
        <v>0.6</v>
      </c>
      <c r="U17" s="2">
        <f>VLOOKUP(B17,[1]TDSheet!$A:$L,12,0)</f>
        <v>0.8</v>
      </c>
      <c r="W17" s="2">
        <f t="shared" si="7"/>
        <v>0</v>
      </c>
      <c r="X17" s="2">
        <f>VLOOKUP(A17,[3]Лист1!$A$10:$L$144,12,0)</f>
        <v>20</v>
      </c>
    </row>
    <row r="18" spans="1:24" ht="10.5" customHeight="1" outlineLevel="1" x14ac:dyDescent="0.2">
      <c r="A18">
        <v>30</v>
      </c>
      <c r="B18" s="8" t="s">
        <v>23</v>
      </c>
      <c r="C18" s="8" t="s">
        <v>18</v>
      </c>
      <c r="D18" s="9">
        <v>77</v>
      </c>
      <c r="E18" s="9">
        <v>95</v>
      </c>
      <c r="F18" s="9">
        <v>34</v>
      </c>
      <c r="G18" s="9">
        <v>82</v>
      </c>
      <c r="H18" s="11">
        <f>VLOOKUP(B18,[1]TDSheet!$A:$G,7,0)</f>
        <v>0.45</v>
      </c>
      <c r="K18" s="2">
        <f>VLOOKUP(B18,[1]TDSheet!$A:$N,14,0)</f>
        <v>20</v>
      </c>
      <c r="L18" s="2">
        <f>VLOOKUP(B18,[2]TDSheet!$A:$Q,17,0)</f>
        <v>18</v>
      </c>
      <c r="M18" s="2">
        <f t="shared" si="3"/>
        <v>6.8</v>
      </c>
      <c r="N18" s="21"/>
      <c r="O18" s="21">
        <v>110</v>
      </c>
      <c r="Q18" s="2">
        <f t="shared" si="5"/>
        <v>17.647058823529413</v>
      </c>
      <c r="R18" s="2">
        <f t="shared" si="6"/>
        <v>17.647058823529413</v>
      </c>
      <c r="S18" s="2">
        <f>VLOOKUP(B18,[1]TDSheet!$A:$T,20,0)</f>
        <v>8</v>
      </c>
      <c r="T18" s="2">
        <f>VLOOKUP(B18,[1]TDSheet!$A:$U,21,0)</f>
        <v>1.4</v>
      </c>
      <c r="U18" s="2">
        <f>VLOOKUP(B18,[1]TDSheet!$A:$L,12,0)</f>
        <v>4.5999999999999996</v>
      </c>
      <c r="W18" s="2">
        <f t="shared" si="7"/>
        <v>0</v>
      </c>
      <c r="X18" s="2">
        <f>VLOOKUP(A18,[3]Лист1!$A$10:$L$144,12,0)</f>
        <v>110</v>
      </c>
    </row>
    <row r="19" spans="1:24" ht="11.25" customHeight="1" outlineLevel="1" x14ac:dyDescent="0.2">
      <c r="A19">
        <v>31</v>
      </c>
      <c r="B19" s="8" t="s">
        <v>24</v>
      </c>
      <c r="C19" s="8" t="s">
        <v>18</v>
      </c>
      <c r="D19" s="9">
        <v>34</v>
      </c>
      <c r="E19" s="9">
        <v>13</v>
      </c>
      <c r="F19" s="9">
        <v>19</v>
      </c>
      <c r="G19" s="9">
        <v>9</v>
      </c>
      <c r="H19" s="11">
        <f>VLOOKUP(B19,[1]TDSheet!$A:$G,7,0)</f>
        <v>0.33</v>
      </c>
      <c r="K19" s="2">
        <f>VLOOKUP(B19,[1]TDSheet!$A:$N,14,0)</f>
        <v>30</v>
      </c>
      <c r="L19" s="2">
        <f>VLOOKUP(B19,[2]TDSheet!$A:$Q,17,0)</f>
        <v>15</v>
      </c>
      <c r="M19" s="2">
        <f t="shared" si="3"/>
        <v>3.8</v>
      </c>
      <c r="N19" s="21"/>
      <c r="O19" s="21">
        <v>50</v>
      </c>
      <c r="Q19" s="2">
        <f t="shared" si="5"/>
        <v>14.210526315789474</v>
      </c>
      <c r="R19" s="2">
        <f t="shared" si="6"/>
        <v>14.210526315789474</v>
      </c>
      <c r="S19" s="2">
        <f>VLOOKUP(B19,[1]TDSheet!$A:$T,20,0)</f>
        <v>7</v>
      </c>
      <c r="T19" s="2">
        <f>VLOOKUP(B19,[1]TDSheet!$A:$U,21,0)</f>
        <v>0.6</v>
      </c>
      <c r="U19" s="2">
        <f>VLOOKUP(B19,[1]TDSheet!$A:$L,12,0)</f>
        <v>5.6</v>
      </c>
      <c r="W19" s="2">
        <f t="shared" si="7"/>
        <v>0</v>
      </c>
      <c r="X19" s="2">
        <f>VLOOKUP(A19,[3]Лист1!$A$10:$L$144,12,0)</f>
        <v>50</v>
      </c>
    </row>
    <row r="20" spans="1:24" ht="11.1" customHeight="1" outlineLevel="1" x14ac:dyDescent="0.2">
      <c r="A20">
        <v>32</v>
      </c>
      <c r="B20" s="8" t="s">
        <v>25</v>
      </c>
      <c r="C20" s="8" t="s">
        <v>18</v>
      </c>
      <c r="D20" s="9">
        <v>20</v>
      </c>
      <c r="E20" s="9">
        <v>46</v>
      </c>
      <c r="F20" s="9">
        <v>27</v>
      </c>
      <c r="G20" s="9">
        <v>20</v>
      </c>
      <c r="H20" s="11">
        <f>VLOOKUP(B20,[1]TDSheet!$A:$G,7,0)</f>
        <v>0.45</v>
      </c>
      <c r="K20" s="2">
        <f>VLOOKUP(B20,[1]TDSheet!$A:$N,14,0)</f>
        <v>15</v>
      </c>
      <c r="L20" s="2">
        <f>VLOOKUP(B20,[2]TDSheet!$A:$Q,17,0)</f>
        <v>10</v>
      </c>
      <c r="M20" s="2">
        <f t="shared" si="3"/>
        <v>5.4</v>
      </c>
      <c r="N20" s="21">
        <f t="shared" si="4"/>
        <v>30.600000000000009</v>
      </c>
      <c r="O20" s="21">
        <v>70</v>
      </c>
      <c r="Q20" s="2">
        <f t="shared" si="5"/>
        <v>14</v>
      </c>
      <c r="R20" s="2">
        <f t="shared" si="6"/>
        <v>8.3333333333333321</v>
      </c>
      <c r="S20" s="2">
        <f>VLOOKUP(B20,[1]TDSheet!$A:$T,20,0)</f>
        <v>2.2000000000000002</v>
      </c>
      <c r="T20" s="2">
        <f>VLOOKUP(B20,[1]TDSheet!$A:$U,21,0)</f>
        <v>4.2</v>
      </c>
      <c r="U20" s="2">
        <f>VLOOKUP(B20,[1]TDSheet!$A:$L,12,0)</f>
        <v>3.6</v>
      </c>
      <c r="W20" s="2">
        <f t="shared" si="7"/>
        <v>13.770000000000005</v>
      </c>
      <c r="X20" s="2">
        <f>VLOOKUP(A20,[3]Лист1!$A$10:$L$144,12,0)</f>
        <v>70</v>
      </c>
    </row>
    <row r="21" spans="1:24" ht="11.1" customHeight="1" outlineLevel="1" x14ac:dyDescent="0.2">
      <c r="A21">
        <v>34</v>
      </c>
      <c r="B21" s="8" t="s">
        <v>26</v>
      </c>
      <c r="C21" s="8" t="s">
        <v>18</v>
      </c>
      <c r="D21" s="9">
        <v>56</v>
      </c>
      <c r="E21" s="9">
        <v>6</v>
      </c>
      <c r="F21" s="9">
        <v>3</v>
      </c>
      <c r="G21" s="9">
        <v>58</v>
      </c>
      <c r="H21" s="11">
        <f>VLOOKUP(B21,[1]TDSheet!$A:$G,7,0)</f>
        <v>0.5</v>
      </c>
      <c r="K21" s="2">
        <f>VLOOKUP(B21,[1]TDSheet!$A:$N,14,0)</f>
        <v>0</v>
      </c>
      <c r="L21" s="2">
        <f>VLOOKUP(B21,[2]TDSheet!$A:$Q,17,0)</f>
        <v>0</v>
      </c>
      <c r="M21" s="2">
        <f t="shared" si="3"/>
        <v>0.6</v>
      </c>
      <c r="N21" s="21"/>
      <c r="O21" s="21"/>
      <c r="Q21" s="2">
        <f t="shared" si="5"/>
        <v>96.666666666666671</v>
      </c>
      <c r="R21" s="2">
        <f t="shared" si="6"/>
        <v>96.666666666666671</v>
      </c>
      <c r="S21" s="2">
        <f>VLOOKUP(B21,[1]TDSheet!$A:$T,20,0)</f>
        <v>0</v>
      </c>
      <c r="T21" s="2">
        <f>VLOOKUP(B21,[1]TDSheet!$A:$U,21,0)</f>
        <v>0</v>
      </c>
      <c r="U21" s="2">
        <f>VLOOKUP(B21,[1]TDSheet!$A:$L,12,0)</f>
        <v>2.2000000000000002</v>
      </c>
      <c r="W21" s="2">
        <f t="shared" si="7"/>
        <v>0</v>
      </c>
      <c r="X21" s="2">
        <f>VLOOKUP(A21,[3]Лист1!$A$10:$L$144,12,0)</f>
        <v>20</v>
      </c>
    </row>
    <row r="22" spans="1:24" ht="11.1" customHeight="1" outlineLevel="1" x14ac:dyDescent="0.2">
      <c r="A22">
        <v>42</v>
      </c>
      <c r="B22" s="8" t="s">
        <v>27</v>
      </c>
      <c r="C22" s="8" t="s">
        <v>18</v>
      </c>
      <c r="D22" s="9">
        <v>20</v>
      </c>
      <c r="E22" s="9"/>
      <c r="F22" s="9">
        <v>3</v>
      </c>
      <c r="G22" s="9">
        <v>11</v>
      </c>
      <c r="H22" s="11">
        <f>VLOOKUP(B22,[1]TDSheet!$A:$G,7,0)</f>
        <v>0.4</v>
      </c>
      <c r="K22" s="2">
        <f>VLOOKUP(B22,[1]TDSheet!$A:$N,14,0)</f>
        <v>10</v>
      </c>
      <c r="L22" s="2">
        <f>VLOOKUP(B22,[2]TDSheet!$A:$Q,17,0)</f>
        <v>20</v>
      </c>
      <c r="M22" s="2">
        <f t="shared" si="3"/>
        <v>0.6</v>
      </c>
      <c r="N22" s="21"/>
      <c r="O22" s="21"/>
      <c r="Q22" s="2">
        <f t="shared" si="5"/>
        <v>68.333333333333343</v>
      </c>
      <c r="R22" s="2">
        <f t="shared" si="6"/>
        <v>68.333333333333343</v>
      </c>
      <c r="S22" s="2">
        <f>VLOOKUP(B22,[1]TDSheet!$A:$T,20,0)</f>
        <v>0</v>
      </c>
      <c r="T22" s="2">
        <f>VLOOKUP(B22,[1]TDSheet!$A:$U,21,0)</f>
        <v>0</v>
      </c>
      <c r="U22" s="2">
        <f>VLOOKUP(B22,[1]TDSheet!$A:$L,12,0)</f>
        <v>0</v>
      </c>
      <c r="W22" s="2">
        <f t="shared" si="7"/>
        <v>0</v>
      </c>
      <c r="X22" s="2">
        <f>VLOOKUP(A22,[3]Лист1!$A$10:$L$144,12,0)</f>
        <v>0</v>
      </c>
    </row>
    <row r="23" spans="1:24" ht="11.1" customHeight="1" outlineLevel="1" x14ac:dyDescent="0.2">
      <c r="A23">
        <v>43</v>
      </c>
      <c r="B23" s="8" t="s">
        <v>28</v>
      </c>
      <c r="C23" s="8" t="s">
        <v>18</v>
      </c>
      <c r="D23" s="9">
        <v>37</v>
      </c>
      <c r="E23" s="9">
        <v>9</v>
      </c>
      <c r="F23" s="9">
        <v>13</v>
      </c>
      <c r="G23" s="9">
        <v>32</v>
      </c>
      <c r="H23" s="11">
        <f>VLOOKUP(B23,[1]TDSheet!$A:$G,7,0)</f>
        <v>0.4</v>
      </c>
      <c r="K23" s="2">
        <f>VLOOKUP(B23,[1]TDSheet!$A:$N,14,0)</f>
        <v>0</v>
      </c>
      <c r="L23" s="2">
        <f>VLOOKUP(B23,[2]TDSheet!$A:$Q,17,0)</f>
        <v>0</v>
      </c>
      <c r="M23" s="2">
        <f t="shared" si="3"/>
        <v>2.6</v>
      </c>
      <c r="N23" s="21">
        <v>5</v>
      </c>
      <c r="O23" s="21">
        <v>90</v>
      </c>
      <c r="Q23" s="2">
        <f t="shared" si="5"/>
        <v>14.23076923076923</v>
      </c>
      <c r="R23" s="2">
        <f t="shared" si="6"/>
        <v>12.307692307692307</v>
      </c>
      <c r="S23" s="2">
        <f>VLOOKUP(B23,[1]TDSheet!$A:$T,20,0)</f>
        <v>2.2000000000000002</v>
      </c>
      <c r="T23" s="2">
        <f>VLOOKUP(B23,[1]TDSheet!$A:$U,21,0)</f>
        <v>2.6</v>
      </c>
      <c r="U23" s="2">
        <f>VLOOKUP(B23,[1]TDSheet!$A:$L,12,0)</f>
        <v>2.8</v>
      </c>
      <c r="W23" s="2">
        <f t="shared" si="7"/>
        <v>2</v>
      </c>
      <c r="X23" s="2">
        <f>VLOOKUP(A23,[3]Лист1!$A$10:$L$144,12,0)</f>
        <v>90</v>
      </c>
    </row>
    <row r="24" spans="1:24" ht="12" customHeight="1" outlineLevel="1" x14ac:dyDescent="0.2">
      <c r="A24">
        <v>47</v>
      </c>
      <c r="B24" s="8" t="s">
        <v>29</v>
      </c>
      <c r="C24" s="8" t="s">
        <v>18</v>
      </c>
      <c r="D24" s="9">
        <v>15</v>
      </c>
      <c r="E24" s="9">
        <v>50</v>
      </c>
      <c r="F24" s="9">
        <v>10</v>
      </c>
      <c r="G24" s="9">
        <v>46</v>
      </c>
      <c r="H24" s="11">
        <f>VLOOKUP(B24,[1]TDSheet!$A:$G,7,0)</f>
        <v>0.17</v>
      </c>
      <c r="K24" s="2">
        <f>VLOOKUP(B24,[1]TDSheet!$A:$N,14,0)</f>
        <v>10</v>
      </c>
      <c r="L24" s="2">
        <f>VLOOKUP(B24,[2]TDSheet!$A:$Q,17,0)</f>
        <v>0</v>
      </c>
      <c r="M24" s="2">
        <f t="shared" si="3"/>
        <v>2</v>
      </c>
      <c r="N24" s="21"/>
      <c r="O24" s="21">
        <v>10</v>
      </c>
      <c r="Q24" s="2">
        <f t="shared" si="5"/>
        <v>28</v>
      </c>
      <c r="R24" s="2">
        <f t="shared" si="6"/>
        <v>28</v>
      </c>
      <c r="S24" s="2">
        <f>VLOOKUP(B24,[1]TDSheet!$A:$T,20,0)</f>
        <v>4.8</v>
      </c>
      <c r="T24" s="2">
        <f>VLOOKUP(B24,[1]TDSheet!$A:$U,21,0)</f>
        <v>3</v>
      </c>
      <c r="U24" s="2">
        <f>VLOOKUP(B24,[1]TDSheet!$A:$L,12,0)</f>
        <v>3</v>
      </c>
      <c r="W24" s="2">
        <f t="shared" si="7"/>
        <v>0</v>
      </c>
      <c r="X24" s="2">
        <f>VLOOKUP(A24,[3]Лист1!$A$10:$L$144,12,0)</f>
        <v>30</v>
      </c>
    </row>
    <row r="25" spans="1:24" ht="12" customHeight="1" outlineLevel="1" x14ac:dyDescent="0.2">
      <c r="A25">
        <v>54</v>
      </c>
      <c r="B25" s="8" t="s">
        <v>30</v>
      </c>
      <c r="C25" s="8" t="s">
        <v>18</v>
      </c>
      <c r="D25" s="10"/>
      <c r="E25" s="9">
        <v>24</v>
      </c>
      <c r="F25" s="9">
        <v>8</v>
      </c>
      <c r="G25" s="9">
        <v>16</v>
      </c>
      <c r="H25" s="11">
        <v>0.45</v>
      </c>
      <c r="M25" s="2">
        <f t="shared" si="3"/>
        <v>1.6</v>
      </c>
      <c r="N25" s="21">
        <f t="shared" si="4"/>
        <v>6.4000000000000021</v>
      </c>
      <c r="O25" s="21"/>
      <c r="Q25" s="2">
        <f t="shared" si="5"/>
        <v>14</v>
      </c>
      <c r="R25" s="2">
        <f t="shared" si="6"/>
        <v>10</v>
      </c>
      <c r="S25" s="2">
        <v>0</v>
      </c>
      <c r="T25" s="2">
        <v>0</v>
      </c>
      <c r="U25" s="2">
        <v>0</v>
      </c>
      <c r="W25" s="2">
        <f t="shared" si="7"/>
        <v>2.8800000000000012</v>
      </c>
      <c r="X25" s="2">
        <f>VLOOKUP(A25,[3]Лист1!$A$10:$L$144,12,0)</f>
        <v>0</v>
      </c>
    </row>
    <row r="26" spans="1:24" ht="11.1" customHeight="1" outlineLevel="1" x14ac:dyDescent="0.2">
      <c r="A26">
        <v>55</v>
      </c>
      <c r="B26" s="8" t="s">
        <v>31</v>
      </c>
      <c r="C26" s="8" t="s">
        <v>18</v>
      </c>
      <c r="D26" s="9">
        <v>5</v>
      </c>
      <c r="E26" s="9">
        <v>18</v>
      </c>
      <c r="F26" s="9">
        <v>2</v>
      </c>
      <c r="G26" s="9">
        <v>16</v>
      </c>
      <c r="H26" s="11">
        <f>VLOOKUP(B26,[1]TDSheet!$A:$G,7,0)</f>
        <v>0.45</v>
      </c>
      <c r="K26" s="2">
        <f>VLOOKUP(B26,[1]TDSheet!$A:$N,14,0)</f>
        <v>10</v>
      </c>
      <c r="L26" s="2">
        <f>VLOOKUP(B26,[2]TDSheet!$A:$Q,17,0)</f>
        <v>0</v>
      </c>
      <c r="M26" s="2">
        <f t="shared" si="3"/>
        <v>0.4</v>
      </c>
      <c r="N26" s="21"/>
      <c r="O26" s="21"/>
      <c r="Q26" s="2">
        <f t="shared" si="5"/>
        <v>65</v>
      </c>
      <c r="R26" s="2">
        <f t="shared" si="6"/>
        <v>65</v>
      </c>
      <c r="S26" s="2">
        <f>VLOOKUP(B26,[1]TDSheet!$A:$T,20,0)</f>
        <v>3</v>
      </c>
      <c r="T26" s="2">
        <f>VLOOKUP(B26,[1]TDSheet!$A:$U,21,0)</f>
        <v>1.8</v>
      </c>
      <c r="U26" s="2">
        <f>VLOOKUP(B26,[1]TDSheet!$A:$L,12,0)</f>
        <v>0</v>
      </c>
      <c r="W26" s="2">
        <f t="shared" si="7"/>
        <v>0</v>
      </c>
      <c r="X26" s="2">
        <f>VLOOKUP(A26,[3]Лист1!$A$10:$L$144,12,0)</f>
        <v>0</v>
      </c>
    </row>
    <row r="27" spans="1:24" ht="11.1" customHeight="1" outlineLevel="1" x14ac:dyDescent="0.2">
      <c r="A27">
        <v>58</v>
      </c>
      <c r="B27" s="8" t="s">
        <v>32</v>
      </c>
      <c r="C27" s="8" t="s">
        <v>18</v>
      </c>
      <c r="D27" s="9">
        <v>61</v>
      </c>
      <c r="E27" s="9">
        <v>52</v>
      </c>
      <c r="F27" s="9">
        <v>40</v>
      </c>
      <c r="G27" s="9">
        <v>28</v>
      </c>
      <c r="H27" s="11">
        <f>VLOOKUP(B27,[1]TDSheet!$A:$G,7,0)</f>
        <v>0.5</v>
      </c>
      <c r="K27" s="2">
        <f>VLOOKUP(B27,[1]TDSheet!$A:$N,14,0)</f>
        <v>45</v>
      </c>
      <c r="L27" s="2">
        <f>VLOOKUP(B27,[2]TDSheet!$A:$Q,17,0)</f>
        <v>20</v>
      </c>
      <c r="M27" s="2">
        <f t="shared" si="3"/>
        <v>8</v>
      </c>
      <c r="N27" s="21">
        <f t="shared" si="4"/>
        <v>19</v>
      </c>
      <c r="O27" s="21">
        <v>100</v>
      </c>
      <c r="Q27" s="2">
        <f t="shared" si="5"/>
        <v>14</v>
      </c>
      <c r="R27" s="2">
        <f t="shared" si="6"/>
        <v>11.625</v>
      </c>
      <c r="S27" s="2">
        <f>VLOOKUP(B27,[1]TDSheet!$A:$T,20,0)</f>
        <v>4.2</v>
      </c>
      <c r="T27" s="2">
        <f>VLOOKUP(B27,[1]TDSheet!$A:$U,21,0)</f>
        <v>5.4</v>
      </c>
      <c r="U27" s="2">
        <f>VLOOKUP(B27,[1]TDSheet!$A:$L,12,0)</f>
        <v>10.8</v>
      </c>
      <c r="W27" s="2">
        <f t="shared" si="7"/>
        <v>9.5</v>
      </c>
      <c r="X27" s="2">
        <f>VLOOKUP(A27,[3]Лист1!$A$10:$L$144,12,0)</f>
        <v>100</v>
      </c>
    </row>
    <row r="28" spans="1:24" ht="11.1" customHeight="1" outlineLevel="1" x14ac:dyDescent="0.2">
      <c r="A28">
        <v>59</v>
      </c>
      <c r="B28" s="8" t="s">
        <v>33</v>
      </c>
      <c r="C28" s="8" t="s">
        <v>18</v>
      </c>
      <c r="D28" s="10"/>
      <c r="E28" s="9">
        <v>41</v>
      </c>
      <c r="F28" s="9">
        <v>20</v>
      </c>
      <c r="G28" s="9"/>
      <c r="H28" s="11">
        <f>VLOOKUP(B28,[1]TDSheet!$A:$G,7,0)</f>
        <v>0.5</v>
      </c>
      <c r="K28" s="2">
        <f>VLOOKUP(B28,[1]TDSheet!$A:$N,14,0)</f>
        <v>60</v>
      </c>
      <c r="L28" s="2">
        <f>VLOOKUP(B28,[2]TDSheet!$A:$Q,17,0)</f>
        <v>0</v>
      </c>
      <c r="M28" s="2">
        <f t="shared" si="3"/>
        <v>4</v>
      </c>
      <c r="N28" s="21"/>
      <c r="O28" s="21">
        <v>40</v>
      </c>
      <c r="Q28" s="2">
        <f t="shared" si="5"/>
        <v>15</v>
      </c>
      <c r="R28" s="2">
        <f t="shared" si="6"/>
        <v>15</v>
      </c>
      <c r="S28" s="2">
        <f>VLOOKUP(B28,[1]TDSheet!$A:$T,20,0)</f>
        <v>4.2</v>
      </c>
      <c r="T28" s="2">
        <f>VLOOKUP(B28,[1]TDSheet!$A:$U,21,0)</f>
        <v>1</v>
      </c>
      <c r="U28" s="2">
        <f>VLOOKUP(B28,[1]TDSheet!$A:$L,12,0)</f>
        <v>8</v>
      </c>
      <c r="W28" s="2">
        <f t="shared" si="7"/>
        <v>0</v>
      </c>
      <c r="X28" s="2">
        <f>VLOOKUP(A28,[3]Лист1!$A$10:$L$144,12,0)</f>
        <v>50</v>
      </c>
    </row>
    <row r="29" spans="1:24" ht="11.1" customHeight="1" outlineLevel="1" x14ac:dyDescent="0.2">
      <c r="A29">
        <v>60</v>
      </c>
      <c r="B29" s="8" t="s">
        <v>34</v>
      </c>
      <c r="C29" s="8" t="s">
        <v>18</v>
      </c>
      <c r="D29" s="9">
        <v>1</v>
      </c>
      <c r="E29" s="9">
        <v>126</v>
      </c>
      <c r="F29" s="9">
        <v>90</v>
      </c>
      <c r="G29" s="9"/>
      <c r="H29" s="11">
        <f>VLOOKUP(B29,[1]TDSheet!$A:$G,7,0)</f>
        <v>0.5</v>
      </c>
      <c r="K29" s="2">
        <f>VLOOKUP(B29,[1]TDSheet!$A:$N,14,0)</f>
        <v>30</v>
      </c>
      <c r="L29" s="2">
        <f>VLOOKUP(B29,[2]TDSheet!$A:$Q,17,0)</f>
        <v>0</v>
      </c>
      <c r="M29" s="2">
        <f t="shared" si="3"/>
        <v>18</v>
      </c>
      <c r="N29" s="21">
        <f>11*M29-L29-K29-G29</f>
        <v>168</v>
      </c>
      <c r="O29" s="21">
        <v>110</v>
      </c>
      <c r="Q29" s="2">
        <f t="shared" si="5"/>
        <v>11</v>
      </c>
      <c r="R29" s="2">
        <f t="shared" si="6"/>
        <v>1.6666666666666667</v>
      </c>
      <c r="S29" s="2">
        <f>VLOOKUP(B29,[1]TDSheet!$A:$T,20,0)</f>
        <v>0</v>
      </c>
      <c r="T29" s="2">
        <f>VLOOKUP(B29,[1]TDSheet!$A:$U,21,0)</f>
        <v>13</v>
      </c>
      <c r="U29" s="2">
        <f>VLOOKUP(B29,[1]TDSheet!$A:$L,12,0)</f>
        <v>11</v>
      </c>
      <c r="W29" s="2">
        <f t="shared" si="7"/>
        <v>84</v>
      </c>
      <c r="X29" s="2">
        <f>VLOOKUP(A29,[3]Лист1!$A$10:$L$144,12,0)</f>
        <v>110</v>
      </c>
    </row>
    <row r="30" spans="1:24" ht="11.1" customHeight="1" outlineLevel="1" x14ac:dyDescent="0.2">
      <c r="A30">
        <v>62</v>
      </c>
      <c r="B30" s="8" t="s">
        <v>35</v>
      </c>
      <c r="C30" s="8" t="s">
        <v>18</v>
      </c>
      <c r="D30" s="9">
        <v>16</v>
      </c>
      <c r="E30" s="9">
        <v>64</v>
      </c>
      <c r="F30" s="9">
        <v>34</v>
      </c>
      <c r="G30" s="9">
        <v>5</v>
      </c>
      <c r="H30" s="11">
        <f>VLOOKUP(B30,[1]TDSheet!$A:$G,7,0)</f>
        <v>0.3</v>
      </c>
      <c r="K30" s="2">
        <f>VLOOKUP(B30,[1]TDSheet!$A:$N,14,0)</f>
        <v>30</v>
      </c>
      <c r="L30" s="2">
        <f>VLOOKUP(B30,[2]TDSheet!$A:$Q,17,0)</f>
        <v>0</v>
      </c>
      <c r="M30" s="2">
        <f t="shared" si="3"/>
        <v>6.8</v>
      </c>
      <c r="N30" s="21">
        <f t="shared" si="4"/>
        <v>60.2</v>
      </c>
      <c r="O30" s="21">
        <v>110</v>
      </c>
      <c r="Q30" s="2">
        <f t="shared" si="5"/>
        <v>14</v>
      </c>
      <c r="R30" s="2">
        <f t="shared" si="6"/>
        <v>5.1470588235294121</v>
      </c>
      <c r="S30" s="2">
        <f>VLOOKUP(B30,[1]TDSheet!$A:$T,20,0)</f>
        <v>4.8</v>
      </c>
      <c r="T30" s="2">
        <f>VLOOKUP(B30,[1]TDSheet!$A:$U,21,0)</f>
        <v>5.6</v>
      </c>
      <c r="U30" s="2">
        <f>VLOOKUP(B30,[1]TDSheet!$A:$L,12,0)</f>
        <v>6.2</v>
      </c>
      <c r="W30" s="2">
        <f t="shared" si="7"/>
        <v>18.059999999999999</v>
      </c>
      <c r="X30" s="2">
        <f>VLOOKUP(A30,[3]Лист1!$A$10:$L$144,12,0)</f>
        <v>110</v>
      </c>
    </row>
    <row r="31" spans="1:24" ht="11.1" customHeight="1" outlineLevel="1" x14ac:dyDescent="0.2">
      <c r="A31">
        <v>65</v>
      </c>
      <c r="B31" s="8" t="s">
        <v>36</v>
      </c>
      <c r="C31" s="8" t="s">
        <v>18</v>
      </c>
      <c r="D31" s="9">
        <v>-5</v>
      </c>
      <c r="E31" s="9">
        <v>15</v>
      </c>
      <c r="F31" s="9">
        <v>8</v>
      </c>
      <c r="G31" s="9"/>
      <c r="H31" s="11">
        <f>VLOOKUP(B31,[1]TDSheet!$A:$G,7,0)</f>
        <v>0.5</v>
      </c>
      <c r="K31" s="2">
        <f>VLOOKUP(B31,[1]TDSheet!$A:$N,14,0)</f>
        <v>20</v>
      </c>
      <c r="L31" s="2">
        <f>VLOOKUP(B31,[2]TDSheet!$A:$Q,17,0)</f>
        <v>0</v>
      </c>
      <c r="M31" s="2">
        <f t="shared" si="3"/>
        <v>1.6</v>
      </c>
      <c r="N31" s="21">
        <v>5</v>
      </c>
      <c r="O31" s="21">
        <v>70</v>
      </c>
      <c r="Q31" s="2">
        <f t="shared" si="5"/>
        <v>15.625</v>
      </c>
      <c r="R31" s="2">
        <f t="shared" si="6"/>
        <v>12.5</v>
      </c>
      <c r="S31" s="2">
        <f>VLOOKUP(B31,[1]TDSheet!$A:$T,20,0)</f>
        <v>1.6</v>
      </c>
      <c r="T31" s="2">
        <f>VLOOKUP(B31,[1]TDSheet!$A:$U,21,0)</f>
        <v>0.8</v>
      </c>
      <c r="U31" s="2">
        <f>VLOOKUP(B31,[1]TDSheet!$A:$L,12,0)</f>
        <v>0.4</v>
      </c>
      <c r="W31" s="2">
        <f t="shared" si="7"/>
        <v>2.5</v>
      </c>
      <c r="X31" s="2">
        <f>VLOOKUP(A31,[3]Лист1!$A$10:$L$144,12,0)</f>
        <v>70</v>
      </c>
    </row>
    <row r="32" spans="1:24" ht="11.1" customHeight="1" outlineLevel="1" x14ac:dyDescent="0.2">
      <c r="A32">
        <v>68</v>
      </c>
      <c r="B32" s="8" t="s">
        <v>37</v>
      </c>
      <c r="C32" s="8" t="s">
        <v>18</v>
      </c>
      <c r="D32" s="9">
        <v>-2</v>
      </c>
      <c r="E32" s="9">
        <v>20</v>
      </c>
      <c r="F32" s="9">
        <v>6</v>
      </c>
      <c r="G32" s="9">
        <v>11</v>
      </c>
      <c r="H32" s="11">
        <f>VLOOKUP(B32,[1]TDSheet!$A:$G,7,0)</f>
        <v>0.5</v>
      </c>
      <c r="K32" s="2">
        <f>VLOOKUP(B32,[1]TDSheet!$A:$N,14,0)</f>
        <v>40</v>
      </c>
      <c r="L32" s="2">
        <f>VLOOKUP(B32,[2]TDSheet!$A:$Q,17,0)</f>
        <v>35</v>
      </c>
      <c r="M32" s="2">
        <f t="shared" si="3"/>
        <v>1.2</v>
      </c>
      <c r="N32" s="21"/>
      <c r="O32" s="21">
        <v>80</v>
      </c>
      <c r="Q32" s="2">
        <f t="shared" si="5"/>
        <v>71.666666666666671</v>
      </c>
      <c r="R32" s="2">
        <f t="shared" si="6"/>
        <v>71.666666666666671</v>
      </c>
      <c r="S32" s="2">
        <f>VLOOKUP(B32,[1]TDSheet!$A:$T,20,0)</f>
        <v>3.2</v>
      </c>
      <c r="T32" s="2">
        <f>VLOOKUP(B32,[1]TDSheet!$A:$U,21,0)</f>
        <v>2.2000000000000002</v>
      </c>
      <c r="U32" s="2">
        <f>VLOOKUP(B32,[1]TDSheet!$A:$L,12,0)</f>
        <v>4</v>
      </c>
      <c r="W32" s="2">
        <f t="shared" si="7"/>
        <v>0</v>
      </c>
      <c r="X32" s="2">
        <f>VLOOKUP(A32,[3]Лист1!$A$10:$L$144,12,0)</f>
        <v>80</v>
      </c>
    </row>
    <row r="33" spans="1:24" ht="11.1" customHeight="1" outlineLevel="1" x14ac:dyDescent="0.2">
      <c r="A33">
        <v>79</v>
      </c>
      <c r="B33" s="8" t="s">
        <v>38</v>
      </c>
      <c r="C33" s="8" t="s">
        <v>18</v>
      </c>
      <c r="D33" s="9">
        <v>26</v>
      </c>
      <c r="E33" s="9">
        <v>36</v>
      </c>
      <c r="F33" s="9">
        <v>38</v>
      </c>
      <c r="G33" s="9"/>
      <c r="H33" s="11">
        <f>VLOOKUP(B33,[1]TDSheet!$A:$G,7,0)</f>
        <v>0.35</v>
      </c>
      <c r="K33" s="2">
        <f>VLOOKUP(B33,[1]TDSheet!$A:$N,14,0)</f>
        <v>70</v>
      </c>
      <c r="L33" s="2">
        <f>VLOOKUP(B33,[2]TDSheet!$A:$Q,17,0)</f>
        <v>20</v>
      </c>
      <c r="M33" s="2">
        <f t="shared" si="3"/>
        <v>7.6</v>
      </c>
      <c r="N33" s="21">
        <f t="shared" si="4"/>
        <v>16.399999999999991</v>
      </c>
      <c r="O33" s="21">
        <v>140</v>
      </c>
      <c r="Q33" s="2">
        <f t="shared" si="5"/>
        <v>14</v>
      </c>
      <c r="R33" s="2">
        <f t="shared" si="6"/>
        <v>11.842105263157896</v>
      </c>
      <c r="S33" s="2">
        <f>VLOOKUP(B33,[1]TDSheet!$A:$T,20,0)</f>
        <v>13.4</v>
      </c>
      <c r="T33" s="2">
        <f>VLOOKUP(B33,[1]TDSheet!$A:$U,21,0)</f>
        <v>6.6</v>
      </c>
      <c r="U33" s="2">
        <f>VLOOKUP(B33,[1]TDSheet!$A:$L,12,0)</f>
        <v>12.2</v>
      </c>
      <c r="W33" s="2">
        <f t="shared" si="7"/>
        <v>5.7399999999999967</v>
      </c>
      <c r="X33" s="2">
        <f>VLOOKUP(A33,[3]Лист1!$A$10:$L$144,12,0)</f>
        <v>140</v>
      </c>
    </row>
    <row r="34" spans="1:24" ht="11.1" customHeight="1" outlineLevel="1" x14ac:dyDescent="0.2">
      <c r="A34">
        <v>83</v>
      </c>
      <c r="B34" s="8" t="s">
        <v>39</v>
      </c>
      <c r="C34" s="8" t="s">
        <v>18</v>
      </c>
      <c r="D34" s="9">
        <v>63</v>
      </c>
      <c r="E34" s="9">
        <v>88</v>
      </c>
      <c r="F34" s="9">
        <v>26</v>
      </c>
      <c r="G34" s="9">
        <v>76</v>
      </c>
      <c r="H34" s="11">
        <f>VLOOKUP(B34,[1]TDSheet!$A:$G,7,0)</f>
        <v>0.17</v>
      </c>
      <c r="K34" s="2">
        <f>VLOOKUP(B34,[1]TDSheet!$A:$N,14,0)</f>
        <v>0</v>
      </c>
      <c r="L34" s="2">
        <f>VLOOKUP(B34,[2]TDSheet!$A:$Q,17,0)</f>
        <v>0</v>
      </c>
      <c r="M34" s="2">
        <f t="shared" si="3"/>
        <v>5.2</v>
      </c>
      <c r="N34" s="21"/>
      <c r="O34" s="21"/>
      <c r="Q34" s="2">
        <f t="shared" si="5"/>
        <v>14.615384615384615</v>
      </c>
      <c r="R34" s="2">
        <f t="shared" si="6"/>
        <v>14.615384615384615</v>
      </c>
      <c r="S34" s="2">
        <f>VLOOKUP(B34,[1]TDSheet!$A:$T,20,0)</f>
        <v>6.2</v>
      </c>
      <c r="T34" s="2">
        <f>VLOOKUP(B34,[1]TDSheet!$A:$U,21,0)</f>
        <v>11</v>
      </c>
      <c r="U34" s="2">
        <f>VLOOKUP(B34,[1]TDSheet!$A:$L,12,0)</f>
        <v>5.8</v>
      </c>
      <c r="W34" s="2">
        <f t="shared" si="7"/>
        <v>0</v>
      </c>
      <c r="X34" s="2">
        <f>VLOOKUP(A34,[3]Лист1!$A$10:$L$144,12,0)</f>
        <v>20</v>
      </c>
    </row>
    <row r="35" spans="1:24" ht="11.1" customHeight="1" outlineLevel="1" x14ac:dyDescent="0.2">
      <c r="A35">
        <v>90</v>
      </c>
      <c r="B35" s="8" t="s">
        <v>40</v>
      </c>
      <c r="C35" s="8" t="s">
        <v>18</v>
      </c>
      <c r="D35" s="9">
        <v>10</v>
      </c>
      <c r="E35" s="9"/>
      <c r="F35" s="9">
        <v>10</v>
      </c>
      <c r="G35" s="9"/>
      <c r="H35" s="11">
        <f>VLOOKUP(B35,[1]TDSheet!$A:$G,7,0)</f>
        <v>0.05</v>
      </c>
      <c r="K35" s="2">
        <f>VLOOKUP(B35,[1]TDSheet!$A:$N,14,0)</f>
        <v>15</v>
      </c>
      <c r="L35" s="2">
        <f>VLOOKUP(B35,[2]TDSheet!$A:$Q,17,0)</f>
        <v>0</v>
      </c>
      <c r="M35" s="2">
        <f t="shared" si="3"/>
        <v>2</v>
      </c>
      <c r="N35" s="21">
        <f t="shared" si="4"/>
        <v>13</v>
      </c>
      <c r="O35" s="21">
        <v>30</v>
      </c>
      <c r="Q35" s="2">
        <f t="shared" si="5"/>
        <v>14</v>
      </c>
      <c r="R35" s="2">
        <f t="shared" si="6"/>
        <v>7.5</v>
      </c>
      <c r="S35" s="2">
        <f>VLOOKUP(B35,[1]TDSheet!$A:$T,20,0)</f>
        <v>2.4</v>
      </c>
      <c r="T35" s="2">
        <f>VLOOKUP(B35,[1]TDSheet!$A:$U,21,0)</f>
        <v>0.4</v>
      </c>
      <c r="U35" s="2">
        <f>VLOOKUP(B35,[1]TDSheet!$A:$L,12,0)</f>
        <v>2</v>
      </c>
      <c r="W35" s="2">
        <f t="shared" si="7"/>
        <v>0.65</v>
      </c>
      <c r="X35" s="2">
        <f>VLOOKUP(A35,[3]Лист1!$A$10:$L$144,12,0)</f>
        <v>30</v>
      </c>
    </row>
    <row r="36" spans="1:24" ht="11.1" customHeight="1" outlineLevel="1" x14ac:dyDescent="0.2">
      <c r="A36">
        <v>91</v>
      </c>
      <c r="B36" s="8" t="s">
        <v>41</v>
      </c>
      <c r="C36" s="8" t="s">
        <v>18</v>
      </c>
      <c r="D36" s="9">
        <v>17</v>
      </c>
      <c r="E36" s="9">
        <v>61</v>
      </c>
      <c r="F36" s="9">
        <v>21</v>
      </c>
      <c r="G36" s="9">
        <v>26</v>
      </c>
      <c r="H36" s="11">
        <f>VLOOKUP(B36,[1]TDSheet!$A:$G,7,0)</f>
        <v>0.38</v>
      </c>
      <c r="K36" s="2">
        <f>VLOOKUP(B36,[1]TDSheet!$A:$N,14,0)</f>
        <v>20</v>
      </c>
      <c r="L36" s="2">
        <f>VLOOKUP(B36,[2]TDSheet!$A:$Q,17,0)</f>
        <v>0</v>
      </c>
      <c r="M36" s="2">
        <f t="shared" si="3"/>
        <v>4.2</v>
      </c>
      <c r="N36" s="21">
        <f t="shared" si="4"/>
        <v>12.800000000000004</v>
      </c>
      <c r="O36" s="21"/>
      <c r="Q36" s="2">
        <f t="shared" si="5"/>
        <v>14</v>
      </c>
      <c r="R36" s="2">
        <f t="shared" si="6"/>
        <v>10.952380952380953</v>
      </c>
      <c r="S36" s="2">
        <f>VLOOKUP(B36,[1]TDSheet!$A:$T,20,0)</f>
        <v>2.8</v>
      </c>
      <c r="T36" s="2">
        <f>VLOOKUP(B36,[1]TDSheet!$A:$U,21,0)</f>
        <v>4</v>
      </c>
      <c r="U36" s="2">
        <f>VLOOKUP(B36,[1]TDSheet!$A:$L,12,0)</f>
        <v>4.4000000000000004</v>
      </c>
      <c r="W36" s="2">
        <f t="shared" si="7"/>
        <v>4.8640000000000017</v>
      </c>
      <c r="X36" s="2">
        <f>VLOOKUP(A36,[3]Лист1!$A$10:$L$144,12,0)</f>
        <v>20</v>
      </c>
    </row>
    <row r="37" spans="1:24" ht="11.1" customHeight="1" outlineLevel="1" x14ac:dyDescent="0.2">
      <c r="A37">
        <v>92</v>
      </c>
      <c r="B37" s="8" t="s">
        <v>42</v>
      </c>
      <c r="C37" s="8" t="s">
        <v>18</v>
      </c>
      <c r="D37" s="9">
        <v>4</v>
      </c>
      <c r="E37" s="9">
        <v>124</v>
      </c>
      <c r="F37" s="9">
        <v>45</v>
      </c>
      <c r="G37" s="9">
        <v>35</v>
      </c>
      <c r="H37" s="11">
        <f>VLOOKUP(B37,[1]TDSheet!$A:$G,7,0)</f>
        <v>0.42</v>
      </c>
      <c r="K37" s="2">
        <f>VLOOKUP(B37,[1]TDSheet!$A:$N,14,0)</f>
        <v>100</v>
      </c>
      <c r="L37" s="2">
        <f>VLOOKUP(B37,[2]TDSheet!$A:$Q,17,0)</f>
        <v>10</v>
      </c>
      <c r="M37" s="2">
        <f t="shared" si="3"/>
        <v>9</v>
      </c>
      <c r="N37" s="21"/>
      <c r="O37" s="21">
        <v>160</v>
      </c>
      <c r="Q37" s="2">
        <f t="shared" si="5"/>
        <v>16.111111111111111</v>
      </c>
      <c r="R37" s="2">
        <f t="shared" si="6"/>
        <v>16.111111111111111</v>
      </c>
      <c r="S37" s="2">
        <f>VLOOKUP(B37,[1]TDSheet!$A:$T,20,0)</f>
        <v>15.4</v>
      </c>
      <c r="T37" s="2">
        <f>VLOOKUP(B37,[1]TDSheet!$A:$U,21,0)</f>
        <v>1.2</v>
      </c>
      <c r="U37" s="2">
        <f>VLOOKUP(B37,[1]TDSheet!$A:$L,12,0)</f>
        <v>14.2</v>
      </c>
      <c r="W37" s="2">
        <f t="shared" si="7"/>
        <v>0</v>
      </c>
      <c r="X37" s="2">
        <f>VLOOKUP(A37,[3]Лист1!$A$10:$L$144,12,0)</f>
        <v>160</v>
      </c>
    </row>
    <row r="38" spans="1:24" ht="11.1" customHeight="1" outlineLevel="1" x14ac:dyDescent="0.2">
      <c r="A38">
        <v>96</v>
      </c>
      <c r="B38" s="8" t="s">
        <v>43</v>
      </c>
      <c r="C38" s="8" t="s">
        <v>18</v>
      </c>
      <c r="D38" s="9">
        <v>3</v>
      </c>
      <c r="E38" s="9">
        <v>222</v>
      </c>
      <c r="F38" s="9">
        <v>60</v>
      </c>
      <c r="G38" s="9">
        <v>60</v>
      </c>
      <c r="H38" s="11">
        <f>VLOOKUP(B38,[1]TDSheet!$A:$G,7,0)</f>
        <v>0.42</v>
      </c>
      <c r="K38" s="2">
        <f>VLOOKUP(B38,[1]TDSheet!$A:$N,14,0)</f>
        <v>150</v>
      </c>
      <c r="L38" s="2">
        <f>VLOOKUP(B38,[2]TDSheet!$A:$Q,17,0)</f>
        <v>10</v>
      </c>
      <c r="M38" s="2">
        <f t="shared" si="3"/>
        <v>12</v>
      </c>
      <c r="N38" s="21"/>
      <c r="O38" s="21">
        <v>210</v>
      </c>
      <c r="Q38" s="2">
        <f t="shared" si="5"/>
        <v>18.333333333333332</v>
      </c>
      <c r="R38" s="2">
        <f t="shared" si="6"/>
        <v>18.333333333333332</v>
      </c>
      <c r="S38" s="2">
        <f>VLOOKUP(B38,[1]TDSheet!$A:$T,20,0)</f>
        <v>24.6</v>
      </c>
      <c r="T38" s="2">
        <f>VLOOKUP(B38,[1]TDSheet!$A:$U,21,0)</f>
        <v>3.4</v>
      </c>
      <c r="U38" s="2">
        <f>VLOOKUP(B38,[1]TDSheet!$A:$L,12,0)</f>
        <v>21.2</v>
      </c>
      <c r="W38" s="2">
        <f t="shared" si="7"/>
        <v>0</v>
      </c>
      <c r="X38" s="2">
        <f>VLOOKUP(A38,[3]Лист1!$A$10:$L$144,12,0)</f>
        <v>210</v>
      </c>
    </row>
    <row r="39" spans="1:24" ht="11.1" customHeight="1" outlineLevel="1" x14ac:dyDescent="0.2">
      <c r="A39">
        <v>102</v>
      </c>
      <c r="B39" s="8" t="s">
        <v>44</v>
      </c>
      <c r="C39" s="8" t="s">
        <v>18</v>
      </c>
      <c r="D39" s="9">
        <v>-9</v>
      </c>
      <c r="E39" s="9">
        <v>367</v>
      </c>
      <c r="F39" s="9">
        <v>42</v>
      </c>
      <c r="G39" s="9">
        <v>149</v>
      </c>
      <c r="H39" s="11">
        <f>VLOOKUP(B39,[1]TDSheet!$A:$G,7,0)</f>
        <v>0.6</v>
      </c>
      <c r="K39" s="2">
        <f>VLOOKUP(B39,[1]TDSheet!$A:$N,14,0)</f>
        <v>200</v>
      </c>
      <c r="L39" s="2">
        <f>VLOOKUP(B39,[2]TDSheet!$A:$Q,17,0)</f>
        <v>15</v>
      </c>
      <c r="M39" s="2">
        <f t="shared" si="3"/>
        <v>8.4</v>
      </c>
      <c r="N39" s="21"/>
      <c r="O39" s="21"/>
      <c r="Q39" s="2">
        <f t="shared" si="5"/>
        <v>43.333333333333329</v>
      </c>
      <c r="R39" s="2">
        <f t="shared" si="6"/>
        <v>43.333333333333329</v>
      </c>
      <c r="S39" s="2">
        <f>VLOOKUP(B39,[1]TDSheet!$A:$T,20,0)</f>
        <v>25</v>
      </c>
      <c r="T39" s="2">
        <f>VLOOKUP(B39,[1]TDSheet!$A:$U,21,0)</f>
        <v>30.6</v>
      </c>
      <c r="U39" s="2">
        <f>VLOOKUP(B39,[1]TDSheet!$A:$L,12,0)</f>
        <v>37.200000000000003</v>
      </c>
      <c r="W39" s="2">
        <f t="shared" si="7"/>
        <v>0</v>
      </c>
      <c r="X39" s="2">
        <f>VLOOKUP(A39,[3]Лист1!$A$10:$L$144,12,0)</f>
        <v>130</v>
      </c>
    </row>
    <row r="40" spans="1:24" ht="11.1" customHeight="1" outlineLevel="1" x14ac:dyDescent="0.2">
      <c r="A40">
        <v>103</v>
      </c>
      <c r="B40" s="8" t="s">
        <v>45</v>
      </c>
      <c r="C40" s="8" t="s">
        <v>18</v>
      </c>
      <c r="D40" s="9">
        <v>9</v>
      </c>
      <c r="E40" s="9"/>
      <c r="F40" s="9"/>
      <c r="G40" s="9">
        <v>9</v>
      </c>
      <c r="H40" s="11">
        <f>VLOOKUP(B40,[1]TDSheet!$A:$G,7,0)</f>
        <v>0.42</v>
      </c>
      <c r="K40" s="2">
        <f>VLOOKUP(B40,[1]TDSheet!$A:$N,14,0)</f>
        <v>5</v>
      </c>
      <c r="L40" s="2">
        <f>VLOOKUP(B40,[2]TDSheet!$A:$Q,17,0)</f>
        <v>0</v>
      </c>
      <c r="M40" s="2">
        <f t="shared" si="3"/>
        <v>0</v>
      </c>
      <c r="N40" s="21"/>
      <c r="O40" s="21">
        <v>20</v>
      </c>
      <c r="Q40" s="2" t="e">
        <f t="shared" si="5"/>
        <v>#DIV/0!</v>
      </c>
      <c r="R40" s="2" t="e">
        <f t="shared" si="6"/>
        <v>#DIV/0!</v>
      </c>
      <c r="S40" s="2">
        <f>VLOOKUP(B40,[1]TDSheet!$A:$T,20,0)</f>
        <v>-0.4</v>
      </c>
      <c r="T40" s="2">
        <f>VLOOKUP(B40,[1]TDSheet!$A:$U,21,0)</f>
        <v>0</v>
      </c>
      <c r="U40" s="2">
        <f>VLOOKUP(B40,[1]TDSheet!$A:$L,12,0)</f>
        <v>0.4</v>
      </c>
      <c r="W40" s="2">
        <f t="shared" si="7"/>
        <v>0</v>
      </c>
      <c r="X40" s="2">
        <f>VLOOKUP(A40,[3]Лист1!$A$10:$L$144,12,0)</f>
        <v>20</v>
      </c>
    </row>
    <row r="41" spans="1:24" ht="12" customHeight="1" outlineLevel="1" x14ac:dyDescent="0.2">
      <c r="A41">
        <v>104</v>
      </c>
      <c r="B41" s="8" t="s">
        <v>46</v>
      </c>
      <c r="C41" s="8" t="s">
        <v>18</v>
      </c>
      <c r="D41" s="9">
        <v>16</v>
      </c>
      <c r="E41" s="9">
        <v>1</v>
      </c>
      <c r="F41" s="9">
        <v>12</v>
      </c>
      <c r="G41" s="9"/>
      <c r="H41" s="11">
        <f>VLOOKUP(B41,[1]TDSheet!$A:$G,7,0)</f>
        <v>0.45</v>
      </c>
      <c r="K41" s="2">
        <f>VLOOKUP(B41,[1]TDSheet!$A:$N,14,0)</f>
        <v>10</v>
      </c>
      <c r="L41" s="2">
        <f>VLOOKUP(B41,[2]TDSheet!$A:$Q,17,0)</f>
        <v>15</v>
      </c>
      <c r="M41" s="2">
        <f t="shared" si="3"/>
        <v>2.4</v>
      </c>
      <c r="N41" s="21">
        <f t="shared" si="4"/>
        <v>8.6000000000000014</v>
      </c>
      <c r="O41" s="21">
        <v>35</v>
      </c>
      <c r="Q41" s="2">
        <f t="shared" si="5"/>
        <v>14.000000000000002</v>
      </c>
      <c r="R41" s="2">
        <f t="shared" si="6"/>
        <v>10.416666666666668</v>
      </c>
      <c r="S41" s="2">
        <f>VLOOKUP(B41,[1]TDSheet!$A:$T,20,0)</f>
        <v>0.4</v>
      </c>
      <c r="T41" s="2">
        <f>VLOOKUP(B41,[1]TDSheet!$A:$U,21,0)</f>
        <v>1.6</v>
      </c>
      <c r="U41" s="2">
        <f>VLOOKUP(B41,[1]TDSheet!$A:$L,12,0)</f>
        <v>2.4</v>
      </c>
      <c r="W41" s="2">
        <f t="shared" si="7"/>
        <v>3.8700000000000006</v>
      </c>
      <c r="X41" s="2">
        <f>VLOOKUP(A41,[3]Лист1!$A$10:$L$144,12,0)</f>
        <v>35</v>
      </c>
    </row>
    <row r="42" spans="1:24" ht="12" customHeight="1" outlineLevel="1" x14ac:dyDescent="0.2">
      <c r="A42">
        <v>114</v>
      </c>
      <c r="B42" s="8" t="s">
        <v>47</v>
      </c>
      <c r="C42" s="8" t="s">
        <v>18</v>
      </c>
      <c r="D42" s="9">
        <v>5</v>
      </c>
      <c r="E42" s="9">
        <v>20</v>
      </c>
      <c r="F42" s="9">
        <v>3</v>
      </c>
      <c r="G42" s="9">
        <v>19</v>
      </c>
      <c r="H42" s="11">
        <f>VLOOKUP(B42,[1]TDSheet!$A:$G,7,0)</f>
        <v>0.55000000000000004</v>
      </c>
      <c r="K42" s="2">
        <f>VLOOKUP(B42,[1]TDSheet!$A:$N,14,0)</f>
        <v>0</v>
      </c>
      <c r="L42" s="2">
        <f>VLOOKUP(B42,[2]TDSheet!$A:$Q,17,0)</f>
        <v>0</v>
      </c>
      <c r="M42" s="2">
        <f t="shared" si="3"/>
        <v>0.6</v>
      </c>
      <c r="N42" s="21"/>
      <c r="O42" s="21"/>
      <c r="Q42" s="2">
        <f t="shared" si="5"/>
        <v>31.666666666666668</v>
      </c>
      <c r="R42" s="2">
        <f t="shared" si="6"/>
        <v>31.666666666666668</v>
      </c>
      <c r="S42" s="2">
        <f>VLOOKUP(B42,[1]TDSheet!$A:$T,20,0)</f>
        <v>2</v>
      </c>
      <c r="T42" s="2">
        <f>VLOOKUP(B42,[1]TDSheet!$A:$U,21,0)</f>
        <v>2.4</v>
      </c>
      <c r="U42" s="2">
        <f>VLOOKUP(B42,[1]TDSheet!$A:$L,12,0)</f>
        <v>0.2</v>
      </c>
      <c r="W42" s="2">
        <f t="shared" si="7"/>
        <v>0</v>
      </c>
      <c r="X42" s="2">
        <f>VLOOKUP(A42,[3]Лист1!$A$10:$L$144,12,0)</f>
        <v>0</v>
      </c>
    </row>
    <row r="43" spans="1:24" ht="12" customHeight="1" outlineLevel="1" x14ac:dyDescent="0.2">
      <c r="A43">
        <v>115</v>
      </c>
      <c r="B43" s="8" t="s">
        <v>48</v>
      </c>
      <c r="C43" s="8" t="s">
        <v>18</v>
      </c>
      <c r="D43" s="9">
        <v>8</v>
      </c>
      <c r="E43" s="9">
        <v>50</v>
      </c>
      <c r="F43" s="9">
        <v>17</v>
      </c>
      <c r="G43" s="9">
        <v>20</v>
      </c>
      <c r="H43" s="11">
        <f>VLOOKUP(B43,[1]TDSheet!$A:$G,7,0)</f>
        <v>0.35</v>
      </c>
      <c r="K43" s="2">
        <f>VLOOKUP(B43,[1]TDSheet!$A:$N,14,0)</f>
        <v>10</v>
      </c>
      <c r="L43" s="2">
        <f>VLOOKUP(B43,[2]TDSheet!$A:$Q,17,0)</f>
        <v>0</v>
      </c>
      <c r="M43" s="2">
        <f t="shared" si="3"/>
        <v>3.4</v>
      </c>
      <c r="N43" s="21">
        <f t="shared" si="4"/>
        <v>17.600000000000001</v>
      </c>
      <c r="O43" s="21">
        <v>60</v>
      </c>
      <c r="Q43" s="2">
        <f t="shared" si="5"/>
        <v>14</v>
      </c>
      <c r="R43" s="2">
        <f t="shared" si="6"/>
        <v>8.8235294117647065</v>
      </c>
      <c r="S43" s="2">
        <f>VLOOKUP(B43,[1]TDSheet!$A:$T,20,0)</f>
        <v>4</v>
      </c>
      <c r="T43" s="2">
        <f>VLOOKUP(B43,[1]TDSheet!$A:$U,21,0)</f>
        <v>4</v>
      </c>
      <c r="U43" s="2">
        <f>VLOOKUP(B43,[1]TDSheet!$A:$L,12,0)</f>
        <v>3.6</v>
      </c>
      <c r="W43" s="2">
        <f t="shared" si="7"/>
        <v>6.16</v>
      </c>
      <c r="X43" s="2">
        <f>VLOOKUP(A43,[3]Лист1!$A$10:$L$144,12,0)</f>
        <v>60</v>
      </c>
    </row>
    <row r="44" spans="1:24" ht="12" customHeight="1" outlineLevel="1" x14ac:dyDescent="0.2">
      <c r="A44">
        <v>116</v>
      </c>
      <c r="B44" s="8" t="s">
        <v>49</v>
      </c>
      <c r="C44" s="8" t="s">
        <v>18</v>
      </c>
      <c r="D44" s="9">
        <v>-4</v>
      </c>
      <c r="E44" s="9">
        <v>30</v>
      </c>
      <c r="F44" s="9">
        <v>18</v>
      </c>
      <c r="G44" s="9"/>
      <c r="H44" s="11">
        <f>VLOOKUP(B44,[1]TDSheet!$A:$G,7,0)</f>
        <v>0.35</v>
      </c>
      <c r="K44" s="2">
        <f>VLOOKUP(B44,[1]TDSheet!$A:$N,14,0)</f>
        <v>35</v>
      </c>
      <c r="L44" s="2">
        <f>VLOOKUP(B44,[2]TDSheet!$A:$Q,17,0)</f>
        <v>0</v>
      </c>
      <c r="M44" s="2">
        <f t="shared" si="3"/>
        <v>3.6</v>
      </c>
      <c r="N44" s="21">
        <f t="shared" si="4"/>
        <v>15.399999999999999</v>
      </c>
      <c r="O44" s="21">
        <v>60</v>
      </c>
      <c r="Q44" s="2">
        <f t="shared" si="5"/>
        <v>14</v>
      </c>
      <c r="R44" s="2">
        <f t="shared" si="6"/>
        <v>9.7222222222222214</v>
      </c>
      <c r="S44" s="2">
        <f>VLOOKUP(B44,[1]TDSheet!$A:$T,20,0)</f>
        <v>4.2</v>
      </c>
      <c r="T44" s="2">
        <f>VLOOKUP(B44,[1]TDSheet!$A:$U,21,0)</f>
        <v>2</v>
      </c>
      <c r="U44" s="2">
        <f>VLOOKUP(B44,[1]TDSheet!$A:$L,12,0)</f>
        <v>6</v>
      </c>
      <c r="W44" s="2">
        <f t="shared" si="7"/>
        <v>5.3899999999999988</v>
      </c>
      <c r="X44" s="2">
        <f>VLOOKUP(A44,[3]Лист1!$A$10:$L$144,12,0)</f>
        <v>60</v>
      </c>
    </row>
    <row r="45" spans="1:24" ht="12" customHeight="1" outlineLevel="1" x14ac:dyDescent="0.2">
      <c r="A45">
        <v>117</v>
      </c>
      <c r="B45" s="8" t="s">
        <v>50</v>
      </c>
      <c r="C45" s="8" t="s">
        <v>18</v>
      </c>
      <c r="D45" s="9">
        <v>20</v>
      </c>
      <c r="E45" s="9">
        <v>35</v>
      </c>
      <c r="F45" s="9">
        <v>23</v>
      </c>
      <c r="G45" s="9"/>
      <c r="H45" s="11">
        <f>VLOOKUP(B45,[1]TDSheet!$A:$G,7,0)</f>
        <v>0.35</v>
      </c>
      <c r="K45" s="2">
        <f>VLOOKUP(B45,[1]TDSheet!$A:$N,14,0)</f>
        <v>20</v>
      </c>
      <c r="L45" s="2">
        <f>VLOOKUP(B45,[2]TDSheet!$A:$Q,17,0)</f>
        <v>0</v>
      </c>
      <c r="M45" s="2">
        <f t="shared" si="3"/>
        <v>4.5999999999999996</v>
      </c>
      <c r="N45" s="21">
        <f>13*M45-L45-K45-G45</f>
        <v>39.799999999999997</v>
      </c>
      <c r="O45" s="21">
        <v>60</v>
      </c>
      <c r="Q45" s="2">
        <f t="shared" si="5"/>
        <v>13</v>
      </c>
      <c r="R45" s="2">
        <f t="shared" si="6"/>
        <v>4.3478260869565224</v>
      </c>
      <c r="S45" s="2">
        <f>VLOOKUP(B45,[1]TDSheet!$A:$T,20,0)</f>
        <v>5.4</v>
      </c>
      <c r="T45" s="2">
        <f>VLOOKUP(B45,[1]TDSheet!$A:$U,21,0)</f>
        <v>2</v>
      </c>
      <c r="U45" s="2">
        <f>VLOOKUP(B45,[1]TDSheet!$A:$L,12,0)</f>
        <v>3.4</v>
      </c>
      <c r="W45" s="2">
        <f t="shared" si="7"/>
        <v>13.929999999999998</v>
      </c>
      <c r="X45" s="2">
        <f>VLOOKUP(A45,[3]Лист1!$A$10:$L$144,12,0)</f>
        <v>60</v>
      </c>
    </row>
    <row r="46" spans="1:24" ht="12" customHeight="1" outlineLevel="1" x14ac:dyDescent="0.2">
      <c r="A46">
        <v>118</v>
      </c>
      <c r="B46" s="8" t="s">
        <v>51</v>
      </c>
      <c r="C46" s="8" t="s">
        <v>18</v>
      </c>
      <c r="D46" s="9">
        <v>23</v>
      </c>
      <c r="E46" s="9">
        <v>75</v>
      </c>
      <c r="F46" s="9">
        <v>39</v>
      </c>
      <c r="G46" s="9">
        <v>21</v>
      </c>
      <c r="H46" s="11">
        <f>VLOOKUP(B46,[1]TDSheet!$A:$G,7,0)</f>
        <v>0.35</v>
      </c>
      <c r="K46" s="2">
        <f>VLOOKUP(B46,[1]TDSheet!$A:$N,14,0)</f>
        <v>20</v>
      </c>
      <c r="L46" s="2">
        <f>VLOOKUP(B46,[2]TDSheet!$A:$Q,17,0)</f>
        <v>0</v>
      </c>
      <c r="M46" s="2">
        <f t="shared" si="3"/>
        <v>7.8</v>
      </c>
      <c r="N46" s="21">
        <f t="shared" si="4"/>
        <v>68.2</v>
      </c>
      <c r="O46" s="21">
        <v>60</v>
      </c>
      <c r="Q46" s="2">
        <f t="shared" si="5"/>
        <v>14</v>
      </c>
      <c r="R46" s="2">
        <f t="shared" si="6"/>
        <v>5.2564102564102564</v>
      </c>
      <c r="S46" s="2">
        <f>VLOOKUP(B46,[1]TDSheet!$A:$T,20,0)</f>
        <v>6.8</v>
      </c>
      <c r="T46" s="2">
        <f>VLOOKUP(B46,[1]TDSheet!$A:$U,21,0)</f>
        <v>7.2</v>
      </c>
      <c r="U46" s="2">
        <f>VLOOKUP(B46,[1]TDSheet!$A:$L,12,0)</f>
        <v>7</v>
      </c>
      <c r="W46" s="2">
        <f t="shared" si="7"/>
        <v>23.87</v>
      </c>
      <c r="X46" s="2">
        <f>VLOOKUP(A46,[3]Лист1!$A$10:$L$144,12,0)</f>
        <v>60</v>
      </c>
    </row>
    <row r="47" spans="1:24" ht="11.1" customHeight="1" outlineLevel="1" x14ac:dyDescent="0.2">
      <c r="A47">
        <v>200</v>
      </c>
      <c r="B47" s="8" t="s">
        <v>52</v>
      </c>
      <c r="C47" s="8" t="s">
        <v>10</v>
      </c>
      <c r="D47" s="9">
        <v>164.68199999999999</v>
      </c>
      <c r="E47" s="9">
        <v>402.03899999999999</v>
      </c>
      <c r="F47" s="9">
        <v>47.899000000000001</v>
      </c>
      <c r="G47" s="9">
        <v>274.779</v>
      </c>
      <c r="H47" s="11">
        <f>VLOOKUP(B47,[1]TDSheet!$A:$G,7,0)</f>
        <v>1</v>
      </c>
      <c r="K47" s="2">
        <f>VLOOKUP(B47,[1]TDSheet!$A:$N,14,0)</f>
        <v>0</v>
      </c>
      <c r="L47" s="2">
        <f>VLOOKUP(B47,[2]TDSheet!$A:$Q,17,0)</f>
        <v>0</v>
      </c>
      <c r="M47" s="2">
        <f t="shared" si="3"/>
        <v>9.5798000000000005</v>
      </c>
      <c r="N47" s="21"/>
      <c r="O47" s="21">
        <v>125.221</v>
      </c>
      <c r="Q47" s="2">
        <f t="shared" si="5"/>
        <v>28.683166663187119</v>
      </c>
      <c r="R47" s="2">
        <f t="shared" si="6"/>
        <v>28.683166663187119</v>
      </c>
      <c r="S47" s="2">
        <f>VLOOKUP(B47,[1]TDSheet!$A:$T,20,0)</f>
        <v>24.814799999999998</v>
      </c>
      <c r="T47" s="2">
        <f>VLOOKUP(B47,[1]TDSheet!$A:$U,21,0)</f>
        <v>22.683199999999999</v>
      </c>
      <c r="U47" s="2">
        <f>VLOOKUP(B47,[1]TDSheet!$A:$L,12,0)</f>
        <v>16.360800000000001</v>
      </c>
      <c r="W47" s="2">
        <f t="shared" si="7"/>
        <v>0</v>
      </c>
      <c r="X47" s="2">
        <f>VLOOKUP(A47,[3]Лист1!$A$10:$L$144,12,0)</f>
        <v>200</v>
      </c>
    </row>
    <row r="48" spans="1:24" ht="11.1" customHeight="1" outlineLevel="1" x14ac:dyDescent="0.2">
      <c r="A48">
        <v>201</v>
      </c>
      <c r="B48" s="8" t="s">
        <v>53</v>
      </c>
      <c r="C48" s="8" t="s">
        <v>10</v>
      </c>
      <c r="D48" s="9">
        <v>441.76900000000001</v>
      </c>
      <c r="E48" s="9">
        <v>993.27300000000002</v>
      </c>
      <c r="F48" s="9">
        <v>495.46499999999997</v>
      </c>
      <c r="G48" s="9">
        <v>527.16</v>
      </c>
      <c r="H48" s="11">
        <f>VLOOKUP(B48,[1]TDSheet!$A:$G,7,0)</f>
        <v>1</v>
      </c>
      <c r="K48" s="2">
        <f>VLOOKUP(B48,[1]TDSheet!$A:$N,14,0)</f>
        <v>150</v>
      </c>
      <c r="L48" s="2">
        <f>VLOOKUP(B48,[2]TDSheet!$A:$Q,17,0)</f>
        <v>0</v>
      </c>
      <c r="M48" s="2">
        <f t="shared" si="3"/>
        <v>99.092999999999989</v>
      </c>
      <c r="N48" s="21">
        <f t="shared" si="4"/>
        <v>710.14199999999994</v>
      </c>
      <c r="O48" s="21">
        <v>422.84000000000003</v>
      </c>
      <c r="Q48" s="2">
        <f t="shared" si="5"/>
        <v>14</v>
      </c>
      <c r="R48" s="2">
        <f t="shared" si="6"/>
        <v>6.8335805758227126</v>
      </c>
      <c r="S48" s="2">
        <f>VLOOKUP(B48,[1]TDSheet!$A:$T,20,0)</f>
        <v>106.9614</v>
      </c>
      <c r="T48" s="2">
        <f>VLOOKUP(B48,[1]TDSheet!$A:$U,21,0)</f>
        <v>49.252200000000002</v>
      </c>
      <c r="U48" s="2">
        <f>VLOOKUP(B48,[1]TDSheet!$A:$L,12,0)</f>
        <v>96.085999999999999</v>
      </c>
      <c r="W48" s="2">
        <f t="shared" si="7"/>
        <v>710.14199999999994</v>
      </c>
      <c r="X48" s="2">
        <f>VLOOKUP(A48,[3]Лист1!$A$10:$L$144,12,0)</f>
        <v>550</v>
      </c>
    </row>
    <row r="49" spans="1:24" ht="11.1" customHeight="1" outlineLevel="1" x14ac:dyDescent="0.2">
      <c r="A49">
        <v>215</v>
      </c>
      <c r="B49" s="8" t="s">
        <v>54</v>
      </c>
      <c r="C49" s="8" t="s">
        <v>10</v>
      </c>
      <c r="D49" s="9">
        <v>166.316</v>
      </c>
      <c r="E49" s="9">
        <v>73.337999999999994</v>
      </c>
      <c r="F49" s="9">
        <v>22.54</v>
      </c>
      <c r="G49" s="9">
        <v>213.52699999999999</v>
      </c>
      <c r="H49" s="11">
        <f>VLOOKUP(B49,[1]TDSheet!$A:$G,7,0)</f>
        <v>1</v>
      </c>
      <c r="K49" s="2">
        <f>VLOOKUP(B49,[1]TDSheet!$A:$N,14,0)</f>
        <v>0</v>
      </c>
      <c r="L49" s="2">
        <f>VLOOKUP(B49,[2]TDSheet!$A:$Q,17,0)</f>
        <v>0</v>
      </c>
      <c r="M49" s="2">
        <f t="shared" si="3"/>
        <v>4.508</v>
      </c>
      <c r="N49" s="21"/>
      <c r="O49" s="21"/>
      <c r="Q49" s="2">
        <f t="shared" si="5"/>
        <v>47.366237799467612</v>
      </c>
      <c r="R49" s="2">
        <f t="shared" si="6"/>
        <v>47.366237799467612</v>
      </c>
      <c r="S49" s="2">
        <f>VLOOKUP(B49,[1]TDSheet!$A:$T,20,0)</f>
        <v>9.6900000000000013</v>
      </c>
      <c r="T49" s="2">
        <f>VLOOKUP(B49,[1]TDSheet!$A:$U,21,0)</f>
        <v>17.690000000000001</v>
      </c>
      <c r="U49" s="2">
        <f>VLOOKUP(B49,[1]TDSheet!$A:$L,12,0)</f>
        <v>5.3361999999999998</v>
      </c>
      <c r="W49" s="2">
        <f t="shared" si="7"/>
        <v>0</v>
      </c>
      <c r="X49" s="2">
        <f>VLOOKUP(A49,[3]Лист1!$A$10:$L$144,12,0)</f>
        <v>80</v>
      </c>
    </row>
    <row r="50" spans="1:24" ht="11.1" customHeight="1" outlineLevel="1" x14ac:dyDescent="0.2">
      <c r="A50">
        <v>217</v>
      </c>
      <c r="B50" s="8" t="s">
        <v>55</v>
      </c>
      <c r="C50" s="8" t="s">
        <v>10</v>
      </c>
      <c r="D50" s="9">
        <v>134.75700000000001</v>
      </c>
      <c r="E50" s="9">
        <v>75.254000000000005</v>
      </c>
      <c r="F50" s="9">
        <v>143.214</v>
      </c>
      <c r="G50" s="9">
        <v>40.470999999999997</v>
      </c>
      <c r="H50" s="11">
        <f>VLOOKUP(B50,[1]TDSheet!$A:$G,7,0)</f>
        <v>1</v>
      </c>
      <c r="K50" s="2">
        <f>VLOOKUP(B50,[1]TDSheet!$A:$N,14,0)</f>
        <v>163.90059999999994</v>
      </c>
      <c r="L50" s="2">
        <f>VLOOKUP(B50,[2]TDSheet!$A:$Q,17,0)</f>
        <v>0</v>
      </c>
      <c r="M50" s="2">
        <f t="shared" si="3"/>
        <v>28.642800000000001</v>
      </c>
      <c r="N50" s="21">
        <f t="shared" si="4"/>
        <v>196.62760000000009</v>
      </c>
      <c r="O50" s="21">
        <v>300</v>
      </c>
      <c r="Q50" s="2">
        <f t="shared" si="5"/>
        <v>14</v>
      </c>
      <c r="R50" s="2">
        <f t="shared" si="6"/>
        <v>7.1351823145781816</v>
      </c>
      <c r="S50" s="2">
        <f>VLOOKUP(B50,[1]TDSheet!$A:$T,20,0)</f>
        <v>28.7974</v>
      </c>
      <c r="T50" s="2">
        <f>VLOOKUP(B50,[1]TDSheet!$A:$U,21,0)</f>
        <v>22.813800000000001</v>
      </c>
      <c r="U50" s="2">
        <f>VLOOKUP(B50,[1]TDSheet!$A:$L,12,0)</f>
        <v>28.293799999999997</v>
      </c>
      <c r="W50" s="2">
        <f t="shared" si="7"/>
        <v>196.62760000000009</v>
      </c>
      <c r="X50" s="2">
        <f>VLOOKUP(A50,[3]Лист1!$A$10:$L$144,12,0)</f>
        <v>300</v>
      </c>
    </row>
    <row r="51" spans="1:24" ht="11.25" customHeight="1" outlineLevel="1" x14ac:dyDescent="0.2">
      <c r="A51">
        <v>218</v>
      </c>
      <c r="B51" s="8" t="s">
        <v>56</v>
      </c>
      <c r="C51" s="8" t="s">
        <v>10</v>
      </c>
      <c r="D51" s="10"/>
      <c r="E51" s="9">
        <v>31.24</v>
      </c>
      <c r="F51" s="9"/>
      <c r="G51" s="9">
        <v>29.62</v>
      </c>
      <c r="H51" s="11">
        <f>VLOOKUP(B51,[1]TDSheet!$A:$G,7,0)</f>
        <v>1</v>
      </c>
      <c r="K51" s="2">
        <f>VLOOKUP(B51,[1]TDSheet!$A:$N,14,0)</f>
        <v>0</v>
      </c>
      <c r="L51" s="2">
        <f>VLOOKUP(B51,[2]TDSheet!$A:$Q,17,0)</f>
        <v>0</v>
      </c>
      <c r="M51" s="2">
        <f t="shared" si="3"/>
        <v>0</v>
      </c>
      <c r="N51" s="21"/>
      <c r="O51" s="21"/>
      <c r="Q51" s="2" t="e">
        <f t="shared" si="5"/>
        <v>#DIV/0!</v>
      </c>
      <c r="R51" s="2" t="e">
        <f t="shared" si="6"/>
        <v>#DIV/0!</v>
      </c>
      <c r="S51" s="2">
        <f>VLOOKUP(B51,[1]TDSheet!$A:$T,20,0)</f>
        <v>0</v>
      </c>
      <c r="T51" s="2">
        <f>VLOOKUP(B51,[1]TDSheet!$A:$U,21,0)</f>
        <v>0.36</v>
      </c>
      <c r="U51" s="2">
        <f>VLOOKUP(B51,[1]TDSheet!$A:$L,12,0)</f>
        <v>-0.25900000000000001</v>
      </c>
      <c r="W51" s="2">
        <f t="shared" si="7"/>
        <v>0</v>
      </c>
      <c r="X51" s="2">
        <f>VLOOKUP(A51,[3]Лист1!$A$10:$L$144,12,0)</f>
        <v>0</v>
      </c>
    </row>
    <row r="52" spans="1:24" ht="11.1" customHeight="1" outlineLevel="1" x14ac:dyDescent="0.2">
      <c r="A52">
        <v>219</v>
      </c>
      <c r="B52" s="8" t="s">
        <v>57</v>
      </c>
      <c r="C52" s="8" t="s">
        <v>10</v>
      </c>
      <c r="D52" s="9">
        <v>438.48700000000002</v>
      </c>
      <c r="E52" s="9">
        <v>1287.6780000000001</v>
      </c>
      <c r="F52" s="9">
        <v>634.47500000000002</v>
      </c>
      <c r="G52" s="9">
        <v>514.80499999999995</v>
      </c>
      <c r="H52" s="11">
        <f>VLOOKUP(B52,[1]TDSheet!$A:$G,7,0)</f>
        <v>1</v>
      </c>
      <c r="K52" s="2">
        <f>VLOOKUP(B52,[1]TDSheet!$A:$N,14,0)</f>
        <v>350</v>
      </c>
      <c r="L52" s="2">
        <f>VLOOKUP(B52,[2]TDSheet!$A:$Q,17,0)</f>
        <v>0</v>
      </c>
      <c r="M52" s="2">
        <f t="shared" si="3"/>
        <v>126.89500000000001</v>
      </c>
      <c r="N52" s="21">
        <f t="shared" si="4"/>
        <v>911.72500000000025</v>
      </c>
      <c r="O52" s="21">
        <v>835.19500000000005</v>
      </c>
      <c r="Q52" s="2">
        <f t="shared" si="5"/>
        <v>14</v>
      </c>
      <c r="R52" s="2">
        <f t="shared" si="6"/>
        <v>6.8151227392726259</v>
      </c>
      <c r="S52" s="2">
        <f>VLOOKUP(B52,[1]TDSheet!$A:$T,20,0)</f>
        <v>104.601</v>
      </c>
      <c r="T52" s="2">
        <f>VLOOKUP(B52,[1]TDSheet!$A:$U,21,0)</f>
        <v>120.05840000000001</v>
      </c>
      <c r="U52" s="2">
        <f>VLOOKUP(B52,[1]TDSheet!$A:$L,12,0)</f>
        <v>124.13379999999999</v>
      </c>
      <c r="W52" s="2">
        <f t="shared" si="7"/>
        <v>911.72500000000025</v>
      </c>
      <c r="X52" s="2">
        <f>VLOOKUP(A52,[3]Лист1!$A$10:$L$144,12,0)</f>
        <v>850</v>
      </c>
    </row>
    <row r="53" spans="1:24" ht="11.1" customHeight="1" outlineLevel="1" x14ac:dyDescent="0.2">
      <c r="A53">
        <v>220</v>
      </c>
      <c r="B53" s="8" t="s">
        <v>58</v>
      </c>
      <c r="C53" s="8" t="s">
        <v>10</v>
      </c>
      <c r="D53" s="9">
        <v>6.8650000000000002</v>
      </c>
      <c r="E53" s="9">
        <v>142.18299999999999</v>
      </c>
      <c r="F53" s="9">
        <v>80.58</v>
      </c>
      <c r="G53" s="9">
        <v>3.968</v>
      </c>
      <c r="H53" s="11">
        <f>VLOOKUP(B53,[1]TDSheet!$A:$G,7,0)</f>
        <v>1</v>
      </c>
      <c r="K53" s="2">
        <f>VLOOKUP(B53,[1]TDSheet!$A:$N,14,0)</f>
        <v>120</v>
      </c>
      <c r="L53" s="2">
        <f>VLOOKUP(B53,[2]TDSheet!$A:$Q,17,0)</f>
        <v>25</v>
      </c>
      <c r="M53" s="2">
        <f t="shared" si="3"/>
        <v>16.116</v>
      </c>
      <c r="N53" s="21">
        <f t="shared" si="4"/>
        <v>76.655999999999992</v>
      </c>
      <c r="O53" s="21">
        <v>150</v>
      </c>
      <c r="Q53" s="2">
        <f t="shared" si="5"/>
        <v>14.000000000000002</v>
      </c>
      <c r="R53" s="2">
        <f t="shared" si="6"/>
        <v>9.2434847356664189</v>
      </c>
      <c r="S53" s="2">
        <f>VLOOKUP(B53,[1]TDSheet!$A:$T,20,0)</f>
        <v>10.356999999999999</v>
      </c>
      <c r="T53" s="2">
        <f>VLOOKUP(B53,[1]TDSheet!$A:$U,21,0)</f>
        <v>15.3</v>
      </c>
      <c r="U53" s="2">
        <f>VLOOKUP(B53,[1]TDSheet!$A:$L,12,0)</f>
        <v>25.842000000000002</v>
      </c>
      <c r="W53" s="2">
        <f t="shared" si="7"/>
        <v>76.655999999999992</v>
      </c>
      <c r="X53" s="2">
        <f>VLOOKUP(A53,[3]Лист1!$A$10:$L$144,12,0)</f>
        <v>150</v>
      </c>
    </row>
    <row r="54" spans="1:24" ht="11.1" customHeight="1" outlineLevel="1" x14ac:dyDescent="0.2">
      <c r="A54">
        <v>222</v>
      </c>
      <c r="B54" s="8" t="s">
        <v>59</v>
      </c>
      <c r="C54" s="8" t="s">
        <v>10</v>
      </c>
      <c r="D54" s="9">
        <v>104.01</v>
      </c>
      <c r="E54" s="9">
        <v>231.029</v>
      </c>
      <c r="F54" s="9">
        <v>213.715</v>
      </c>
      <c r="G54" s="9">
        <v>15.683999999999999</v>
      </c>
      <c r="H54" s="11">
        <f>VLOOKUP(B54,[1]TDSheet!$A:$G,7,0)</f>
        <v>1</v>
      </c>
      <c r="K54" s="2">
        <f>VLOOKUP(B54,[1]TDSheet!$A:$N,14,0)</f>
        <v>200</v>
      </c>
      <c r="L54" s="2">
        <f>VLOOKUP(B54,[2]TDSheet!$A:$Q,17,0)</f>
        <v>0</v>
      </c>
      <c r="M54" s="2">
        <f t="shared" si="3"/>
        <v>42.743000000000002</v>
      </c>
      <c r="N54" s="21">
        <f t="shared" si="4"/>
        <v>382.71800000000002</v>
      </c>
      <c r="O54" s="21">
        <v>184.316</v>
      </c>
      <c r="Q54" s="2">
        <f t="shared" si="5"/>
        <v>14</v>
      </c>
      <c r="R54" s="2">
        <f t="shared" si="6"/>
        <v>5.0460660225066087</v>
      </c>
      <c r="S54" s="2">
        <f>VLOOKUP(B54,[1]TDSheet!$A:$T,20,0)</f>
        <v>38.178199999999997</v>
      </c>
      <c r="T54" s="2">
        <f>VLOOKUP(B54,[1]TDSheet!$A:$U,21,0)</f>
        <v>0.8</v>
      </c>
      <c r="U54" s="2">
        <f>VLOOKUP(B54,[1]TDSheet!$A:$L,12,0)</f>
        <v>44.444000000000003</v>
      </c>
      <c r="W54" s="2">
        <f t="shared" si="7"/>
        <v>382.71800000000002</v>
      </c>
      <c r="X54" s="2">
        <f>VLOOKUP(A54,[3]Лист1!$A$10:$L$144,12,0)</f>
        <v>200</v>
      </c>
    </row>
    <row r="55" spans="1:24" ht="11.1" customHeight="1" outlineLevel="1" x14ac:dyDescent="0.2">
      <c r="A55">
        <v>225</v>
      </c>
      <c r="B55" s="8" t="s">
        <v>60</v>
      </c>
      <c r="C55" s="8" t="s">
        <v>10</v>
      </c>
      <c r="D55" s="9">
        <v>-10.022</v>
      </c>
      <c r="E55" s="9">
        <v>58.481999999999999</v>
      </c>
      <c r="F55" s="9">
        <v>-5.3</v>
      </c>
      <c r="G55" s="9">
        <v>37.82</v>
      </c>
      <c r="H55" s="11">
        <f>VLOOKUP(B55,[1]TDSheet!$A:$G,7,0)</f>
        <v>1</v>
      </c>
      <c r="K55" s="2">
        <f>VLOOKUP(B55,[1]TDSheet!$A:$N,14,0)</f>
        <v>30</v>
      </c>
      <c r="L55" s="2">
        <f>VLOOKUP(B55,[2]TDSheet!$A:$Q,17,0)</f>
        <v>0</v>
      </c>
      <c r="M55" s="2">
        <f t="shared" si="3"/>
        <v>-1.06</v>
      </c>
      <c r="N55" s="21"/>
      <c r="O55" s="21">
        <v>100</v>
      </c>
      <c r="Q55" s="2">
        <f t="shared" si="5"/>
        <v>-63.981132075471692</v>
      </c>
      <c r="R55" s="2">
        <f t="shared" si="6"/>
        <v>-63.981132075471692</v>
      </c>
      <c r="S55" s="2">
        <f>VLOOKUP(B55,[1]TDSheet!$A:$T,20,0)</f>
        <v>3</v>
      </c>
      <c r="T55" s="2">
        <f>VLOOKUP(B55,[1]TDSheet!$A:$U,21,0)</f>
        <v>2.3039999999999998</v>
      </c>
      <c r="U55" s="2">
        <f>VLOOKUP(B55,[1]TDSheet!$A:$L,12,0)</f>
        <v>6.1760000000000002</v>
      </c>
      <c r="W55" s="2">
        <f t="shared" si="7"/>
        <v>0</v>
      </c>
      <c r="X55" s="2">
        <f>VLOOKUP(A55,[3]Лист1!$A$10:$L$144,12,0)</f>
        <v>100</v>
      </c>
    </row>
    <row r="56" spans="1:24" ht="11.25" customHeight="1" outlineLevel="1" x14ac:dyDescent="0.2">
      <c r="A56">
        <v>226</v>
      </c>
      <c r="B56" s="8" t="s">
        <v>61</v>
      </c>
      <c r="C56" s="8" t="s">
        <v>10</v>
      </c>
      <c r="D56" s="9">
        <v>13.579000000000001</v>
      </c>
      <c r="E56" s="9">
        <v>15.763</v>
      </c>
      <c r="F56" s="9">
        <v>2.29</v>
      </c>
      <c r="G56" s="9">
        <v>10.87</v>
      </c>
      <c r="H56" s="11">
        <f>VLOOKUP(B56,[1]TDSheet!$A:$G,7,0)</f>
        <v>1</v>
      </c>
      <c r="K56" s="2">
        <f>VLOOKUP(B56,[1]TDSheet!$A:$N,14,0)</f>
        <v>5</v>
      </c>
      <c r="L56" s="2">
        <f>VLOOKUP(B56,[2]TDSheet!$A:$Q,17,0)</f>
        <v>0</v>
      </c>
      <c r="M56" s="2">
        <f t="shared" si="3"/>
        <v>0.45800000000000002</v>
      </c>
      <c r="N56" s="21"/>
      <c r="O56" s="21"/>
      <c r="Q56" s="2">
        <f t="shared" si="5"/>
        <v>34.650655021834055</v>
      </c>
      <c r="R56" s="2">
        <f t="shared" si="6"/>
        <v>34.650655021834055</v>
      </c>
      <c r="S56" s="2">
        <f>VLOOKUP(B56,[1]TDSheet!$A:$T,20,0)</f>
        <v>7.46E-2</v>
      </c>
      <c r="T56" s="2">
        <f>VLOOKUP(B56,[1]TDSheet!$A:$U,21,0)</f>
        <v>0.44240000000000002</v>
      </c>
      <c r="U56" s="2">
        <f>VLOOKUP(B56,[1]TDSheet!$A:$L,12,0)</f>
        <v>0.23100000000000001</v>
      </c>
      <c r="W56" s="2">
        <f t="shared" si="7"/>
        <v>0</v>
      </c>
      <c r="X56" s="2">
        <f>VLOOKUP(A56,[3]Лист1!$A$10:$L$144,12,0)</f>
        <v>0</v>
      </c>
    </row>
    <row r="57" spans="1:24" ht="11.1" customHeight="1" outlineLevel="1" x14ac:dyDescent="0.2">
      <c r="A57">
        <v>229</v>
      </c>
      <c r="B57" s="8" t="s">
        <v>62</v>
      </c>
      <c r="C57" s="8" t="s">
        <v>10</v>
      </c>
      <c r="D57" s="9">
        <v>58.906999999999996</v>
      </c>
      <c r="E57" s="9">
        <v>69.281000000000006</v>
      </c>
      <c r="F57" s="9">
        <v>67.406999999999996</v>
      </c>
      <c r="G57" s="9">
        <v>44.744</v>
      </c>
      <c r="H57" s="11">
        <f>VLOOKUP(B57,[1]TDSheet!$A:$G,7,0)</f>
        <v>1</v>
      </c>
      <c r="K57" s="2">
        <f>VLOOKUP(B57,[1]TDSheet!$A:$N,14,0)</f>
        <v>30</v>
      </c>
      <c r="L57" s="2">
        <f>VLOOKUP(B57,[2]TDSheet!$A:$Q,17,0)</f>
        <v>0</v>
      </c>
      <c r="M57" s="2">
        <f t="shared" si="3"/>
        <v>13.481399999999999</v>
      </c>
      <c r="N57" s="21">
        <f t="shared" si="4"/>
        <v>113.9956</v>
      </c>
      <c r="O57" s="21">
        <v>150</v>
      </c>
      <c r="Q57" s="2">
        <f t="shared" si="5"/>
        <v>14</v>
      </c>
      <c r="R57" s="2">
        <f t="shared" si="6"/>
        <v>5.5442313112881454</v>
      </c>
      <c r="S57" s="2">
        <f>VLOOKUP(B57,[1]TDSheet!$A:$T,20,0)</f>
        <v>18.1752</v>
      </c>
      <c r="T57" s="2">
        <f>VLOOKUP(B57,[1]TDSheet!$A:$U,21,0)</f>
        <v>7.9739999999999993</v>
      </c>
      <c r="U57" s="2">
        <f>VLOOKUP(B57,[1]TDSheet!$A:$L,12,0)</f>
        <v>12.516200000000001</v>
      </c>
      <c r="W57" s="2">
        <f t="shared" si="7"/>
        <v>113.9956</v>
      </c>
      <c r="X57" s="2">
        <f>VLOOKUP(A57,[3]Лист1!$A$10:$L$144,12,0)</f>
        <v>150</v>
      </c>
    </row>
    <row r="58" spans="1:24" ht="11.1" customHeight="1" outlineLevel="1" x14ac:dyDescent="0.2">
      <c r="A58">
        <v>230</v>
      </c>
      <c r="B58" s="8" t="s">
        <v>63</v>
      </c>
      <c r="C58" s="8" t="s">
        <v>10</v>
      </c>
      <c r="D58" s="9">
        <v>106.85</v>
      </c>
      <c r="E58" s="9">
        <v>279.79000000000002</v>
      </c>
      <c r="F58" s="9">
        <v>50.92</v>
      </c>
      <c r="G58" s="9">
        <v>205.005</v>
      </c>
      <c r="H58" s="11">
        <f>VLOOKUP(B58,[1]TDSheet!$A:$G,7,0)</f>
        <v>1</v>
      </c>
      <c r="K58" s="2">
        <f>VLOOKUP(B58,[1]TDSheet!$A:$N,14,0)</f>
        <v>100</v>
      </c>
      <c r="L58" s="2">
        <f>VLOOKUP(B58,[2]TDSheet!$A:$Q,17,0)</f>
        <v>10</v>
      </c>
      <c r="M58" s="2">
        <f t="shared" si="3"/>
        <v>10.184000000000001</v>
      </c>
      <c r="N58" s="21"/>
      <c r="O58" s="21">
        <v>390</v>
      </c>
      <c r="Q58" s="2">
        <f t="shared" si="5"/>
        <v>30.931362922230946</v>
      </c>
      <c r="R58" s="2">
        <f t="shared" si="6"/>
        <v>30.931362922230946</v>
      </c>
      <c r="S58" s="2">
        <f>VLOOKUP(B58,[1]TDSheet!$A:$T,20,0)</f>
        <v>22.052</v>
      </c>
      <c r="T58" s="2">
        <f>VLOOKUP(B58,[1]TDSheet!$A:$U,21,0)</f>
        <v>28.439</v>
      </c>
      <c r="U58" s="2">
        <f>VLOOKUP(B58,[1]TDSheet!$A:$L,12,0)</f>
        <v>27.657999999999998</v>
      </c>
      <c r="W58" s="2">
        <f t="shared" si="7"/>
        <v>0</v>
      </c>
      <c r="X58" s="2">
        <f>VLOOKUP(A58,[3]Лист1!$A$10:$L$144,12,0)</f>
        <v>390</v>
      </c>
    </row>
    <row r="59" spans="1:24" ht="11.1" customHeight="1" outlineLevel="1" x14ac:dyDescent="0.2">
      <c r="A59">
        <v>231</v>
      </c>
      <c r="B59" s="8" t="s">
        <v>64</v>
      </c>
      <c r="C59" s="8" t="s">
        <v>10</v>
      </c>
      <c r="D59" s="9">
        <v>75.760000000000005</v>
      </c>
      <c r="E59" s="9">
        <v>2.92</v>
      </c>
      <c r="F59" s="9">
        <v>26.96</v>
      </c>
      <c r="G59" s="9">
        <v>48.594999999999999</v>
      </c>
      <c r="H59" s="11">
        <f>VLOOKUP(B59,[1]TDSheet!$A:$G,7,0)</f>
        <v>1</v>
      </c>
      <c r="K59" s="2">
        <f>VLOOKUP(B59,[1]TDSheet!$A:$N,14,0)</f>
        <v>40</v>
      </c>
      <c r="L59" s="2">
        <f>VLOOKUP(B59,[2]TDSheet!$A:$Q,17,0)</f>
        <v>45</v>
      </c>
      <c r="M59" s="2">
        <f t="shared" si="3"/>
        <v>5.3920000000000003</v>
      </c>
      <c r="N59" s="21"/>
      <c r="O59" s="21">
        <v>150</v>
      </c>
      <c r="Q59" s="2">
        <f t="shared" si="5"/>
        <v>24.776520771513351</v>
      </c>
      <c r="R59" s="2">
        <f t="shared" si="6"/>
        <v>24.776520771513351</v>
      </c>
      <c r="S59" s="2">
        <f>VLOOKUP(B59,[1]TDSheet!$A:$T,20,0)</f>
        <v>0</v>
      </c>
      <c r="T59" s="2">
        <f>VLOOKUP(B59,[1]TDSheet!$A:$U,21,0)</f>
        <v>0</v>
      </c>
      <c r="U59" s="2">
        <f>VLOOKUP(B59,[1]TDSheet!$A:$L,12,0)</f>
        <v>1.1359999999999999</v>
      </c>
      <c r="W59" s="2">
        <f t="shared" si="7"/>
        <v>0</v>
      </c>
      <c r="X59" s="2">
        <f>VLOOKUP(A59,[3]Лист1!$A$10:$L$144,12,0)</f>
        <v>150</v>
      </c>
    </row>
    <row r="60" spans="1:24" ht="11.1" customHeight="1" outlineLevel="1" x14ac:dyDescent="0.2">
      <c r="A60">
        <v>232</v>
      </c>
      <c r="B60" s="8" t="s">
        <v>65</v>
      </c>
      <c r="C60" s="8" t="s">
        <v>10</v>
      </c>
      <c r="D60" s="9">
        <v>5.0000000000000001E-3</v>
      </c>
      <c r="E60" s="9"/>
      <c r="F60" s="9"/>
      <c r="G60" s="9"/>
      <c r="H60" s="11">
        <f>VLOOKUP(B60,[1]TDSheet!$A:$G,7,0)</f>
        <v>0</v>
      </c>
      <c r="K60" s="2">
        <f>VLOOKUP(B60,[1]TDSheet!$A:$N,14,0)</f>
        <v>0</v>
      </c>
      <c r="L60" s="2">
        <f>VLOOKUP(B60,[2]TDSheet!$A:$Q,17,0)</f>
        <v>0</v>
      </c>
      <c r="M60" s="2">
        <f t="shared" si="3"/>
        <v>0</v>
      </c>
      <c r="N60" s="21"/>
      <c r="O60" s="21">
        <v>150</v>
      </c>
      <c r="Q60" s="2" t="e">
        <f t="shared" si="5"/>
        <v>#DIV/0!</v>
      </c>
      <c r="R60" s="2" t="e">
        <f t="shared" si="6"/>
        <v>#DIV/0!</v>
      </c>
      <c r="S60" s="2">
        <f>VLOOKUP(B60,[1]TDSheet!$A:$T,20,0)</f>
        <v>0</v>
      </c>
      <c r="T60" s="2">
        <f>VLOOKUP(B60,[1]TDSheet!$A:$U,21,0)</f>
        <v>0</v>
      </c>
      <c r="U60" s="2">
        <f>VLOOKUP(B60,[1]TDSheet!$A:$L,12,0)</f>
        <v>0</v>
      </c>
      <c r="W60" s="2">
        <f t="shared" si="7"/>
        <v>0</v>
      </c>
      <c r="X60" s="2">
        <f>VLOOKUP(A60,[3]Лист1!$A$10:$L$144,12,0)</f>
        <v>150</v>
      </c>
    </row>
    <row r="61" spans="1:24" ht="11.1" customHeight="1" outlineLevel="1" x14ac:dyDescent="0.2">
      <c r="A61">
        <v>233</v>
      </c>
      <c r="B61" s="8" t="s">
        <v>66</v>
      </c>
      <c r="C61" s="8" t="s">
        <v>10</v>
      </c>
      <c r="D61" s="9">
        <v>54.558999999999997</v>
      </c>
      <c r="E61" s="9">
        <v>2.238</v>
      </c>
      <c r="F61" s="9">
        <v>2.9790000000000001</v>
      </c>
      <c r="G61" s="9">
        <v>51.238</v>
      </c>
      <c r="H61" s="11">
        <f>VLOOKUP(B61,[1]TDSheet!$A:$G,7,0)</f>
        <v>1</v>
      </c>
      <c r="K61" s="2">
        <f>VLOOKUP(B61,[1]TDSheet!$A:$N,14,0)</f>
        <v>0</v>
      </c>
      <c r="L61" s="2">
        <f>VLOOKUP(B61,[2]TDSheet!$A:$Q,17,0)</f>
        <v>0</v>
      </c>
      <c r="M61" s="2">
        <f t="shared" si="3"/>
        <v>0.5958</v>
      </c>
      <c r="N61" s="21"/>
      <c r="O61" s="21"/>
      <c r="Q61" s="2">
        <f t="shared" si="5"/>
        <v>85.998657267539443</v>
      </c>
      <c r="R61" s="2">
        <f t="shared" si="6"/>
        <v>85.998657267539443</v>
      </c>
      <c r="S61" s="2">
        <f>VLOOKUP(B61,[1]TDSheet!$A:$T,20,0)</f>
        <v>0</v>
      </c>
      <c r="T61" s="2">
        <f>VLOOKUP(B61,[1]TDSheet!$A:$U,21,0)</f>
        <v>0</v>
      </c>
      <c r="U61" s="2">
        <f>VLOOKUP(B61,[1]TDSheet!$A:$L,12,0)</f>
        <v>1.5025999999999999</v>
      </c>
      <c r="W61" s="2">
        <f t="shared" si="7"/>
        <v>0</v>
      </c>
      <c r="X61" s="2">
        <f>VLOOKUP(A61,[3]Лист1!$A$10:$L$144,12,0)</f>
        <v>0</v>
      </c>
    </row>
    <row r="62" spans="1:24" ht="11.1" customHeight="1" outlineLevel="1" x14ac:dyDescent="0.2">
      <c r="A62">
        <v>235</v>
      </c>
      <c r="B62" s="8" t="s">
        <v>67</v>
      </c>
      <c r="C62" s="8" t="s">
        <v>10</v>
      </c>
      <c r="D62" s="9">
        <v>221.92400000000001</v>
      </c>
      <c r="E62" s="9">
        <v>1074.2660000000001</v>
      </c>
      <c r="F62" s="9">
        <v>359.36700000000002</v>
      </c>
      <c r="G62" s="9">
        <v>579.19799999999998</v>
      </c>
      <c r="H62" s="11">
        <f>VLOOKUP(B62,[1]TDSheet!$A:$G,7,0)</f>
        <v>1</v>
      </c>
      <c r="K62" s="2">
        <f>VLOOKUP(B62,[1]TDSheet!$A:$N,14,0)</f>
        <v>150</v>
      </c>
      <c r="L62" s="2">
        <f>VLOOKUP(B62,[2]TDSheet!$A:$Q,17,0)</f>
        <v>45</v>
      </c>
      <c r="M62" s="2">
        <f t="shared" si="3"/>
        <v>71.873400000000004</v>
      </c>
      <c r="N62" s="21">
        <f t="shared" si="4"/>
        <v>232.02960000000007</v>
      </c>
      <c r="O62" s="21">
        <v>570.80200000000002</v>
      </c>
      <c r="Q62" s="2">
        <f t="shared" si="5"/>
        <v>14</v>
      </c>
      <c r="R62" s="2">
        <f t="shared" si="6"/>
        <v>10.771690221973635</v>
      </c>
      <c r="S62" s="2">
        <f>VLOOKUP(B62,[1]TDSheet!$A:$T,20,0)</f>
        <v>14.437999999999999</v>
      </c>
      <c r="T62" s="2">
        <f>VLOOKUP(B62,[1]TDSheet!$A:$U,21,0)</f>
        <v>99.897999999999996</v>
      </c>
      <c r="U62" s="2">
        <f>VLOOKUP(B62,[1]TDSheet!$A:$L,12,0)</f>
        <v>55.6342</v>
      </c>
      <c r="W62" s="2">
        <f t="shared" si="7"/>
        <v>232.02960000000007</v>
      </c>
      <c r="X62" s="2">
        <f>VLOOKUP(A62,[3]Лист1!$A$10:$L$144,12,0)</f>
        <v>650</v>
      </c>
    </row>
    <row r="63" spans="1:24" ht="11.1" customHeight="1" outlineLevel="1" x14ac:dyDescent="0.2">
      <c r="A63">
        <v>236</v>
      </c>
      <c r="B63" s="8" t="s">
        <v>68</v>
      </c>
      <c r="C63" s="8" t="s">
        <v>10</v>
      </c>
      <c r="D63" s="9">
        <v>43.871000000000002</v>
      </c>
      <c r="E63" s="9">
        <v>62.405999999999999</v>
      </c>
      <c r="F63" s="9">
        <v>26.530999999999999</v>
      </c>
      <c r="G63" s="9">
        <v>71.603999999999999</v>
      </c>
      <c r="H63" s="11">
        <f>VLOOKUP(B63,[1]TDSheet!$A:$G,7,0)</f>
        <v>1</v>
      </c>
      <c r="K63" s="2">
        <f>VLOOKUP(B63,[1]TDSheet!$A:$N,14,0)</f>
        <v>30</v>
      </c>
      <c r="L63" s="2">
        <f>VLOOKUP(B63,[2]TDSheet!$A:$Q,17,0)</f>
        <v>0</v>
      </c>
      <c r="M63" s="2">
        <f t="shared" si="3"/>
        <v>5.3061999999999996</v>
      </c>
      <c r="N63" s="21"/>
      <c r="O63" s="21">
        <v>98.396000000000001</v>
      </c>
      <c r="Q63" s="2">
        <f t="shared" si="5"/>
        <v>19.148166296031061</v>
      </c>
      <c r="R63" s="2">
        <f t="shared" si="6"/>
        <v>19.148166296031061</v>
      </c>
      <c r="S63" s="2">
        <f>VLOOKUP(B63,[1]TDSheet!$A:$T,20,0)</f>
        <v>6.1349999999999998</v>
      </c>
      <c r="T63" s="2">
        <f>VLOOKUP(B63,[1]TDSheet!$A:$U,21,0)</f>
        <v>9.6391999999999989</v>
      </c>
      <c r="U63" s="2">
        <f>VLOOKUP(B63,[1]TDSheet!$A:$L,12,0)</f>
        <v>8.1817999999999991</v>
      </c>
      <c r="W63" s="2">
        <f t="shared" si="7"/>
        <v>0</v>
      </c>
      <c r="X63" s="2">
        <f>VLOOKUP(A63,[3]Лист1!$A$10:$L$144,12,0)</f>
        <v>100</v>
      </c>
    </row>
    <row r="64" spans="1:24" ht="11.1" customHeight="1" outlineLevel="1" x14ac:dyDescent="0.2">
      <c r="A64">
        <v>237</v>
      </c>
      <c r="B64" s="8" t="s">
        <v>69</v>
      </c>
      <c r="C64" s="8" t="s">
        <v>10</v>
      </c>
      <c r="D64" s="9">
        <v>32.454999999999998</v>
      </c>
      <c r="E64" s="9">
        <v>29.54</v>
      </c>
      <c r="F64" s="9"/>
      <c r="G64" s="9"/>
      <c r="H64" s="11">
        <f>VLOOKUP(B64,[1]TDSheet!$A:$G,7,0)</f>
        <v>1</v>
      </c>
      <c r="K64" s="2">
        <f>VLOOKUP(B64,[1]TDSheet!$A:$N,14,0)</f>
        <v>80</v>
      </c>
      <c r="L64" s="2">
        <f>VLOOKUP(B64,[2]TDSheet!$A:$Q,17,0)</f>
        <v>0</v>
      </c>
      <c r="M64" s="2">
        <f t="shared" si="3"/>
        <v>0</v>
      </c>
      <c r="N64" s="21"/>
      <c r="O64" s="21">
        <v>180</v>
      </c>
      <c r="Q64" s="2" t="e">
        <f t="shared" si="5"/>
        <v>#DIV/0!</v>
      </c>
      <c r="R64" s="2" t="e">
        <f t="shared" si="6"/>
        <v>#DIV/0!</v>
      </c>
      <c r="S64" s="2">
        <f>VLOOKUP(B64,[1]TDSheet!$A:$T,20,0)</f>
        <v>5.9039999999999999</v>
      </c>
      <c r="T64" s="2">
        <f>VLOOKUP(B64,[1]TDSheet!$A:$U,21,0)</f>
        <v>2.1360000000000001</v>
      </c>
      <c r="U64" s="2">
        <f>VLOOKUP(B64,[1]TDSheet!$A:$L,12,0)</f>
        <v>0</v>
      </c>
      <c r="W64" s="2">
        <f t="shared" si="7"/>
        <v>0</v>
      </c>
      <c r="X64" s="2">
        <f>VLOOKUP(A64,[3]Лист1!$A$10:$L$144,12,0)</f>
        <v>180</v>
      </c>
    </row>
    <row r="65" spans="1:24" ht="12.75" customHeight="1" outlineLevel="1" x14ac:dyDescent="0.2">
      <c r="A65">
        <v>239</v>
      </c>
      <c r="B65" s="8" t="s">
        <v>70</v>
      </c>
      <c r="C65" s="8" t="s">
        <v>10</v>
      </c>
      <c r="D65" s="9">
        <v>-0.879</v>
      </c>
      <c r="E65" s="9">
        <v>114.892</v>
      </c>
      <c r="F65" s="9">
        <v>22.901</v>
      </c>
      <c r="G65" s="9">
        <v>49.19</v>
      </c>
      <c r="H65" s="11">
        <f>VLOOKUP(B65,[1]TDSheet!$A:$G,7,0)</f>
        <v>1</v>
      </c>
      <c r="K65" s="2">
        <f>VLOOKUP(B65,[1]TDSheet!$A:$N,14,0)</f>
        <v>30</v>
      </c>
      <c r="L65" s="2">
        <f>VLOOKUP(B65,[2]TDSheet!$A:$Q,17,0)</f>
        <v>0</v>
      </c>
      <c r="M65" s="2">
        <f t="shared" si="3"/>
        <v>4.5801999999999996</v>
      </c>
      <c r="N65" s="21"/>
      <c r="O65" s="21">
        <v>120</v>
      </c>
      <c r="Q65" s="2">
        <f t="shared" si="5"/>
        <v>17.289638007073929</v>
      </c>
      <c r="R65" s="2">
        <f t="shared" si="6"/>
        <v>17.289638007073929</v>
      </c>
      <c r="S65" s="2">
        <f>VLOOKUP(B65,[1]TDSheet!$A:$T,20,0)</f>
        <v>2.4376000000000002</v>
      </c>
      <c r="T65" s="2">
        <f>VLOOKUP(B65,[1]TDSheet!$A:$U,21,0)</f>
        <v>8.0215999999999994</v>
      </c>
      <c r="U65" s="2">
        <f>VLOOKUP(B65,[1]TDSheet!$A:$L,12,0)</f>
        <v>3.157</v>
      </c>
      <c r="W65" s="2">
        <f t="shared" si="7"/>
        <v>0</v>
      </c>
      <c r="X65" s="2">
        <f>VLOOKUP(A65,[3]Лист1!$A$10:$L$144,12,0)</f>
        <v>120</v>
      </c>
    </row>
    <row r="66" spans="1:24" ht="11.1" customHeight="1" outlineLevel="1" x14ac:dyDescent="0.2">
      <c r="A66">
        <v>240</v>
      </c>
      <c r="B66" s="8" t="s">
        <v>71</v>
      </c>
      <c r="C66" s="8" t="s">
        <v>10</v>
      </c>
      <c r="D66" s="9">
        <v>8.65</v>
      </c>
      <c r="E66" s="9">
        <v>4.0819999999999999</v>
      </c>
      <c r="F66" s="9">
        <v>0.38400000000000001</v>
      </c>
      <c r="G66" s="9">
        <v>8.1129999999999995</v>
      </c>
      <c r="H66" s="11">
        <f>VLOOKUP(B66,[1]TDSheet!$A:$G,7,0)</f>
        <v>1</v>
      </c>
      <c r="K66" s="2">
        <f>VLOOKUP(B66,[1]TDSheet!$A:$N,14,0)</f>
        <v>0</v>
      </c>
      <c r="L66" s="2">
        <f>VLOOKUP(B66,[2]TDSheet!$A:$Q,17,0)</f>
        <v>0</v>
      </c>
      <c r="M66" s="2">
        <f t="shared" si="3"/>
        <v>7.6800000000000007E-2</v>
      </c>
      <c r="N66" s="21"/>
      <c r="O66" s="21">
        <v>10</v>
      </c>
      <c r="Q66" s="2">
        <f t="shared" si="5"/>
        <v>105.63802083333331</v>
      </c>
      <c r="R66" s="2">
        <f t="shared" si="6"/>
        <v>105.63802083333331</v>
      </c>
      <c r="S66" s="2">
        <f>VLOOKUP(B66,[1]TDSheet!$A:$T,20,0)</f>
        <v>0.13540000000000002</v>
      </c>
      <c r="T66" s="2">
        <f>VLOOKUP(B66,[1]TDSheet!$A:$U,21,0)</f>
        <v>0.15040000000000001</v>
      </c>
      <c r="U66" s="2">
        <f>VLOOKUP(B66,[1]TDSheet!$A:$L,12,0)</f>
        <v>0.22799999999999998</v>
      </c>
      <c r="W66" s="2">
        <f t="shared" si="7"/>
        <v>0</v>
      </c>
      <c r="X66" s="2">
        <f>VLOOKUP(A66,[3]Лист1!$A$10:$L$144,12,0)</f>
        <v>5</v>
      </c>
    </row>
    <row r="67" spans="1:24" ht="11.1" customHeight="1" outlineLevel="1" x14ac:dyDescent="0.2">
      <c r="A67">
        <v>242</v>
      </c>
      <c r="B67" s="8" t="s">
        <v>72</v>
      </c>
      <c r="C67" s="8" t="s">
        <v>10</v>
      </c>
      <c r="D67" s="9">
        <v>121.845</v>
      </c>
      <c r="E67" s="9">
        <v>93.986999999999995</v>
      </c>
      <c r="F67" s="9">
        <v>73.799000000000007</v>
      </c>
      <c r="G67" s="9">
        <v>105.901</v>
      </c>
      <c r="H67" s="11">
        <f>VLOOKUP(B67,[1]TDSheet!$A:$G,7,0)</f>
        <v>1</v>
      </c>
      <c r="K67" s="2">
        <f>VLOOKUP(B67,[1]TDSheet!$A:$N,14,0)</f>
        <v>26.114399999999989</v>
      </c>
      <c r="L67" s="2">
        <f>VLOOKUP(B67,[2]TDSheet!$A:$Q,17,0)</f>
        <v>0</v>
      </c>
      <c r="M67" s="2">
        <f t="shared" si="3"/>
        <v>14.759800000000002</v>
      </c>
      <c r="N67" s="21">
        <f t="shared" si="4"/>
        <v>74.62180000000005</v>
      </c>
      <c r="O67" s="21">
        <v>150</v>
      </c>
      <c r="Q67" s="2">
        <f t="shared" si="5"/>
        <v>14.000000000000002</v>
      </c>
      <c r="R67" s="2">
        <f t="shared" si="6"/>
        <v>8.9442539871813977</v>
      </c>
      <c r="S67" s="2">
        <f>VLOOKUP(B67,[1]TDSheet!$A:$T,20,0)</f>
        <v>21.955400000000001</v>
      </c>
      <c r="T67" s="2">
        <f>VLOOKUP(B67,[1]TDSheet!$A:$U,21,0)</f>
        <v>7.5516000000000005</v>
      </c>
      <c r="U67" s="2">
        <f>VLOOKUP(B67,[1]TDSheet!$A:$L,12,0)</f>
        <v>16.8782</v>
      </c>
      <c r="W67" s="2">
        <f t="shared" si="7"/>
        <v>74.62180000000005</v>
      </c>
      <c r="X67" s="2">
        <f>VLOOKUP(A67,[3]Лист1!$A$10:$L$144,12,0)</f>
        <v>150</v>
      </c>
    </row>
    <row r="68" spans="1:24" ht="11.1" customHeight="1" outlineLevel="1" x14ac:dyDescent="0.2">
      <c r="A68">
        <v>243</v>
      </c>
      <c r="B68" s="8" t="s">
        <v>73</v>
      </c>
      <c r="C68" s="8" t="s">
        <v>10</v>
      </c>
      <c r="D68" s="9">
        <v>34.89</v>
      </c>
      <c r="E68" s="9">
        <v>172.70699999999999</v>
      </c>
      <c r="F68" s="9">
        <v>78.962999999999994</v>
      </c>
      <c r="G68" s="9">
        <v>-2.3780000000000001</v>
      </c>
      <c r="H68" s="11">
        <f>VLOOKUP(B68,[1]TDSheet!$A:$G,7,0)</f>
        <v>1</v>
      </c>
      <c r="K68" s="2">
        <f>VLOOKUP(B68,[1]TDSheet!$A:$N,14,0)</f>
        <v>100</v>
      </c>
      <c r="L68" s="2">
        <f>VLOOKUP(B68,[2]TDSheet!$A:$Q,17,0)</f>
        <v>15</v>
      </c>
      <c r="M68" s="2">
        <f t="shared" si="3"/>
        <v>15.792599999999998</v>
      </c>
      <c r="N68" s="21">
        <f t="shared" si="4"/>
        <v>108.47439999999999</v>
      </c>
      <c r="O68" s="21">
        <v>145</v>
      </c>
      <c r="Q68" s="2">
        <f t="shared" si="5"/>
        <v>14</v>
      </c>
      <c r="R68" s="2">
        <f t="shared" si="6"/>
        <v>7.1313146663627274</v>
      </c>
      <c r="S68" s="2">
        <f>VLOOKUP(B68,[1]TDSheet!$A:$T,20,0)</f>
        <v>13.8422</v>
      </c>
      <c r="T68" s="2">
        <f>VLOOKUP(B68,[1]TDSheet!$A:$U,21,0)</f>
        <v>8.404399999999999</v>
      </c>
      <c r="U68" s="2">
        <f>VLOOKUP(B68,[1]TDSheet!$A:$L,12,0)</f>
        <v>17.677399999999999</v>
      </c>
      <c r="W68" s="2">
        <f t="shared" si="7"/>
        <v>108.47439999999999</v>
      </c>
      <c r="X68" s="2">
        <f>VLOOKUP(A68,[3]Лист1!$A$10:$L$144,12,0)</f>
        <v>145</v>
      </c>
    </row>
    <row r="69" spans="1:24" ht="11.1" customHeight="1" outlineLevel="1" x14ac:dyDescent="0.2">
      <c r="A69">
        <v>244</v>
      </c>
      <c r="B69" s="8" t="s">
        <v>74</v>
      </c>
      <c r="C69" s="8" t="s">
        <v>10</v>
      </c>
      <c r="D69" s="9">
        <v>120.167</v>
      </c>
      <c r="E69" s="9">
        <v>157.57300000000001</v>
      </c>
      <c r="F69" s="9">
        <v>68.018000000000001</v>
      </c>
      <c r="G69" s="9">
        <v>100.35</v>
      </c>
      <c r="H69" s="11">
        <f>VLOOKUP(B69,[1]TDSheet!$A:$G,7,0)</f>
        <v>1</v>
      </c>
      <c r="K69" s="2">
        <f>VLOOKUP(B69,[1]TDSheet!$A:$N,14,0)</f>
        <v>25</v>
      </c>
      <c r="L69" s="2">
        <f>VLOOKUP(B69,[2]TDSheet!$A:$Q,17,0)</f>
        <v>20</v>
      </c>
      <c r="M69" s="2">
        <f t="shared" si="3"/>
        <v>13.6036</v>
      </c>
      <c r="N69" s="21">
        <f t="shared" si="4"/>
        <v>45.100400000000008</v>
      </c>
      <c r="O69" s="21">
        <v>135</v>
      </c>
      <c r="Q69" s="2">
        <f t="shared" si="5"/>
        <v>14</v>
      </c>
      <c r="R69" s="2">
        <f t="shared" si="6"/>
        <v>10.684671704548796</v>
      </c>
      <c r="S69" s="2">
        <f>VLOOKUP(B69,[1]TDSheet!$A:$T,20,0)</f>
        <v>18.588000000000001</v>
      </c>
      <c r="T69" s="2">
        <f>VLOOKUP(B69,[1]TDSheet!$A:$U,21,0)</f>
        <v>8.4188000000000009</v>
      </c>
      <c r="U69" s="2">
        <f>VLOOKUP(B69,[1]TDSheet!$A:$L,12,0)</f>
        <v>15.732200000000001</v>
      </c>
      <c r="W69" s="2">
        <f t="shared" si="7"/>
        <v>45.100400000000008</v>
      </c>
      <c r="X69" s="2">
        <f>VLOOKUP(A69,[3]Лист1!$A$10:$L$144,12,0)</f>
        <v>135</v>
      </c>
    </row>
    <row r="70" spans="1:24" ht="11.1" customHeight="1" outlineLevel="1" x14ac:dyDescent="0.2">
      <c r="A70">
        <v>246</v>
      </c>
      <c r="B70" s="8" t="s">
        <v>75</v>
      </c>
      <c r="C70" s="8" t="s">
        <v>10</v>
      </c>
      <c r="D70" s="9">
        <v>46.98</v>
      </c>
      <c r="E70" s="9">
        <v>6.77</v>
      </c>
      <c r="F70" s="9">
        <v>6.76</v>
      </c>
      <c r="G70" s="9">
        <v>40.229999999999997</v>
      </c>
      <c r="H70" s="11">
        <f>VLOOKUP(B70,[1]TDSheet!$A:$G,7,0)</f>
        <v>1</v>
      </c>
      <c r="K70" s="2">
        <f>VLOOKUP(B70,[1]TDSheet!$A:$N,14,0)</f>
        <v>0</v>
      </c>
      <c r="L70" s="2">
        <f>VLOOKUP(B70,[2]TDSheet!$A:$Q,17,0)</f>
        <v>0</v>
      </c>
      <c r="M70" s="2">
        <f t="shared" si="3"/>
        <v>1.3519999999999999</v>
      </c>
      <c r="N70" s="21"/>
      <c r="O70" s="21">
        <v>60</v>
      </c>
      <c r="Q70" s="2">
        <f t="shared" si="5"/>
        <v>29.755917159763314</v>
      </c>
      <c r="R70" s="2">
        <f t="shared" si="6"/>
        <v>29.755917159763314</v>
      </c>
      <c r="S70" s="2">
        <f>VLOOKUP(B70,[1]TDSheet!$A:$T,20,0)</f>
        <v>1.3519999999999999</v>
      </c>
      <c r="T70" s="2">
        <f>VLOOKUP(B70,[1]TDSheet!$A:$U,21,0)</f>
        <v>0</v>
      </c>
      <c r="U70" s="2">
        <f>VLOOKUP(B70,[1]TDSheet!$A:$L,12,0)</f>
        <v>1.34</v>
      </c>
      <c r="W70" s="2">
        <f t="shared" si="7"/>
        <v>0</v>
      </c>
      <c r="X70" s="2">
        <f>VLOOKUP(A70,[3]Лист1!$A$10:$L$144,12,0)</f>
        <v>60</v>
      </c>
    </row>
    <row r="71" spans="1:24" ht="11.1" customHeight="1" outlineLevel="1" x14ac:dyDescent="0.2">
      <c r="A71">
        <v>247</v>
      </c>
      <c r="B71" s="8" t="s">
        <v>76</v>
      </c>
      <c r="C71" s="8" t="s">
        <v>10</v>
      </c>
      <c r="D71" s="9">
        <v>4.6740000000000004</v>
      </c>
      <c r="E71" s="9">
        <v>48.395000000000003</v>
      </c>
      <c r="F71" s="9">
        <v>40.156999999999996</v>
      </c>
      <c r="G71" s="9">
        <v>11.606</v>
      </c>
      <c r="H71" s="11">
        <f>VLOOKUP(B71,[1]TDSheet!$A:$G,7,0)</f>
        <v>1</v>
      </c>
      <c r="K71" s="2">
        <f>VLOOKUP(B71,[1]TDSheet!$A:$N,14,0)</f>
        <v>70</v>
      </c>
      <c r="L71" s="2">
        <f>VLOOKUP(B71,[2]TDSheet!$A:$Q,17,0)</f>
        <v>40</v>
      </c>
      <c r="M71" s="2">
        <f t="shared" ref="M71:M134" si="8">F71/5</f>
        <v>8.0313999999999997</v>
      </c>
      <c r="N71" s="21"/>
      <c r="O71" s="21">
        <v>235</v>
      </c>
      <c r="Q71" s="2">
        <f t="shared" ref="Q71:Q134" si="9">(G71+K71+L71+N71)/M71</f>
        <v>15.14132031775282</v>
      </c>
      <c r="R71" s="2">
        <f t="shared" ref="R71:R134" si="10">(G71+K71+L71)/M71</f>
        <v>15.14132031775282</v>
      </c>
      <c r="S71" s="2">
        <f>VLOOKUP(B71,[1]TDSheet!$A:$T,20,0)</f>
        <v>17.7136</v>
      </c>
      <c r="T71" s="2">
        <f>VLOOKUP(B71,[1]TDSheet!$A:$U,21,0)</f>
        <v>6.2241999999999997</v>
      </c>
      <c r="U71" s="2">
        <f>VLOOKUP(B71,[1]TDSheet!$A:$L,12,0)</f>
        <v>11.0808</v>
      </c>
      <c r="W71" s="2">
        <f t="shared" ref="W71:W134" si="11">N71*H71</f>
        <v>0</v>
      </c>
      <c r="X71" s="2">
        <f>VLOOKUP(A71,[3]Лист1!$A$10:$L$144,12,0)</f>
        <v>235</v>
      </c>
    </row>
    <row r="72" spans="1:24" ht="11.1" customHeight="1" outlineLevel="1" x14ac:dyDescent="0.2">
      <c r="A72">
        <v>249</v>
      </c>
      <c r="B72" s="8" t="s">
        <v>77</v>
      </c>
      <c r="C72" s="8" t="s">
        <v>10</v>
      </c>
      <c r="D72" s="10"/>
      <c r="E72" s="9">
        <v>15.648999999999999</v>
      </c>
      <c r="F72" s="9"/>
      <c r="G72" s="9">
        <v>15.648999999999999</v>
      </c>
      <c r="H72" s="11">
        <v>1</v>
      </c>
      <c r="M72" s="2">
        <f t="shared" si="8"/>
        <v>0</v>
      </c>
      <c r="N72" s="21"/>
      <c r="O72" s="21">
        <v>10</v>
      </c>
      <c r="Q72" s="2" t="e">
        <f t="shared" si="9"/>
        <v>#DIV/0!</v>
      </c>
      <c r="R72" s="2" t="e">
        <f t="shared" si="10"/>
        <v>#DIV/0!</v>
      </c>
      <c r="S72" s="2">
        <v>0</v>
      </c>
      <c r="T72" s="2">
        <v>0</v>
      </c>
      <c r="U72" s="2">
        <v>0</v>
      </c>
      <c r="W72" s="2">
        <f t="shared" si="11"/>
        <v>0</v>
      </c>
      <c r="X72" s="2">
        <f>VLOOKUP(A72,[3]Лист1!$A$10:$L$144,12,0)</f>
        <v>10</v>
      </c>
    </row>
    <row r="73" spans="1:24" ht="11.1" customHeight="1" outlineLevel="1" x14ac:dyDescent="0.2">
      <c r="A73">
        <v>250</v>
      </c>
      <c r="B73" s="8" t="s">
        <v>78</v>
      </c>
      <c r="C73" s="8" t="s">
        <v>10</v>
      </c>
      <c r="D73" s="9">
        <v>-2.7290000000000001</v>
      </c>
      <c r="E73" s="9">
        <v>64.677000000000007</v>
      </c>
      <c r="F73" s="9">
        <v>37.186</v>
      </c>
      <c r="G73" s="9">
        <v>13.374000000000001</v>
      </c>
      <c r="H73" s="11">
        <f>VLOOKUP(B73,[1]TDSheet!$A:$G,7,0)</f>
        <v>1</v>
      </c>
      <c r="K73" s="2">
        <f>VLOOKUP(B73,[1]TDSheet!$A:$N,14,0)</f>
        <v>75</v>
      </c>
      <c r="L73" s="2">
        <f>VLOOKUP(B73,[2]TDSheet!$A:$Q,17,0)</f>
        <v>0</v>
      </c>
      <c r="M73" s="2">
        <f t="shared" si="8"/>
        <v>7.4371999999999998</v>
      </c>
      <c r="N73" s="21">
        <f t="shared" ref="N73:N131" si="12">14*M73-L73-K73-G73</f>
        <v>15.746800000000002</v>
      </c>
      <c r="O73" s="21">
        <v>815</v>
      </c>
      <c r="Q73" s="2">
        <f t="shared" si="9"/>
        <v>14</v>
      </c>
      <c r="R73" s="2">
        <f t="shared" si="10"/>
        <v>11.882697789490669</v>
      </c>
      <c r="S73" s="2">
        <f>VLOOKUP(B73,[1]TDSheet!$A:$T,20,0)</f>
        <v>4.0554000000000006</v>
      </c>
      <c r="T73" s="2">
        <f>VLOOKUP(B73,[1]TDSheet!$A:$U,21,0)</f>
        <v>7.6510000000000007</v>
      </c>
      <c r="U73" s="2">
        <f>VLOOKUP(B73,[1]TDSheet!$A:$L,12,0)</f>
        <v>12.3194</v>
      </c>
      <c r="W73" s="2">
        <f t="shared" si="11"/>
        <v>15.746800000000002</v>
      </c>
      <c r="X73" s="2">
        <f>VLOOKUP(A73,[3]Лист1!$A$10:$L$144,12,0)</f>
        <v>815</v>
      </c>
    </row>
    <row r="74" spans="1:24" ht="11.1" customHeight="1" outlineLevel="1" x14ac:dyDescent="0.2">
      <c r="A74">
        <v>251</v>
      </c>
      <c r="B74" s="8" t="s">
        <v>79</v>
      </c>
      <c r="C74" s="8" t="s">
        <v>10</v>
      </c>
      <c r="D74" s="9">
        <v>5.3550000000000004</v>
      </c>
      <c r="E74" s="9">
        <v>63.040999999999997</v>
      </c>
      <c r="F74" s="9">
        <v>35.517000000000003</v>
      </c>
      <c r="G74" s="9">
        <v>30.187999999999999</v>
      </c>
      <c r="H74" s="11">
        <f>VLOOKUP(B74,[1]TDSheet!$A:$G,7,0)</f>
        <v>1</v>
      </c>
      <c r="K74" s="2">
        <f>VLOOKUP(B74,[1]TDSheet!$A:$N,14,0)</f>
        <v>20</v>
      </c>
      <c r="L74" s="2">
        <f>VLOOKUP(B74,[2]TDSheet!$A:$Q,17,0)</f>
        <v>35</v>
      </c>
      <c r="M74" s="2">
        <f t="shared" si="8"/>
        <v>7.1034000000000006</v>
      </c>
      <c r="N74" s="21">
        <f t="shared" si="12"/>
        <v>14.25960000000001</v>
      </c>
      <c r="O74" s="21">
        <v>65</v>
      </c>
      <c r="Q74" s="2">
        <f t="shared" si="9"/>
        <v>14</v>
      </c>
      <c r="R74" s="2">
        <f t="shared" si="10"/>
        <v>11.992566939775319</v>
      </c>
      <c r="S74" s="2">
        <f>VLOOKUP(B74,[1]TDSheet!$A:$T,20,0)</f>
        <v>0.25840000000000002</v>
      </c>
      <c r="T74" s="2">
        <f>VLOOKUP(B74,[1]TDSheet!$A:$U,21,0)</f>
        <v>6.9269999999999996</v>
      </c>
      <c r="U74" s="2">
        <f>VLOOKUP(B74,[1]TDSheet!$A:$L,12,0)</f>
        <v>3.7383999999999999</v>
      </c>
      <c r="W74" s="2">
        <f t="shared" si="11"/>
        <v>14.25960000000001</v>
      </c>
      <c r="X74" s="2">
        <f>VLOOKUP(A74,[3]Лист1!$A$10:$L$144,12,0)</f>
        <v>65</v>
      </c>
    </row>
    <row r="75" spans="1:24" ht="11.1" customHeight="1" outlineLevel="1" x14ac:dyDescent="0.2">
      <c r="A75">
        <v>253</v>
      </c>
      <c r="B75" s="8" t="s">
        <v>80</v>
      </c>
      <c r="C75" s="8" t="s">
        <v>10</v>
      </c>
      <c r="D75" s="9">
        <v>97.298000000000002</v>
      </c>
      <c r="E75" s="9">
        <v>1723.8409999999999</v>
      </c>
      <c r="F75" s="9">
        <v>1439.1790000000001</v>
      </c>
      <c r="G75" s="9">
        <v>58.741</v>
      </c>
      <c r="H75" s="11">
        <f>VLOOKUP(B75,[1]TDSheet!$A:$G,7,0)</f>
        <v>1</v>
      </c>
      <c r="K75" s="2">
        <f>VLOOKUP(B75,[1]TDSheet!$A:$N,14,0)</f>
        <v>700</v>
      </c>
      <c r="L75" s="2">
        <f>VLOOKUP(B75,[2]TDSheet!$A:$Q,17,0)</f>
        <v>80</v>
      </c>
      <c r="M75" s="2">
        <f t="shared" si="8"/>
        <v>287.83580000000001</v>
      </c>
      <c r="N75" s="21">
        <f>12*M75-L75-K75-G75</f>
        <v>2615.2885999999999</v>
      </c>
      <c r="O75" s="21">
        <v>1550</v>
      </c>
      <c r="Q75" s="2">
        <f t="shared" si="9"/>
        <v>12</v>
      </c>
      <c r="R75" s="2">
        <f t="shared" si="10"/>
        <v>2.9139564988093904</v>
      </c>
      <c r="S75" s="2">
        <f>VLOOKUP(B75,[1]TDSheet!$A:$T,20,0)</f>
        <v>253.40559999999999</v>
      </c>
      <c r="T75" s="2">
        <f>VLOOKUP(B75,[1]TDSheet!$A:$U,21,0)</f>
        <v>210.34639999999999</v>
      </c>
      <c r="U75" s="2">
        <f>VLOOKUP(B75,[1]TDSheet!$A:$L,12,0)</f>
        <v>196.7818</v>
      </c>
      <c r="W75" s="2">
        <f t="shared" si="11"/>
        <v>2615.2885999999999</v>
      </c>
      <c r="X75" s="2">
        <f>VLOOKUP(A75,[3]Лист1!$A$10:$L$144,12,0)</f>
        <v>1550</v>
      </c>
    </row>
    <row r="76" spans="1:24" ht="13.5" customHeight="1" outlineLevel="1" x14ac:dyDescent="0.2">
      <c r="A76">
        <v>255</v>
      </c>
      <c r="B76" s="8" t="s">
        <v>81</v>
      </c>
      <c r="C76" s="8" t="s">
        <v>10</v>
      </c>
      <c r="D76" s="9">
        <v>73.471000000000004</v>
      </c>
      <c r="E76" s="9">
        <v>7.8090000000000002</v>
      </c>
      <c r="F76" s="9">
        <v>3.97</v>
      </c>
      <c r="G76" s="9"/>
      <c r="H76" s="11">
        <f>VLOOKUP(B76,[1]TDSheet!$A:$G,7,0)</f>
        <v>1</v>
      </c>
      <c r="K76" s="2">
        <f>VLOOKUP(B76,[1]TDSheet!$A:$N,14,0)</f>
        <v>20</v>
      </c>
      <c r="L76" s="2">
        <f>VLOOKUP(B76,[2]TDSheet!$A:$Q,17,0)</f>
        <v>10</v>
      </c>
      <c r="M76" s="2">
        <f t="shared" si="8"/>
        <v>0.79400000000000004</v>
      </c>
      <c r="N76" s="21"/>
      <c r="O76" s="21">
        <v>140</v>
      </c>
      <c r="Q76" s="2">
        <f t="shared" si="9"/>
        <v>37.783375314861459</v>
      </c>
      <c r="R76" s="2">
        <f t="shared" si="10"/>
        <v>37.783375314861459</v>
      </c>
      <c r="S76" s="2">
        <f>VLOOKUP(B76,[1]TDSheet!$A:$T,20,0)</f>
        <v>5.0754000000000001</v>
      </c>
      <c r="T76" s="2">
        <f>VLOOKUP(B76,[1]TDSheet!$A:$U,21,0)</f>
        <v>3.7323999999999997</v>
      </c>
      <c r="U76" s="2">
        <f>VLOOKUP(B76,[1]TDSheet!$A:$L,12,0)</f>
        <v>6.12</v>
      </c>
      <c r="W76" s="2">
        <f t="shared" si="11"/>
        <v>0</v>
      </c>
      <c r="X76" s="2">
        <f>VLOOKUP(A76,[3]Лист1!$A$10:$L$144,12,0)</f>
        <v>140</v>
      </c>
    </row>
    <row r="77" spans="1:24" ht="11.1" customHeight="1" outlineLevel="1" x14ac:dyDescent="0.2">
      <c r="A77">
        <v>257</v>
      </c>
      <c r="B77" s="8" t="s">
        <v>82</v>
      </c>
      <c r="C77" s="8" t="s">
        <v>10</v>
      </c>
      <c r="D77" s="9">
        <v>27.678000000000001</v>
      </c>
      <c r="E77" s="9">
        <v>2.82</v>
      </c>
      <c r="F77" s="9">
        <v>2.7909999999999999</v>
      </c>
      <c r="G77" s="9">
        <v>23.77</v>
      </c>
      <c r="H77" s="11">
        <f>VLOOKUP(B77,[1]TDSheet!$A:$G,7,0)</f>
        <v>1</v>
      </c>
      <c r="K77" s="2">
        <f>VLOOKUP(B77,[1]TDSheet!$A:$N,14,0)</f>
        <v>25</v>
      </c>
      <c r="L77" s="2">
        <f>VLOOKUP(B77,[2]TDSheet!$A:$Q,17,0)</f>
        <v>25</v>
      </c>
      <c r="M77" s="2">
        <f t="shared" si="8"/>
        <v>0.55820000000000003</v>
      </c>
      <c r="N77" s="21"/>
      <c r="O77" s="21">
        <v>50</v>
      </c>
      <c r="Q77" s="2">
        <f t="shared" si="9"/>
        <v>132.1569329989251</v>
      </c>
      <c r="R77" s="2">
        <f t="shared" si="10"/>
        <v>132.1569329989251</v>
      </c>
      <c r="S77" s="2">
        <f>VLOOKUP(B77,[1]TDSheet!$A:$T,20,0)</f>
        <v>1.0626</v>
      </c>
      <c r="T77" s="2">
        <f>VLOOKUP(B77,[1]TDSheet!$A:$U,21,0)</f>
        <v>3.0124</v>
      </c>
      <c r="U77" s="2">
        <f>VLOOKUP(B77,[1]TDSheet!$A:$L,12,0)</f>
        <v>3.6462000000000003</v>
      </c>
      <c r="W77" s="2">
        <f t="shared" si="11"/>
        <v>0</v>
      </c>
      <c r="X77" s="2">
        <f>VLOOKUP(A77,[3]Лист1!$A$10:$L$144,12,0)</f>
        <v>50</v>
      </c>
    </row>
    <row r="78" spans="1:24" ht="11.1" customHeight="1" outlineLevel="1" x14ac:dyDescent="0.2">
      <c r="A78">
        <v>258</v>
      </c>
      <c r="B78" s="8" t="s">
        <v>83</v>
      </c>
      <c r="C78" s="8" t="s">
        <v>10</v>
      </c>
      <c r="D78" s="9">
        <v>20.692</v>
      </c>
      <c r="E78" s="9">
        <v>1.419</v>
      </c>
      <c r="F78" s="9"/>
      <c r="G78" s="9">
        <v>22.111000000000001</v>
      </c>
      <c r="H78" s="11">
        <f>VLOOKUP(B78,[1]TDSheet!$A:$G,7,0)</f>
        <v>1</v>
      </c>
      <c r="K78" s="2">
        <f>VLOOKUP(B78,[1]TDSheet!$A:$N,14,0)</f>
        <v>0</v>
      </c>
      <c r="L78" s="2">
        <f>VLOOKUP(B78,[2]TDSheet!$A:$Q,17,0)</f>
        <v>0</v>
      </c>
      <c r="M78" s="2">
        <f t="shared" si="8"/>
        <v>0</v>
      </c>
      <c r="N78" s="21"/>
      <c r="O78" s="21">
        <v>30</v>
      </c>
      <c r="Q78" s="2" t="e">
        <f t="shared" si="9"/>
        <v>#DIV/0!</v>
      </c>
      <c r="R78" s="2" t="e">
        <f t="shared" si="10"/>
        <v>#DIV/0!</v>
      </c>
      <c r="S78" s="2">
        <f>VLOOKUP(B78,[1]TDSheet!$A:$T,20,0)</f>
        <v>0</v>
      </c>
      <c r="T78" s="2">
        <f>VLOOKUP(B78,[1]TDSheet!$A:$U,21,0)</f>
        <v>0.55020000000000002</v>
      </c>
      <c r="U78" s="2">
        <f>VLOOKUP(B78,[1]TDSheet!$A:$L,12,0)</f>
        <v>0.2712</v>
      </c>
      <c r="W78" s="2">
        <f t="shared" si="11"/>
        <v>0</v>
      </c>
      <c r="X78" s="2">
        <f>VLOOKUP(A78,[3]Лист1!$A$10:$L$144,12,0)</f>
        <v>30</v>
      </c>
    </row>
    <row r="79" spans="1:24" ht="11.1" customHeight="1" outlineLevel="1" x14ac:dyDescent="0.2">
      <c r="A79">
        <v>260</v>
      </c>
      <c r="B79" s="8" t="s">
        <v>84</v>
      </c>
      <c r="C79" s="8" t="s">
        <v>10</v>
      </c>
      <c r="D79" s="9">
        <v>122.012</v>
      </c>
      <c r="E79" s="9"/>
      <c r="F79" s="9">
        <v>1.3009999999999999</v>
      </c>
      <c r="G79" s="9">
        <v>120.511</v>
      </c>
      <c r="H79" s="11">
        <f>VLOOKUP(B79,[1]TDSheet!$A:$G,7,0)</f>
        <v>1</v>
      </c>
      <c r="K79" s="2">
        <f>VLOOKUP(B79,[1]TDSheet!$A:$N,14,0)</f>
        <v>0</v>
      </c>
      <c r="L79" s="2">
        <f>VLOOKUP(B79,[2]TDSheet!$A:$Q,17,0)</f>
        <v>0</v>
      </c>
      <c r="M79" s="2">
        <f t="shared" si="8"/>
        <v>0.26019999999999999</v>
      </c>
      <c r="N79" s="21"/>
      <c r="O79" s="21"/>
      <c r="Q79" s="2">
        <f t="shared" si="9"/>
        <v>463.14757878554957</v>
      </c>
      <c r="R79" s="2">
        <f t="shared" si="10"/>
        <v>463.14757878554957</v>
      </c>
      <c r="S79" s="2">
        <f>VLOOKUP(B79,[1]TDSheet!$A:$T,20,0)</f>
        <v>0</v>
      </c>
      <c r="T79" s="2">
        <f>VLOOKUP(B79,[1]TDSheet!$A:$U,21,0)</f>
        <v>0</v>
      </c>
      <c r="U79" s="2">
        <f>VLOOKUP(B79,[1]TDSheet!$A:$L,12,0)</f>
        <v>0.25800000000000001</v>
      </c>
      <c r="W79" s="2">
        <f t="shared" si="11"/>
        <v>0</v>
      </c>
      <c r="X79" s="2">
        <f>VLOOKUP(A79,[3]Лист1!$A$10:$L$144,12,0)</f>
        <v>0</v>
      </c>
    </row>
    <row r="80" spans="1:24" ht="11.1" customHeight="1" outlineLevel="1" x14ac:dyDescent="0.2">
      <c r="A80">
        <v>263</v>
      </c>
      <c r="B80" s="8" t="s">
        <v>85</v>
      </c>
      <c r="C80" s="8" t="s">
        <v>10</v>
      </c>
      <c r="D80" s="9">
        <v>51.201000000000001</v>
      </c>
      <c r="E80" s="9">
        <v>194.04</v>
      </c>
      <c r="F80" s="9">
        <v>43.618000000000002</v>
      </c>
      <c r="G80" s="9">
        <v>99.373000000000005</v>
      </c>
      <c r="H80" s="11">
        <f>VLOOKUP(B80,[1]TDSheet!$A:$G,7,0)</f>
        <v>1</v>
      </c>
      <c r="K80" s="2">
        <f>VLOOKUP(B80,[1]TDSheet!$A:$N,14,0)</f>
        <v>20</v>
      </c>
      <c r="L80" s="2">
        <f>VLOOKUP(B80,[2]TDSheet!$A:$Q,17,0)</f>
        <v>35</v>
      </c>
      <c r="M80" s="2">
        <f t="shared" si="8"/>
        <v>8.7236000000000011</v>
      </c>
      <c r="N80" s="21"/>
      <c r="O80" s="21">
        <v>20.626999999999995</v>
      </c>
      <c r="Q80" s="2">
        <f t="shared" si="9"/>
        <v>17.696019991746525</v>
      </c>
      <c r="R80" s="2">
        <f t="shared" si="10"/>
        <v>17.696019991746525</v>
      </c>
      <c r="S80" s="2">
        <f>VLOOKUP(B80,[1]TDSheet!$A:$T,20,0)</f>
        <v>7.0518000000000001</v>
      </c>
      <c r="T80" s="2">
        <f>VLOOKUP(B80,[1]TDSheet!$A:$U,21,0)</f>
        <v>12.6256</v>
      </c>
      <c r="U80" s="2">
        <f>VLOOKUP(B80,[1]TDSheet!$A:$L,12,0)</f>
        <v>3.8740000000000001</v>
      </c>
      <c r="W80" s="2">
        <f t="shared" si="11"/>
        <v>0</v>
      </c>
      <c r="X80" s="2">
        <f>VLOOKUP(A80,[3]Лист1!$A$10:$L$144,12,0)</f>
        <v>70</v>
      </c>
    </row>
    <row r="81" spans="1:24" ht="11.1" customHeight="1" outlineLevel="1" x14ac:dyDescent="0.2">
      <c r="A81">
        <v>264</v>
      </c>
      <c r="B81" s="8" t="s">
        <v>86</v>
      </c>
      <c r="C81" s="8" t="s">
        <v>10</v>
      </c>
      <c r="D81" s="9">
        <v>77.040999999999997</v>
      </c>
      <c r="E81" s="9">
        <v>53.862000000000002</v>
      </c>
      <c r="F81" s="9">
        <v>13.571</v>
      </c>
      <c r="G81" s="9">
        <v>63.423999999999999</v>
      </c>
      <c r="H81" s="11">
        <f>VLOOKUP(B81,[1]TDSheet!$A:$G,7,0)</f>
        <v>1</v>
      </c>
      <c r="K81" s="2">
        <f>VLOOKUP(B81,[1]TDSheet!$A:$N,14,0)</f>
        <v>30</v>
      </c>
      <c r="L81" s="2">
        <f>VLOOKUP(B81,[2]TDSheet!$A:$Q,17,0)</f>
        <v>40</v>
      </c>
      <c r="M81" s="2">
        <f t="shared" si="8"/>
        <v>2.7141999999999999</v>
      </c>
      <c r="N81" s="21"/>
      <c r="O81" s="21">
        <v>150</v>
      </c>
      <c r="Q81" s="2">
        <f t="shared" si="9"/>
        <v>49.15776287672243</v>
      </c>
      <c r="R81" s="2">
        <f t="shared" si="10"/>
        <v>49.15776287672243</v>
      </c>
      <c r="S81" s="2">
        <f>VLOOKUP(B81,[1]TDSheet!$A:$T,20,0)</f>
        <v>0</v>
      </c>
      <c r="T81" s="2">
        <f>VLOOKUP(B81,[1]TDSheet!$A:$U,21,0)</f>
        <v>0</v>
      </c>
      <c r="U81" s="2">
        <f>VLOOKUP(B81,[1]TDSheet!$A:$L,12,0)</f>
        <v>4.0418000000000003</v>
      </c>
      <c r="W81" s="2">
        <f t="shared" si="11"/>
        <v>0</v>
      </c>
      <c r="X81" s="2">
        <f>VLOOKUP(A81,[3]Лист1!$A$10:$L$144,12,0)</f>
        <v>150</v>
      </c>
    </row>
    <row r="82" spans="1:24" ht="11.1" customHeight="1" outlineLevel="1" x14ac:dyDescent="0.2">
      <c r="A82">
        <v>265</v>
      </c>
      <c r="B82" s="8" t="s">
        <v>87</v>
      </c>
      <c r="C82" s="8" t="s">
        <v>10</v>
      </c>
      <c r="D82" s="9">
        <v>7.9450000000000003</v>
      </c>
      <c r="E82" s="9">
        <v>36.08</v>
      </c>
      <c r="F82" s="9">
        <v>10.667</v>
      </c>
      <c r="G82" s="9">
        <v>31.114999999999998</v>
      </c>
      <c r="H82" s="11">
        <f>VLOOKUP(B82,[1]TDSheet!$A:$G,7,0)</f>
        <v>1</v>
      </c>
      <c r="K82" s="2">
        <f>VLOOKUP(B82,[1]TDSheet!$A:$N,14,0)</f>
        <v>0</v>
      </c>
      <c r="L82" s="2">
        <f>VLOOKUP(B82,[2]TDSheet!$A:$Q,17,0)</f>
        <v>10</v>
      </c>
      <c r="M82" s="2">
        <f t="shared" si="8"/>
        <v>2.1334</v>
      </c>
      <c r="N82" s="21"/>
      <c r="O82" s="21">
        <v>80</v>
      </c>
      <c r="Q82" s="2">
        <f t="shared" si="9"/>
        <v>19.272053998312551</v>
      </c>
      <c r="R82" s="2">
        <f t="shared" si="10"/>
        <v>19.272053998312551</v>
      </c>
      <c r="S82" s="2">
        <f>VLOOKUP(B82,[1]TDSheet!$A:$T,20,0)</f>
        <v>0</v>
      </c>
      <c r="T82" s="2">
        <f>VLOOKUP(B82,[1]TDSheet!$A:$U,21,0)</f>
        <v>3.2744</v>
      </c>
      <c r="U82" s="2">
        <f>VLOOKUP(B82,[1]TDSheet!$A:$L,12,0)</f>
        <v>1.1519999999999999</v>
      </c>
      <c r="W82" s="2">
        <f t="shared" si="11"/>
        <v>0</v>
      </c>
      <c r="X82" s="2">
        <f>VLOOKUP(A82,[3]Лист1!$A$10:$L$144,12,0)</f>
        <v>80</v>
      </c>
    </row>
    <row r="83" spans="1:24" ht="11.1" customHeight="1" outlineLevel="1" x14ac:dyDescent="0.2">
      <c r="A83">
        <v>266</v>
      </c>
      <c r="B83" s="8" t="s">
        <v>88</v>
      </c>
      <c r="C83" s="8" t="s">
        <v>10</v>
      </c>
      <c r="D83" s="9">
        <v>78.72</v>
      </c>
      <c r="E83" s="9">
        <v>5.71</v>
      </c>
      <c r="F83" s="9">
        <v>16.486000000000001</v>
      </c>
      <c r="G83" s="9">
        <v>62.884</v>
      </c>
      <c r="H83" s="11">
        <f>VLOOKUP(B83,[1]TDSheet!$A:$G,7,0)</f>
        <v>1</v>
      </c>
      <c r="K83" s="2">
        <f>VLOOKUP(B83,[1]TDSheet!$A:$N,14,0)</f>
        <v>0</v>
      </c>
      <c r="L83" s="2">
        <f>VLOOKUP(B83,[2]TDSheet!$A:$Q,17,0)</f>
        <v>0</v>
      </c>
      <c r="M83" s="2">
        <f t="shared" si="8"/>
        <v>3.2972000000000001</v>
      </c>
      <c r="N83" s="21"/>
      <c r="O83" s="21">
        <v>57.116</v>
      </c>
      <c r="Q83" s="2">
        <f t="shared" si="9"/>
        <v>19.071939827732621</v>
      </c>
      <c r="R83" s="2">
        <f t="shared" si="10"/>
        <v>19.071939827732621</v>
      </c>
      <c r="S83" s="2">
        <f>VLOOKUP(B83,[1]TDSheet!$A:$T,20,0)</f>
        <v>1.5698000000000001</v>
      </c>
      <c r="T83" s="2">
        <f>VLOOKUP(B83,[1]TDSheet!$A:$U,21,0)</f>
        <v>3.7122000000000002</v>
      </c>
      <c r="U83" s="2">
        <f>VLOOKUP(B83,[1]TDSheet!$A:$L,12,0)</f>
        <v>1.0004</v>
      </c>
      <c r="W83" s="2">
        <f t="shared" si="11"/>
        <v>0</v>
      </c>
      <c r="X83" s="2">
        <f>VLOOKUP(A83,[3]Лист1!$A$10:$L$144,12,0)</f>
        <v>60</v>
      </c>
    </row>
    <row r="84" spans="1:24" ht="12" customHeight="1" outlineLevel="1" x14ac:dyDescent="0.2">
      <c r="A84">
        <v>267</v>
      </c>
      <c r="B84" s="8" t="s">
        <v>89</v>
      </c>
      <c r="C84" s="8" t="s">
        <v>10</v>
      </c>
      <c r="D84" s="9">
        <v>57.034999999999997</v>
      </c>
      <c r="E84" s="9">
        <v>21.591000000000001</v>
      </c>
      <c r="F84" s="9">
        <v>7.8479999999999999</v>
      </c>
      <c r="G84" s="9">
        <v>0.68300000000000005</v>
      </c>
      <c r="H84" s="11">
        <f>VLOOKUP(B84,[1]TDSheet!$A:$G,7,0)</f>
        <v>1</v>
      </c>
      <c r="K84" s="2">
        <f>VLOOKUP(B84,[1]TDSheet!$A:$N,14,0)</f>
        <v>12.634999999999998</v>
      </c>
      <c r="L84" s="2">
        <f>VLOOKUP(B84,[2]TDSheet!$A:$Q,17,0)</f>
        <v>0</v>
      </c>
      <c r="M84" s="2">
        <f t="shared" si="8"/>
        <v>1.5695999999999999</v>
      </c>
      <c r="N84" s="21">
        <f t="shared" si="12"/>
        <v>8.6564000000000014</v>
      </c>
      <c r="O84" s="21">
        <v>70</v>
      </c>
      <c r="Q84" s="2">
        <f t="shared" si="9"/>
        <v>14</v>
      </c>
      <c r="R84" s="2">
        <f t="shared" si="10"/>
        <v>8.484964322120284</v>
      </c>
      <c r="S84" s="2">
        <f>VLOOKUP(B84,[1]TDSheet!$A:$T,20,0)</f>
        <v>-0.14319999999999999</v>
      </c>
      <c r="T84" s="2">
        <f>VLOOKUP(B84,[1]TDSheet!$A:$U,21,0)</f>
        <v>0</v>
      </c>
      <c r="U84" s="2">
        <f>VLOOKUP(B84,[1]TDSheet!$A:$L,12,0)</f>
        <v>1.859</v>
      </c>
      <c r="W84" s="2">
        <f t="shared" si="11"/>
        <v>8.6564000000000014</v>
      </c>
      <c r="X84" s="2">
        <f>VLOOKUP(A84,[3]Лист1!$A$10:$L$144,12,0)</f>
        <v>70</v>
      </c>
    </row>
    <row r="85" spans="1:24" ht="11.1" customHeight="1" outlineLevel="1" x14ac:dyDescent="0.2">
      <c r="A85">
        <v>271</v>
      </c>
      <c r="B85" s="8" t="s">
        <v>90</v>
      </c>
      <c r="C85" s="8" t="s">
        <v>10</v>
      </c>
      <c r="D85" s="9">
        <v>12.952</v>
      </c>
      <c r="E85" s="9"/>
      <c r="F85" s="9">
        <v>0.71199999999999997</v>
      </c>
      <c r="G85" s="9">
        <v>12.24</v>
      </c>
      <c r="H85" s="11">
        <f>VLOOKUP(B85,[1]TDSheet!$A:$G,7,0)</f>
        <v>1</v>
      </c>
      <c r="K85" s="2">
        <f>VLOOKUP(B85,[1]TDSheet!$A:$N,14,0)</f>
        <v>10</v>
      </c>
      <c r="L85" s="2">
        <f>VLOOKUP(B85,[2]TDSheet!$A:$Q,17,0)</f>
        <v>0</v>
      </c>
      <c r="M85" s="2">
        <f t="shared" si="8"/>
        <v>0.1424</v>
      </c>
      <c r="N85" s="21"/>
      <c r="O85" s="21"/>
      <c r="Q85" s="2">
        <f t="shared" si="9"/>
        <v>156.17977528089889</v>
      </c>
      <c r="R85" s="2">
        <f t="shared" si="10"/>
        <v>156.17977528089889</v>
      </c>
      <c r="S85" s="2">
        <f>VLOOKUP(B85,[1]TDSheet!$A:$T,20,0)</f>
        <v>0</v>
      </c>
      <c r="T85" s="2">
        <f>VLOOKUP(B85,[1]TDSheet!$A:$U,21,0)</f>
        <v>0</v>
      </c>
      <c r="U85" s="2">
        <f>VLOOKUP(B85,[1]TDSheet!$A:$L,12,0)</f>
        <v>0</v>
      </c>
      <c r="W85" s="2">
        <f t="shared" si="11"/>
        <v>0</v>
      </c>
      <c r="X85" s="2">
        <f>VLOOKUP(A85,[3]Лист1!$A$10:$L$144,12,0)</f>
        <v>0</v>
      </c>
    </row>
    <row r="86" spans="1:24" ht="11.1" customHeight="1" outlineLevel="1" x14ac:dyDescent="0.2">
      <c r="A86">
        <v>272</v>
      </c>
      <c r="B86" s="8" t="s">
        <v>91</v>
      </c>
      <c r="C86" s="8" t="s">
        <v>18</v>
      </c>
      <c r="D86" s="9">
        <v>-2</v>
      </c>
      <c r="E86" s="9">
        <v>81</v>
      </c>
      <c r="F86" s="9">
        <v>32</v>
      </c>
      <c r="G86" s="9">
        <v>17</v>
      </c>
      <c r="H86" s="11">
        <f>VLOOKUP(B86,[1]TDSheet!$A:$G,7,0)</f>
        <v>0.35</v>
      </c>
      <c r="K86" s="2">
        <f>VLOOKUP(B86,[1]TDSheet!$A:$N,14,0)</f>
        <v>25</v>
      </c>
      <c r="L86" s="2">
        <f>VLOOKUP(B86,[2]TDSheet!$A:$Q,17,0)</f>
        <v>0</v>
      </c>
      <c r="M86" s="2">
        <f t="shared" si="8"/>
        <v>6.4</v>
      </c>
      <c r="N86" s="21">
        <f t="shared" si="12"/>
        <v>47.600000000000009</v>
      </c>
      <c r="O86" s="21">
        <v>110</v>
      </c>
      <c r="Q86" s="2">
        <f t="shared" si="9"/>
        <v>14</v>
      </c>
      <c r="R86" s="2">
        <f t="shared" si="10"/>
        <v>6.5625</v>
      </c>
      <c r="S86" s="2">
        <f>VLOOKUP(B86,[1]TDSheet!$A:$T,20,0)</f>
        <v>2.2000000000000002</v>
      </c>
      <c r="T86" s="2">
        <f>VLOOKUP(B86,[1]TDSheet!$A:$U,21,0)</f>
        <v>6.8</v>
      </c>
      <c r="U86" s="2">
        <f>VLOOKUP(B86,[1]TDSheet!$A:$L,12,0)</f>
        <v>6.4</v>
      </c>
      <c r="W86" s="2">
        <f t="shared" si="11"/>
        <v>16.660000000000004</v>
      </c>
      <c r="X86" s="2">
        <f>VLOOKUP(A86,[3]Лист1!$A$10:$L$144,12,0)</f>
        <v>110</v>
      </c>
    </row>
    <row r="87" spans="1:24" ht="11.1" customHeight="1" outlineLevel="1" x14ac:dyDescent="0.2">
      <c r="A87">
        <v>273</v>
      </c>
      <c r="B87" s="8" t="s">
        <v>92</v>
      </c>
      <c r="C87" s="8" t="s">
        <v>18</v>
      </c>
      <c r="D87" s="9">
        <v>26</v>
      </c>
      <c r="E87" s="9">
        <v>98</v>
      </c>
      <c r="F87" s="9">
        <v>46</v>
      </c>
      <c r="G87" s="9"/>
      <c r="H87" s="11">
        <f>VLOOKUP(B87,[1]TDSheet!$A:$G,7,0)</f>
        <v>0.4</v>
      </c>
      <c r="K87" s="2">
        <f>VLOOKUP(B87,[1]TDSheet!$A:$N,14,0)</f>
        <v>50</v>
      </c>
      <c r="L87" s="2">
        <f>VLOOKUP(B87,[2]TDSheet!$A:$Q,17,0)</f>
        <v>24</v>
      </c>
      <c r="M87" s="2">
        <f t="shared" si="8"/>
        <v>9.1999999999999993</v>
      </c>
      <c r="N87" s="21">
        <f t="shared" si="12"/>
        <v>54.799999999999983</v>
      </c>
      <c r="O87" s="21">
        <v>290</v>
      </c>
      <c r="Q87" s="2">
        <f t="shared" si="9"/>
        <v>14</v>
      </c>
      <c r="R87" s="2">
        <f t="shared" si="10"/>
        <v>8.0434782608695663</v>
      </c>
      <c r="S87" s="2">
        <f>VLOOKUP(B87,[1]TDSheet!$A:$T,20,0)</f>
        <v>7.6</v>
      </c>
      <c r="T87" s="2">
        <f>VLOOKUP(B87,[1]TDSheet!$A:$U,21,0)</f>
        <v>5.8</v>
      </c>
      <c r="U87" s="2">
        <f>VLOOKUP(B87,[1]TDSheet!$A:$L,12,0)</f>
        <v>8.4</v>
      </c>
      <c r="W87" s="2">
        <f t="shared" si="11"/>
        <v>21.919999999999995</v>
      </c>
      <c r="X87" s="2">
        <f>VLOOKUP(A87,[3]Лист1!$A$10:$L$144,12,0)</f>
        <v>290</v>
      </c>
    </row>
    <row r="88" spans="1:24" ht="11.1" customHeight="1" outlineLevel="1" x14ac:dyDescent="0.2">
      <c r="A88">
        <v>278</v>
      </c>
      <c r="B88" s="8" t="s">
        <v>93</v>
      </c>
      <c r="C88" s="8" t="s">
        <v>18</v>
      </c>
      <c r="D88" s="9">
        <v>13</v>
      </c>
      <c r="E88" s="9">
        <v>63</v>
      </c>
      <c r="F88" s="9">
        <v>38</v>
      </c>
      <c r="G88" s="9">
        <v>-1</v>
      </c>
      <c r="H88" s="11">
        <f>VLOOKUP(B88,[1]TDSheet!$A:$G,7,0)</f>
        <v>0.4</v>
      </c>
      <c r="K88" s="2">
        <f>VLOOKUP(B88,[1]TDSheet!$A:$N,14,0)</f>
        <v>50</v>
      </c>
      <c r="L88" s="2">
        <f>VLOOKUP(B88,[2]TDSheet!$A:$Q,17,0)</f>
        <v>18</v>
      </c>
      <c r="M88" s="2">
        <f t="shared" si="8"/>
        <v>7.6</v>
      </c>
      <c r="N88" s="21">
        <f t="shared" si="12"/>
        <v>39.399999999999991</v>
      </c>
      <c r="O88" s="21">
        <v>290</v>
      </c>
      <c r="Q88" s="2">
        <f t="shared" si="9"/>
        <v>14</v>
      </c>
      <c r="R88" s="2">
        <f t="shared" si="10"/>
        <v>8.8157894736842106</v>
      </c>
      <c r="S88" s="2">
        <f>VLOOKUP(B88,[1]TDSheet!$A:$T,20,0)</f>
        <v>4.8</v>
      </c>
      <c r="T88" s="2">
        <f>VLOOKUP(B88,[1]TDSheet!$A:$U,21,0)</f>
        <v>5.4</v>
      </c>
      <c r="U88" s="2">
        <f>VLOOKUP(B88,[1]TDSheet!$A:$L,12,0)</f>
        <v>8.6</v>
      </c>
      <c r="W88" s="2">
        <f t="shared" si="11"/>
        <v>15.759999999999998</v>
      </c>
      <c r="X88" s="2">
        <f>VLOOKUP(A88,[3]Лист1!$A$10:$L$144,12,0)</f>
        <v>290</v>
      </c>
    </row>
    <row r="89" spans="1:24" ht="11.1" customHeight="1" outlineLevel="1" x14ac:dyDescent="0.2">
      <c r="A89">
        <v>279</v>
      </c>
      <c r="B89" s="8" t="s">
        <v>94</v>
      </c>
      <c r="C89" s="8" t="s">
        <v>18</v>
      </c>
      <c r="D89" s="9">
        <v>85</v>
      </c>
      <c r="E89" s="9">
        <v>49</v>
      </c>
      <c r="F89" s="9">
        <v>28</v>
      </c>
      <c r="G89" s="9">
        <v>-1</v>
      </c>
      <c r="H89" s="11">
        <f>VLOOKUP(B89,[1]TDSheet!$A:$G,7,0)</f>
        <v>0.4</v>
      </c>
      <c r="K89" s="2">
        <f>VLOOKUP(B89,[1]TDSheet!$A:$N,14,0)</f>
        <v>10</v>
      </c>
      <c r="L89" s="2">
        <f>VLOOKUP(B89,[2]TDSheet!$A:$Q,17,0)</f>
        <v>0</v>
      </c>
      <c r="M89" s="2">
        <f t="shared" si="8"/>
        <v>5.6</v>
      </c>
      <c r="N89" s="21">
        <f>11*M89-L89-K89-G89</f>
        <v>52.599999999999994</v>
      </c>
      <c r="O89" s="21">
        <v>100</v>
      </c>
      <c r="Q89" s="2">
        <f t="shared" si="9"/>
        <v>11</v>
      </c>
      <c r="R89" s="2">
        <f t="shared" si="10"/>
        <v>1.6071428571428572</v>
      </c>
      <c r="S89" s="2">
        <f>VLOOKUP(B89,[1]TDSheet!$A:$T,20,0)</f>
        <v>7.8</v>
      </c>
      <c r="T89" s="2">
        <f>VLOOKUP(B89,[1]TDSheet!$A:$U,21,0)</f>
        <v>4.4000000000000004</v>
      </c>
      <c r="U89" s="2">
        <f>VLOOKUP(B89,[1]TDSheet!$A:$L,12,0)</f>
        <v>1.6</v>
      </c>
      <c r="W89" s="2">
        <f t="shared" si="11"/>
        <v>21.04</v>
      </c>
      <c r="X89" s="2">
        <f>VLOOKUP(A89,[3]Лист1!$A$10:$L$144,12,0)</f>
        <v>100</v>
      </c>
    </row>
    <row r="90" spans="1:24" ht="11.1" customHeight="1" outlineLevel="1" x14ac:dyDescent="0.2">
      <c r="A90">
        <v>281</v>
      </c>
      <c r="B90" s="8" t="s">
        <v>95</v>
      </c>
      <c r="C90" s="8" t="s">
        <v>18</v>
      </c>
      <c r="D90" s="9">
        <v>23</v>
      </c>
      <c r="E90" s="9">
        <v>27</v>
      </c>
      <c r="F90" s="9">
        <v>22</v>
      </c>
      <c r="G90" s="9">
        <v>1</v>
      </c>
      <c r="H90" s="11">
        <f>VLOOKUP(B90,[1]TDSheet!$A:$G,7,0)</f>
        <v>0.4</v>
      </c>
      <c r="K90" s="2">
        <f>VLOOKUP(B90,[1]TDSheet!$A:$N,14,0)</f>
        <v>50</v>
      </c>
      <c r="L90" s="2">
        <f>VLOOKUP(B90,[2]TDSheet!$A:$Q,17,0)</f>
        <v>10</v>
      </c>
      <c r="M90" s="2">
        <f t="shared" si="8"/>
        <v>4.4000000000000004</v>
      </c>
      <c r="N90" s="21">
        <v>5</v>
      </c>
      <c r="O90" s="21">
        <v>150</v>
      </c>
      <c r="Q90" s="2">
        <f t="shared" si="9"/>
        <v>14.999999999999998</v>
      </c>
      <c r="R90" s="2">
        <f t="shared" si="10"/>
        <v>13.863636363636363</v>
      </c>
      <c r="S90" s="2">
        <f>VLOOKUP(B90,[1]TDSheet!$A:$T,20,0)</f>
        <v>3.2</v>
      </c>
      <c r="T90" s="2">
        <f>VLOOKUP(B90,[1]TDSheet!$A:$U,21,0)</f>
        <v>3</v>
      </c>
      <c r="U90" s="2">
        <f>VLOOKUP(B90,[1]TDSheet!$A:$L,12,0)</f>
        <v>6.8</v>
      </c>
      <c r="W90" s="2">
        <f t="shared" si="11"/>
        <v>2</v>
      </c>
      <c r="X90" s="2">
        <f>VLOOKUP(A90,[3]Лист1!$A$10:$L$144,12,0)</f>
        <v>150</v>
      </c>
    </row>
    <row r="91" spans="1:24" ht="11.1" customHeight="1" outlineLevel="1" x14ac:dyDescent="0.2">
      <c r="A91">
        <v>282</v>
      </c>
      <c r="B91" s="8" t="s">
        <v>96</v>
      </c>
      <c r="C91" s="8" t="s">
        <v>18</v>
      </c>
      <c r="D91" s="9">
        <v>1</v>
      </c>
      <c r="E91" s="9">
        <v>12</v>
      </c>
      <c r="F91" s="9">
        <v>8</v>
      </c>
      <c r="G91" s="9">
        <v>5</v>
      </c>
      <c r="H91" s="11">
        <f>VLOOKUP(B91,[1]TDSheet!$A:$G,7,0)</f>
        <v>0.35</v>
      </c>
      <c r="K91" s="2">
        <f>VLOOKUP(B91,[1]TDSheet!$A:$N,14,0)</f>
        <v>10</v>
      </c>
      <c r="L91" s="2">
        <f>VLOOKUP(B91,[2]TDSheet!$A:$Q,17,0)</f>
        <v>0</v>
      </c>
      <c r="M91" s="2">
        <f t="shared" si="8"/>
        <v>1.6</v>
      </c>
      <c r="N91" s="21">
        <f t="shared" si="12"/>
        <v>7.4000000000000021</v>
      </c>
      <c r="O91" s="21">
        <v>50</v>
      </c>
      <c r="Q91" s="2">
        <f t="shared" si="9"/>
        <v>14</v>
      </c>
      <c r="R91" s="2">
        <f t="shared" si="10"/>
        <v>9.375</v>
      </c>
      <c r="S91" s="2">
        <f>VLOOKUP(B91,[1]TDSheet!$A:$T,20,0)</f>
        <v>1.8</v>
      </c>
      <c r="T91" s="2">
        <f>VLOOKUP(B91,[1]TDSheet!$A:$U,21,0)</f>
        <v>0.4</v>
      </c>
      <c r="U91" s="2">
        <f>VLOOKUP(B91,[1]TDSheet!$A:$L,12,0)</f>
        <v>0</v>
      </c>
      <c r="W91" s="2">
        <f t="shared" si="11"/>
        <v>2.5900000000000007</v>
      </c>
      <c r="X91" s="2">
        <f>VLOOKUP(A91,[3]Лист1!$A$10:$L$144,12,0)</f>
        <v>50</v>
      </c>
    </row>
    <row r="92" spans="1:24" ht="11.1" customHeight="1" outlineLevel="1" x14ac:dyDescent="0.2">
      <c r="A92">
        <v>283</v>
      </c>
      <c r="B92" s="8" t="s">
        <v>97</v>
      </c>
      <c r="C92" s="8" t="s">
        <v>10</v>
      </c>
      <c r="D92" s="9">
        <v>16.725000000000001</v>
      </c>
      <c r="E92" s="9">
        <v>181.01400000000001</v>
      </c>
      <c r="F92" s="9"/>
      <c r="G92" s="9"/>
      <c r="H92" s="11">
        <f>VLOOKUP(B92,[1]TDSheet!$A:$G,7,0)</f>
        <v>1</v>
      </c>
      <c r="K92" s="2">
        <f>VLOOKUP(B92,[1]TDSheet!$A:$N,14,0)</f>
        <v>120</v>
      </c>
      <c r="L92" s="2">
        <f>VLOOKUP(B92,[2]TDSheet!$A:$Q,17,0)</f>
        <v>0</v>
      </c>
      <c r="M92" s="2">
        <f t="shared" si="8"/>
        <v>0</v>
      </c>
      <c r="N92" s="21"/>
      <c r="O92" s="21">
        <v>130</v>
      </c>
      <c r="Q92" s="2" t="e">
        <f t="shared" si="9"/>
        <v>#DIV/0!</v>
      </c>
      <c r="R92" s="2" t="e">
        <f t="shared" si="10"/>
        <v>#DIV/0!</v>
      </c>
      <c r="S92" s="2">
        <f>VLOOKUP(B92,[1]TDSheet!$A:$T,20,0)</f>
        <v>15.5702</v>
      </c>
      <c r="T92" s="2">
        <f>VLOOKUP(B92,[1]TDSheet!$A:$U,21,0)</f>
        <v>1.5986</v>
      </c>
      <c r="U92" s="2">
        <f>VLOOKUP(B92,[1]TDSheet!$A:$L,12,0)</f>
        <v>25.181000000000001</v>
      </c>
      <c r="W92" s="2">
        <f t="shared" si="11"/>
        <v>0</v>
      </c>
      <c r="X92" s="2">
        <f>VLOOKUP(A92,[3]Лист1!$A$10:$L$144,12,0)</f>
        <v>130</v>
      </c>
    </row>
    <row r="93" spans="1:24" ht="11.1" customHeight="1" outlineLevel="1" x14ac:dyDescent="0.2">
      <c r="A93">
        <v>284</v>
      </c>
      <c r="B93" s="8" t="s">
        <v>98</v>
      </c>
      <c r="C93" s="8" t="s">
        <v>18</v>
      </c>
      <c r="D93" s="9">
        <v>2</v>
      </c>
      <c r="E93" s="9">
        <v>50</v>
      </c>
      <c r="F93" s="9">
        <v>11</v>
      </c>
      <c r="G93" s="9">
        <v>41</v>
      </c>
      <c r="H93" s="11">
        <f>VLOOKUP(B93,[1]TDSheet!$A:$G,7,0)</f>
        <v>0.45</v>
      </c>
      <c r="K93" s="2">
        <f>VLOOKUP(B93,[1]TDSheet!$A:$N,14,0)</f>
        <v>15</v>
      </c>
      <c r="L93" s="2">
        <f>VLOOKUP(B93,[2]TDSheet!$A:$Q,17,0)</f>
        <v>0</v>
      </c>
      <c r="M93" s="2">
        <f t="shared" si="8"/>
        <v>2.2000000000000002</v>
      </c>
      <c r="N93" s="21"/>
      <c r="O93" s="21">
        <v>44</v>
      </c>
      <c r="Q93" s="2">
        <f t="shared" si="9"/>
        <v>25.454545454545453</v>
      </c>
      <c r="R93" s="2">
        <f t="shared" si="10"/>
        <v>25.454545454545453</v>
      </c>
      <c r="S93" s="2">
        <f>VLOOKUP(B93,[1]TDSheet!$A:$T,20,0)</f>
        <v>2.4</v>
      </c>
      <c r="T93" s="2">
        <f>VLOOKUP(B93,[1]TDSheet!$A:$U,21,0)</f>
        <v>5.2</v>
      </c>
      <c r="U93" s="2">
        <f>VLOOKUP(B93,[1]TDSheet!$A:$L,12,0)</f>
        <v>5.6</v>
      </c>
      <c r="W93" s="2">
        <f t="shared" si="11"/>
        <v>0</v>
      </c>
      <c r="X93" s="2">
        <f>VLOOKUP(A93,[3]Лист1!$A$10:$L$144,12,0)</f>
        <v>50</v>
      </c>
    </row>
    <row r="94" spans="1:24" ht="11.1" customHeight="1" outlineLevel="1" x14ac:dyDescent="0.2">
      <c r="A94">
        <v>285</v>
      </c>
      <c r="B94" s="8" t="s">
        <v>99</v>
      </c>
      <c r="C94" s="8" t="s">
        <v>18</v>
      </c>
      <c r="D94" s="10"/>
      <c r="E94" s="9">
        <v>100</v>
      </c>
      <c r="F94" s="9">
        <v>54</v>
      </c>
      <c r="G94" s="9">
        <v>28</v>
      </c>
      <c r="H94" s="11">
        <v>0.1</v>
      </c>
      <c r="M94" s="2">
        <f t="shared" si="8"/>
        <v>10.8</v>
      </c>
      <c r="N94" s="21">
        <f>12*M94-L94-K94-G94</f>
        <v>101.60000000000002</v>
      </c>
      <c r="O94" s="21">
        <v>230</v>
      </c>
      <c r="Q94" s="2">
        <f t="shared" si="9"/>
        <v>12.000000000000002</v>
      </c>
      <c r="R94" s="2">
        <f t="shared" si="10"/>
        <v>2.5925925925925926</v>
      </c>
      <c r="S94" s="2">
        <v>0</v>
      </c>
      <c r="T94" s="2">
        <v>0</v>
      </c>
      <c r="U94" s="2">
        <v>0</v>
      </c>
      <c r="W94" s="2">
        <f t="shared" si="11"/>
        <v>10.160000000000004</v>
      </c>
      <c r="X94" s="2">
        <f>VLOOKUP(A94,[3]Лист1!$A$10:$L$144,12,0)</f>
        <v>230</v>
      </c>
    </row>
    <row r="95" spans="1:24" ht="11.1" customHeight="1" outlineLevel="1" x14ac:dyDescent="0.2">
      <c r="A95">
        <v>286</v>
      </c>
      <c r="B95" s="8" t="s">
        <v>100</v>
      </c>
      <c r="C95" s="8" t="s">
        <v>18</v>
      </c>
      <c r="D95" s="10"/>
      <c r="E95" s="9">
        <v>9</v>
      </c>
      <c r="F95" s="9"/>
      <c r="G95" s="9"/>
      <c r="H95" s="11">
        <f>VLOOKUP(B95,[1]TDSheet!$A:$G,7,0)</f>
        <v>0</v>
      </c>
      <c r="K95" s="2">
        <f>VLOOKUP(B95,[1]TDSheet!$A:$N,14,0)</f>
        <v>0</v>
      </c>
      <c r="L95" s="2">
        <f>VLOOKUP(B95,[2]TDSheet!$A:$Q,17,0)</f>
        <v>0</v>
      </c>
      <c r="M95" s="2">
        <f t="shared" si="8"/>
        <v>0</v>
      </c>
      <c r="N95" s="21"/>
      <c r="O95" s="21">
        <v>10</v>
      </c>
      <c r="Q95" s="2" t="e">
        <f t="shared" si="9"/>
        <v>#DIV/0!</v>
      </c>
      <c r="R95" s="2" t="e">
        <f t="shared" si="10"/>
        <v>#DIV/0!</v>
      </c>
      <c r="S95" s="2">
        <f>VLOOKUP(B95,[1]TDSheet!$A:$T,20,0)</f>
        <v>0</v>
      </c>
      <c r="T95" s="2">
        <f>VLOOKUP(B95,[1]TDSheet!$A:$U,21,0)</f>
        <v>0</v>
      </c>
      <c r="U95" s="2">
        <f>VLOOKUP(B95,[1]TDSheet!$A:$L,12,0)</f>
        <v>0</v>
      </c>
      <c r="W95" s="2">
        <f t="shared" si="11"/>
        <v>0</v>
      </c>
      <c r="X95" s="2">
        <f>VLOOKUP(A95,[3]Лист1!$A$10:$L$144,12,0)</f>
        <v>10</v>
      </c>
    </row>
    <row r="96" spans="1:24" ht="11.1" customHeight="1" outlineLevel="1" x14ac:dyDescent="0.2">
      <c r="A96">
        <v>291</v>
      </c>
      <c r="B96" s="8" t="s">
        <v>101</v>
      </c>
      <c r="C96" s="8" t="s">
        <v>18</v>
      </c>
      <c r="D96" s="9">
        <v>34</v>
      </c>
      <c r="E96" s="9">
        <v>18</v>
      </c>
      <c r="F96" s="9">
        <v>17</v>
      </c>
      <c r="G96" s="9">
        <v>16</v>
      </c>
      <c r="H96" s="11">
        <f>VLOOKUP(B96,[1]TDSheet!$A:$G,7,0)</f>
        <v>0.33</v>
      </c>
      <c r="K96" s="2">
        <f>VLOOKUP(B96,[1]TDSheet!$A:$N,14,0)</f>
        <v>25</v>
      </c>
      <c r="L96" s="2">
        <f>VLOOKUP(B96,[2]TDSheet!$A:$Q,17,0)</f>
        <v>0</v>
      </c>
      <c r="M96" s="2">
        <f t="shared" si="8"/>
        <v>3.4</v>
      </c>
      <c r="N96" s="21">
        <f t="shared" si="12"/>
        <v>6.6000000000000014</v>
      </c>
      <c r="O96" s="21">
        <v>100</v>
      </c>
      <c r="Q96" s="2">
        <f t="shared" si="9"/>
        <v>14</v>
      </c>
      <c r="R96" s="2">
        <f t="shared" si="10"/>
        <v>12.058823529411764</v>
      </c>
      <c r="S96" s="2">
        <f>VLOOKUP(B96,[1]TDSheet!$A:$T,20,0)</f>
        <v>2.8</v>
      </c>
      <c r="T96" s="2">
        <f>VLOOKUP(B96,[1]TDSheet!$A:$U,21,0)</f>
        <v>0</v>
      </c>
      <c r="U96" s="2">
        <f>VLOOKUP(B96,[1]TDSheet!$A:$L,12,0)</f>
        <v>3.6</v>
      </c>
      <c r="W96" s="2">
        <f t="shared" si="11"/>
        <v>2.1780000000000004</v>
      </c>
      <c r="X96" s="2">
        <f>VLOOKUP(A96,[3]Лист1!$A$10:$L$144,12,0)</f>
        <v>100</v>
      </c>
    </row>
    <row r="97" spans="1:24" ht="11.25" customHeight="1" outlineLevel="1" x14ac:dyDescent="0.2">
      <c r="A97">
        <v>296</v>
      </c>
      <c r="B97" s="8" t="s">
        <v>102</v>
      </c>
      <c r="C97" s="8" t="s">
        <v>18</v>
      </c>
      <c r="D97" s="9">
        <v>40</v>
      </c>
      <c r="E97" s="9">
        <v>76</v>
      </c>
      <c r="F97" s="9">
        <v>50</v>
      </c>
      <c r="G97" s="9">
        <v>12</v>
      </c>
      <c r="H97" s="11">
        <f>VLOOKUP(B97,[1]TDSheet!$A:$G,7,0)</f>
        <v>0.35</v>
      </c>
      <c r="K97" s="2">
        <f>VLOOKUP(B97,[1]TDSheet!$A:$N,14,0)</f>
        <v>30</v>
      </c>
      <c r="L97" s="2">
        <f>VLOOKUP(B97,[2]TDSheet!$A:$Q,17,0)</f>
        <v>0</v>
      </c>
      <c r="M97" s="2">
        <f t="shared" si="8"/>
        <v>10</v>
      </c>
      <c r="N97" s="21">
        <f t="shared" ref="N97:N98" si="13">13*M97-L97-K97-G97</f>
        <v>88</v>
      </c>
      <c r="O97" s="21">
        <v>100</v>
      </c>
      <c r="Q97" s="2">
        <f t="shared" si="9"/>
        <v>13</v>
      </c>
      <c r="R97" s="2">
        <f t="shared" si="10"/>
        <v>4.2</v>
      </c>
      <c r="S97" s="2">
        <f>VLOOKUP(B97,[1]TDSheet!$A:$T,20,0)</f>
        <v>6.8</v>
      </c>
      <c r="T97" s="2">
        <f>VLOOKUP(B97,[1]TDSheet!$A:$U,21,0)</f>
        <v>5.4</v>
      </c>
      <c r="U97" s="2">
        <f>VLOOKUP(B97,[1]TDSheet!$A:$L,12,0)</f>
        <v>7.4</v>
      </c>
      <c r="W97" s="2">
        <f t="shared" si="11"/>
        <v>30.799999999999997</v>
      </c>
      <c r="X97" s="2">
        <f>VLOOKUP(A97,[3]Лист1!$A$10:$L$144,12,0)</f>
        <v>100</v>
      </c>
    </row>
    <row r="98" spans="1:24" ht="11.1" customHeight="1" outlineLevel="1" x14ac:dyDescent="0.2">
      <c r="A98">
        <v>298</v>
      </c>
      <c r="B98" s="8" t="s">
        <v>145</v>
      </c>
      <c r="C98" s="8" t="s">
        <v>18</v>
      </c>
      <c r="D98" s="9">
        <v>7</v>
      </c>
      <c r="E98" s="9">
        <v>45</v>
      </c>
      <c r="F98" s="9">
        <v>39</v>
      </c>
      <c r="G98" s="9"/>
      <c r="H98" s="11">
        <f>VLOOKUP(B98,[1]TDSheet!$A:$G,7,0)</f>
        <v>0.375</v>
      </c>
      <c r="K98" s="2">
        <f>VLOOKUP(B98,[1]TDSheet!$A:$N,14,0)</f>
        <v>30</v>
      </c>
      <c r="L98" s="2">
        <f>VLOOKUP(B98,[2]TDSheet!$A:$Q,17,0)</f>
        <v>0</v>
      </c>
      <c r="M98" s="2">
        <f t="shared" si="8"/>
        <v>7.8</v>
      </c>
      <c r="N98" s="21">
        <f t="shared" si="13"/>
        <v>71.399999999999991</v>
      </c>
      <c r="O98" s="21">
        <v>90</v>
      </c>
      <c r="Q98" s="2">
        <f t="shared" si="9"/>
        <v>13</v>
      </c>
      <c r="R98" s="2">
        <f t="shared" si="10"/>
        <v>3.8461538461538463</v>
      </c>
      <c r="S98" s="2">
        <f>VLOOKUP(B98,[1]TDSheet!$A:$T,20,0)</f>
        <v>3.8</v>
      </c>
      <c r="T98" s="2">
        <f>VLOOKUP(B98,[1]TDSheet!$A:$U,21,0)</f>
        <v>4.2</v>
      </c>
      <c r="U98" s="2">
        <f>VLOOKUP(B98,[1]TDSheet!$A:$L,12,0)</f>
        <v>2.8</v>
      </c>
      <c r="W98" s="2">
        <f t="shared" si="11"/>
        <v>26.774999999999999</v>
      </c>
      <c r="X98" s="2">
        <f>VLOOKUP(A98,[3]Лист1!$A$10:$L$144,12,0)</f>
        <v>90</v>
      </c>
    </row>
    <row r="99" spans="1:24" ht="11.1" customHeight="1" outlineLevel="1" x14ac:dyDescent="0.2">
      <c r="A99">
        <v>299</v>
      </c>
      <c r="B99" s="8" t="s">
        <v>103</v>
      </c>
      <c r="C99" s="8" t="s">
        <v>18</v>
      </c>
      <c r="D99" s="9">
        <v>175</v>
      </c>
      <c r="E99" s="9">
        <v>5</v>
      </c>
      <c r="F99" s="9">
        <v>7</v>
      </c>
      <c r="G99" s="9">
        <v>173</v>
      </c>
      <c r="H99" s="11">
        <f>VLOOKUP(B99,[1]TDSheet!$A:$G,7,0)</f>
        <v>0.6</v>
      </c>
      <c r="K99" s="2">
        <f>VLOOKUP(B99,[1]TDSheet!$A:$N,14,0)</f>
        <v>0</v>
      </c>
      <c r="L99" s="2">
        <f>VLOOKUP(B99,[2]TDSheet!$A:$Q,17,0)</f>
        <v>0</v>
      </c>
      <c r="M99" s="2">
        <f t="shared" si="8"/>
        <v>1.4</v>
      </c>
      <c r="N99" s="21"/>
      <c r="O99" s="21"/>
      <c r="Q99" s="2">
        <f t="shared" si="9"/>
        <v>123.57142857142858</v>
      </c>
      <c r="R99" s="2">
        <f t="shared" si="10"/>
        <v>123.57142857142858</v>
      </c>
      <c r="S99" s="2">
        <f>VLOOKUP(B99,[1]TDSheet!$A:$T,20,0)</f>
        <v>0.8</v>
      </c>
      <c r="T99" s="2">
        <f>VLOOKUP(B99,[1]TDSheet!$A:$U,21,0)</f>
        <v>7.6</v>
      </c>
      <c r="U99" s="2">
        <f>VLOOKUP(B99,[1]TDSheet!$A:$L,12,0)</f>
        <v>0.4</v>
      </c>
      <c r="W99" s="2">
        <f t="shared" si="11"/>
        <v>0</v>
      </c>
      <c r="X99" s="2">
        <f>VLOOKUP(A99,[3]Лист1!$A$10:$L$144,12,0)</f>
        <v>0</v>
      </c>
    </row>
    <row r="100" spans="1:24" ht="12.75" customHeight="1" outlineLevel="1" x14ac:dyDescent="0.2">
      <c r="A100">
        <v>300</v>
      </c>
      <c r="B100" s="8" t="s">
        <v>104</v>
      </c>
      <c r="C100" s="8" t="s">
        <v>18</v>
      </c>
      <c r="D100" s="9">
        <v>-11</v>
      </c>
      <c r="E100" s="9">
        <v>101</v>
      </c>
      <c r="F100" s="9">
        <v>31</v>
      </c>
      <c r="G100" s="9">
        <v>23</v>
      </c>
      <c r="H100" s="11">
        <f>VLOOKUP(B100,[1]TDSheet!$A:$G,7,0)</f>
        <v>0.35</v>
      </c>
      <c r="K100" s="2">
        <f>VLOOKUP(B100,[1]TDSheet!$A:$N,14,0)</f>
        <v>50</v>
      </c>
      <c r="L100" s="2">
        <f>VLOOKUP(B100,[2]TDSheet!$A:$Q,17,0)</f>
        <v>0</v>
      </c>
      <c r="M100" s="2">
        <f t="shared" si="8"/>
        <v>6.2</v>
      </c>
      <c r="N100" s="21">
        <f t="shared" si="12"/>
        <v>13.799999999999997</v>
      </c>
      <c r="O100" s="21">
        <v>90</v>
      </c>
      <c r="Q100" s="2">
        <f t="shared" si="9"/>
        <v>14</v>
      </c>
      <c r="R100" s="2">
        <f t="shared" si="10"/>
        <v>11.774193548387096</v>
      </c>
      <c r="S100" s="2">
        <f>VLOOKUP(B100,[1]TDSheet!$A:$T,20,0)</f>
        <v>4.2</v>
      </c>
      <c r="T100" s="2">
        <f>VLOOKUP(B100,[1]TDSheet!$A:$U,21,0)</f>
        <v>9.4</v>
      </c>
      <c r="U100" s="2">
        <f>VLOOKUP(B100,[1]TDSheet!$A:$L,12,0)</f>
        <v>8.1999999999999993</v>
      </c>
      <c r="W100" s="2">
        <f t="shared" si="11"/>
        <v>4.8299999999999983</v>
      </c>
      <c r="X100" s="2">
        <f>VLOOKUP(A100,[3]Лист1!$A$10:$L$144,12,0)</f>
        <v>90</v>
      </c>
    </row>
    <row r="101" spans="1:24" ht="11.1" customHeight="1" outlineLevel="1" x14ac:dyDescent="0.2">
      <c r="A101">
        <v>301</v>
      </c>
      <c r="B101" s="8" t="s">
        <v>105</v>
      </c>
      <c r="C101" s="8" t="s">
        <v>18</v>
      </c>
      <c r="D101" s="9">
        <v>-1</v>
      </c>
      <c r="E101" s="9">
        <v>69</v>
      </c>
      <c r="F101" s="9">
        <v>27</v>
      </c>
      <c r="G101" s="9">
        <v>-1</v>
      </c>
      <c r="H101" s="11">
        <f>VLOOKUP(B101,[1]TDSheet!$A:$G,7,0)</f>
        <v>0.4</v>
      </c>
      <c r="K101" s="2">
        <f>VLOOKUP(B101,[1]TDSheet!$A:$N,14,0)</f>
        <v>60</v>
      </c>
      <c r="L101" s="2">
        <f>VLOOKUP(B101,[2]TDSheet!$A:$Q,17,0)</f>
        <v>0</v>
      </c>
      <c r="M101" s="2">
        <f t="shared" si="8"/>
        <v>5.4</v>
      </c>
      <c r="N101" s="21">
        <f t="shared" si="12"/>
        <v>16.600000000000009</v>
      </c>
      <c r="O101" s="21">
        <v>100</v>
      </c>
      <c r="Q101" s="2">
        <f t="shared" si="9"/>
        <v>14</v>
      </c>
      <c r="R101" s="2">
        <f t="shared" si="10"/>
        <v>10.925925925925926</v>
      </c>
      <c r="S101" s="2">
        <f>VLOOKUP(B101,[1]TDSheet!$A:$T,20,0)</f>
        <v>8</v>
      </c>
      <c r="T101" s="2">
        <f>VLOOKUP(B101,[1]TDSheet!$A:$U,21,0)</f>
        <v>3.4</v>
      </c>
      <c r="U101" s="2">
        <f>VLOOKUP(B101,[1]TDSheet!$A:$L,12,0)</f>
        <v>6.4</v>
      </c>
      <c r="W101" s="2">
        <f t="shared" si="11"/>
        <v>6.6400000000000041</v>
      </c>
      <c r="X101" s="2">
        <f>VLOOKUP(A101,[3]Лист1!$A$10:$L$144,12,0)</f>
        <v>100</v>
      </c>
    </row>
    <row r="102" spans="1:24" ht="11.1" customHeight="1" outlineLevel="1" x14ac:dyDescent="0.2">
      <c r="A102">
        <v>302</v>
      </c>
      <c r="B102" s="8" t="s">
        <v>106</v>
      </c>
      <c r="C102" s="8" t="s">
        <v>18</v>
      </c>
      <c r="D102" s="9">
        <v>1</v>
      </c>
      <c r="E102" s="9">
        <v>68</v>
      </c>
      <c r="F102" s="9">
        <v>35</v>
      </c>
      <c r="G102" s="9">
        <v>21</v>
      </c>
      <c r="H102" s="11">
        <f>VLOOKUP(B102,[1]TDSheet!$A:$G,7,0)</f>
        <v>0.4</v>
      </c>
      <c r="K102" s="2">
        <f>VLOOKUP(B102,[1]TDSheet!$A:$N,14,0)</f>
        <v>40</v>
      </c>
      <c r="L102" s="2">
        <f>VLOOKUP(B102,[2]TDSheet!$A:$Q,17,0)</f>
        <v>0</v>
      </c>
      <c r="M102" s="2">
        <f t="shared" si="8"/>
        <v>7</v>
      </c>
      <c r="N102" s="21">
        <f t="shared" si="12"/>
        <v>37</v>
      </c>
      <c r="O102" s="21">
        <v>150</v>
      </c>
      <c r="Q102" s="2">
        <f t="shared" si="9"/>
        <v>14</v>
      </c>
      <c r="R102" s="2">
        <f t="shared" si="10"/>
        <v>8.7142857142857135</v>
      </c>
      <c r="S102" s="2">
        <f>VLOOKUP(B102,[1]TDSheet!$A:$T,20,0)</f>
        <v>0</v>
      </c>
      <c r="T102" s="2">
        <f>VLOOKUP(B102,[1]TDSheet!$A:$U,21,0)</f>
        <v>7.6</v>
      </c>
      <c r="U102" s="2">
        <f>VLOOKUP(B102,[1]TDSheet!$A:$L,12,0)</f>
        <v>5.4</v>
      </c>
      <c r="W102" s="2">
        <f t="shared" si="11"/>
        <v>14.8</v>
      </c>
      <c r="X102" s="2">
        <f>VLOOKUP(A102,[3]Лист1!$A$10:$L$144,12,0)</f>
        <v>150</v>
      </c>
    </row>
    <row r="103" spans="1:24" ht="11.25" customHeight="1" outlineLevel="1" x14ac:dyDescent="0.2">
      <c r="A103">
        <v>305</v>
      </c>
      <c r="B103" s="8" t="s">
        <v>107</v>
      </c>
      <c r="C103" s="8" t="s">
        <v>10</v>
      </c>
      <c r="D103" s="9">
        <v>10.484999999999999</v>
      </c>
      <c r="E103" s="9">
        <v>2.16</v>
      </c>
      <c r="F103" s="9">
        <v>11.417</v>
      </c>
      <c r="G103" s="9">
        <v>-4.1000000000000002E-2</v>
      </c>
      <c r="H103" s="11">
        <f>VLOOKUP(B103,[1]TDSheet!$A:$G,7,0)</f>
        <v>1</v>
      </c>
      <c r="K103" s="2">
        <f>VLOOKUP(B103,[1]TDSheet!$A:$N,14,0)</f>
        <v>10</v>
      </c>
      <c r="L103" s="2">
        <f>VLOOKUP(B103,[2]TDSheet!$A:$Q,17,0)</f>
        <v>0</v>
      </c>
      <c r="M103" s="2">
        <f t="shared" si="8"/>
        <v>2.2833999999999999</v>
      </c>
      <c r="N103" s="21">
        <f>13*M103-L103-K103-G103</f>
        <v>19.725199999999997</v>
      </c>
      <c r="O103" s="21">
        <v>50</v>
      </c>
      <c r="Q103" s="2">
        <f t="shared" si="9"/>
        <v>13</v>
      </c>
      <c r="R103" s="2">
        <f t="shared" si="10"/>
        <v>4.3614784969781901</v>
      </c>
      <c r="S103" s="2">
        <f>VLOOKUP(B103,[1]TDSheet!$A:$T,20,0)</f>
        <v>0.42539999999999994</v>
      </c>
      <c r="T103" s="2">
        <f>VLOOKUP(B103,[1]TDSheet!$A:$U,21,0)</f>
        <v>0</v>
      </c>
      <c r="U103" s="2">
        <f>VLOOKUP(B103,[1]TDSheet!$A:$L,12,0)</f>
        <v>0.8640000000000001</v>
      </c>
      <c r="W103" s="2">
        <f t="shared" si="11"/>
        <v>19.725199999999997</v>
      </c>
      <c r="X103" s="2">
        <f>VLOOKUP(A103,[3]Лист1!$A$10:$L$144,12,0)</f>
        <v>50</v>
      </c>
    </row>
    <row r="104" spans="1:24" ht="11.1" customHeight="1" outlineLevel="1" x14ac:dyDescent="0.2">
      <c r="A104">
        <v>309</v>
      </c>
      <c r="B104" s="8" t="s">
        <v>108</v>
      </c>
      <c r="C104" s="8" t="s">
        <v>18</v>
      </c>
      <c r="D104" s="9">
        <v>1</v>
      </c>
      <c r="E104" s="9">
        <v>29</v>
      </c>
      <c r="F104" s="9">
        <v>16</v>
      </c>
      <c r="G104" s="9">
        <v>10</v>
      </c>
      <c r="H104" s="11">
        <f>VLOOKUP(B104,[1]TDSheet!$A:$G,7,0)</f>
        <v>0.4</v>
      </c>
      <c r="K104" s="2">
        <f>VLOOKUP(B104,[1]TDSheet!$A:$N,14,0)</f>
        <v>20</v>
      </c>
      <c r="L104" s="2">
        <f>VLOOKUP(B104,[2]TDSheet!$A:$Q,17,0)</f>
        <v>0</v>
      </c>
      <c r="M104" s="2">
        <f t="shared" si="8"/>
        <v>3.2</v>
      </c>
      <c r="N104" s="21">
        <f t="shared" si="12"/>
        <v>14.800000000000004</v>
      </c>
      <c r="O104" s="21"/>
      <c r="Q104" s="2">
        <f t="shared" si="9"/>
        <v>14</v>
      </c>
      <c r="R104" s="2">
        <f t="shared" si="10"/>
        <v>9.375</v>
      </c>
      <c r="S104" s="2">
        <f>VLOOKUP(B104,[1]TDSheet!$A:$T,20,0)</f>
        <v>1.2</v>
      </c>
      <c r="T104" s="2">
        <f>VLOOKUP(B104,[1]TDSheet!$A:$U,21,0)</f>
        <v>3.2</v>
      </c>
      <c r="U104" s="2">
        <f>VLOOKUP(B104,[1]TDSheet!$A:$L,12,0)</f>
        <v>5.8</v>
      </c>
      <c r="W104" s="2">
        <f t="shared" si="11"/>
        <v>5.9200000000000017</v>
      </c>
      <c r="X104" s="2">
        <f>VLOOKUP(A104,[3]Лист1!$A$10:$L$144,12,0)</f>
        <v>10</v>
      </c>
    </row>
    <row r="105" spans="1:24" ht="11.1" customHeight="1" outlineLevel="1" x14ac:dyDescent="0.2">
      <c r="A105">
        <v>312</v>
      </c>
      <c r="B105" s="8" t="s">
        <v>109</v>
      </c>
      <c r="C105" s="8" t="s">
        <v>10</v>
      </c>
      <c r="D105" s="9">
        <v>45.173000000000002</v>
      </c>
      <c r="E105" s="9">
        <v>303.05599999999998</v>
      </c>
      <c r="F105" s="9">
        <v>147.18100000000001</v>
      </c>
      <c r="G105" s="9">
        <v>127.02</v>
      </c>
      <c r="H105" s="11">
        <f>VLOOKUP(B105,[1]TDSheet!$A:$G,7,0)</f>
        <v>1</v>
      </c>
      <c r="K105" s="2">
        <f>VLOOKUP(B105,[1]TDSheet!$A:$N,14,0)</f>
        <v>70</v>
      </c>
      <c r="L105" s="2">
        <f>VLOOKUP(B105,[2]TDSheet!$A:$Q,17,0)</f>
        <v>10</v>
      </c>
      <c r="M105" s="2">
        <f t="shared" si="8"/>
        <v>29.436200000000003</v>
      </c>
      <c r="N105" s="21">
        <f t="shared" si="12"/>
        <v>205.08680000000004</v>
      </c>
      <c r="O105" s="21">
        <v>250</v>
      </c>
      <c r="Q105" s="2">
        <f t="shared" si="9"/>
        <v>14</v>
      </c>
      <c r="R105" s="2">
        <f t="shared" si="10"/>
        <v>7.0328371189215986</v>
      </c>
      <c r="S105" s="2">
        <f>VLOOKUP(B105,[1]TDSheet!$A:$T,20,0)</f>
        <v>23.724600000000002</v>
      </c>
      <c r="T105" s="2">
        <f>VLOOKUP(B105,[1]TDSheet!$A:$U,21,0)</f>
        <v>10.0372</v>
      </c>
      <c r="U105" s="2">
        <f>VLOOKUP(B105,[1]TDSheet!$A:$L,12,0)</f>
        <v>21.844000000000001</v>
      </c>
      <c r="W105" s="2">
        <f t="shared" si="11"/>
        <v>205.08680000000004</v>
      </c>
      <c r="X105" s="2">
        <f>VLOOKUP(A105,[3]Лист1!$A$10:$L$144,12,0)</f>
        <v>250</v>
      </c>
    </row>
    <row r="106" spans="1:24" ht="11.1" customHeight="1" outlineLevel="1" x14ac:dyDescent="0.2">
      <c r="A106">
        <v>315</v>
      </c>
      <c r="B106" s="8" t="s">
        <v>110</v>
      </c>
      <c r="C106" s="8" t="s">
        <v>10</v>
      </c>
      <c r="D106" s="9">
        <v>-1.48</v>
      </c>
      <c r="E106" s="9">
        <v>24.04</v>
      </c>
      <c r="F106" s="9">
        <v>-2.7</v>
      </c>
      <c r="G106" s="9"/>
      <c r="H106" s="11">
        <f>VLOOKUP(B106,[1]TDSheet!$A:$G,7,0)</f>
        <v>1</v>
      </c>
      <c r="K106" s="2">
        <f>VLOOKUP(B106,[1]TDSheet!$A:$N,14,0)</f>
        <v>100</v>
      </c>
      <c r="L106" s="2">
        <f>VLOOKUP(B106,[2]TDSheet!$A:$Q,17,0)</f>
        <v>60</v>
      </c>
      <c r="M106" s="2">
        <f t="shared" si="8"/>
        <v>-0.54</v>
      </c>
      <c r="N106" s="21"/>
      <c r="O106" s="21">
        <v>420</v>
      </c>
      <c r="Q106" s="2">
        <f t="shared" si="9"/>
        <v>-296.2962962962963</v>
      </c>
      <c r="R106" s="2">
        <f t="shared" si="10"/>
        <v>-296.2962962962963</v>
      </c>
      <c r="S106" s="2">
        <f>VLOOKUP(B106,[1]TDSheet!$A:$T,20,0)</f>
        <v>0</v>
      </c>
      <c r="T106" s="2">
        <f>VLOOKUP(B106,[1]TDSheet!$A:$U,21,0)</f>
        <v>0</v>
      </c>
      <c r="U106" s="2">
        <f>VLOOKUP(B106,[1]TDSheet!$A:$L,12,0)</f>
        <v>8.8279999999999994</v>
      </c>
      <c r="W106" s="2">
        <f t="shared" si="11"/>
        <v>0</v>
      </c>
      <c r="X106" s="2">
        <f>VLOOKUP(A106,[3]Лист1!$A$10:$L$144,12,0)</f>
        <v>420</v>
      </c>
    </row>
    <row r="107" spans="1:24" ht="11.1" customHeight="1" outlineLevel="1" x14ac:dyDescent="0.2">
      <c r="A107">
        <v>317</v>
      </c>
      <c r="B107" s="8" t="s">
        <v>111</v>
      </c>
      <c r="C107" s="8" t="s">
        <v>10</v>
      </c>
      <c r="D107" s="9">
        <v>-0.77200000000000002</v>
      </c>
      <c r="E107" s="9">
        <v>119.113</v>
      </c>
      <c r="F107" s="9">
        <v>4.3959999999999999</v>
      </c>
      <c r="G107" s="9">
        <v>24.164999999999999</v>
      </c>
      <c r="H107" s="11">
        <f>VLOOKUP(B107,[1]TDSheet!$A:$G,7,0)</f>
        <v>1</v>
      </c>
      <c r="K107" s="2">
        <f>VLOOKUP(B107,[1]TDSheet!$A:$N,14,0)</f>
        <v>20</v>
      </c>
      <c r="L107" s="2">
        <f>VLOOKUP(B107,[2]TDSheet!$A:$Q,17,0)</f>
        <v>0</v>
      </c>
      <c r="M107" s="2">
        <f t="shared" si="8"/>
        <v>0.87919999999999998</v>
      </c>
      <c r="N107" s="21"/>
      <c r="O107" s="21">
        <v>50</v>
      </c>
      <c r="Q107" s="2">
        <f t="shared" si="9"/>
        <v>50.23316651501365</v>
      </c>
      <c r="R107" s="2">
        <f t="shared" si="10"/>
        <v>50.23316651501365</v>
      </c>
      <c r="S107" s="2">
        <f>VLOOKUP(B107,[1]TDSheet!$A:$T,20,0)</f>
        <v>2.9312</v>
      </c>
      <c r="T107" s="2">
        <f>VLOOKUP(B107,[1]TDSheet!$A:$U,21,0)</f>
        <v>1.1772</v>
      </c>
      <c r="U107" s="2">
        <f>VLOOKUP(B107,[1]TDSheet!$A:$L,12,0)</f>
        <v>3.6631999999999998</v>
      </c>
      <c r="W107" s="2">
        <f t="shared" si="11"/>
        <v>0</v>
      </c>
      <c r="X107" s="2">
        <f>VLOOKUP(A107,[3]Лист1!$A$10:$L$144,12,0)</f>
        <v>50</v>
      </c>
    </row>
    <row r="108" spans="1:24" ht="11.1" customHeight="1" outlineLevel="1" x14ac:dyDescent="0.2">
      <c r="A108">
        <v>318</v>
      </c>
      <c r="B108" s="8" t="s">
        <v>112</v>
      </c>
      <c r="C108" s="8" t="s">
        <v>10</v>
      </c>
      <c r="D108" s="9">
        <v>-3.3000000000000002E-2</v>
      </c>
      <c r="E108" s="9">
        <v>50.688000000000002</v>
      </c>
      <c r="F108" s="9">
        <v>8.3390000000000004</v>
      </c>
      <c r="G108" s="9">
        <v>39.514000000000003</v>
      </c>
      <c r="H108" s="11">
        <f>VLOOKUP(B108,[1]TDSheet!$A:$G,7,0)</f>
        <v>1</v>
      </c>
      <c r="K108" s="2">
        <f>VLOOKUP(B108,[1]TDSheet!$A:$N,14,0)</f>
        <v>50</v>
      </c>
      <c r="L108" s="2">
        <f>VLOOKUP(B108,[2]TDSheet!$A:$Q,17,0)</f>
        <v>40</v>
      </c>
      <c r="M108" s="2">
        <f t="shared" si="8"/>
        <v>1.6678000000000002</v>
      </c>
      <c r="N108" s="21"/>
      <c r="O108" s="21">
        <v>130</v>
      </c>
      <c r="Q108" s="2">
        <f t="shared" si="9"/>
        <v>77.655594195946748</v>
      </c>
      <c r="R108" s="2">
        <f t="shared" si="10"/>
        <v>77.655594195946748</v>
      </c>
      <c r="S108" s="2">
        <f>VLOOKUP(B108,[1]TDSheet!$A:$T,20,0)</f>
        <v>1.0211999999999999</v>
      </c>
      <c r="T108" s="2">
        <f>VLOOKUP(B108,[1]TDSheet!$A:$U,21,0)</f>
        <v>5.3506</v>
      </c>
      <c r="U108" s="2">
        <f>VLOOKUP(B108,[1]TDSheet!$A:$L,12,0)</f>
        <v>1.0192000000000001</v>
      </c>
      <c r="W108" s="2">
        <f t="shared" si="11"/>
        <v>0</v>
      </c>
      <c r="X108" s="2">
        <f>VLOOKUP(A108,[3]Лист1!$A$10:$L$144,12,0)</f>
        <v>130</v>
      </c>
    </row>
    <row r="109" spans="1:24" ht="11.1" customHeight="1" outlineLevel="1" x14ac:dyDescent="0.2">
      <c r="A109">
        <v>319</v>
      </c>
      <c r="B109" s="8" t="s">
        <v>113</v>
      </c>
      <c r="C109" s="8" t="s">
        <v>18</v>
      </c>
      <c r="D109" s="9">
        <v>280</v>
      </c>
      <c r="E109" s="9">
        <v>134</v>
      </c>
      <c r="F109" s="9">
        <v>167</v>
      </c>
      <c r="G109" s="9">
        <v>170</v>
      </c>
      <c r="H109" s="11">
        <f>VLOOKUP(B109,[1]TDSheet!$A:$G,7,0)</f>
        <v>0.45</v>
      </c>
      <c r="K109" s="2">
        <f>VLOOKUP(B109,[1]TDSheet!$A:$N,14,0)</f>
        <v>150</v>
      </c>
      <c r="L109" s="2">
        <f>VLOOKUP(B109,[2]TDSheet!$A:$Q,17,0)</f>
        <v>0</v>
      </c>
      <c r="M109" s="2">
        <f t="shared" si="8"/>
        <v>33.4</v>
      </c>
      <c r="N109" s="21">
        <f t="shared" si="12"/>
        <v>147.59999999999997</v>
      </c>
      <c r="O109" s="21">
        <v>80</v>
      </c>
      <c r="Q109" s="2">
        <f t="shared" si="9"/>
        <v>14</v>
      </c>
      <c r="R109" s="2">
        <f t="shared" si="10"/>
        <v>9.5808383233532943</v>
      </c>
      <c r="S109" s="2">
        <f>VLOOKUP(B109,[1]TDSheet!$A:$T,20,0)</f>
        <v>32.4</v>
      </c>
      <c r="T109" s="2">
        <f>VLOOKUP(B109,[1]TDSheet!$A:$U,21,0)</f>
        <v>0.2</v>
      </c>
      <c r="U109" s="2">
        <f>VLOOKUP(B109,[1]TDSheet!$A:$L,12,0)</f>
        <v>45.6</v>
      </c>
      <c r="W109" s="2">
        <f t="shared" si="11"/>
        <v>66.419999999999987</v>
      </c>
      <c r="X109" s="2">
        <f>VLOOKUP(A109,[3]Лист1!$A$10:$L$144,12,0)</f>
        <v>200</v>
      </c>
    </row>
    <row r="110" spans="1:24" ht="11.1" customHeight="1" outlineLevel="1" x14ac:dyDescent="0.2">
      <c r="A110">
        <v>320</v>
      </c>
      <c r="B110" s="8" t="s">
        <v>114</v>
      </c>
      <c r="C110" s="8" t="s">
        <v>10</v>
      </c>
      <c r="D110" s="9">
        <v>399.61500000000001</v>
      </c>
      <c r="E110" s="9">
        <v>264.13499999999999</v>
      </c>
      <c r="F110" s="9">
        <v>1.78</v>
      </c>
      <c r="G110" s="9">
        <v>401.46499999999997</v>
      </c>
      <c r="H110" s="11">
        <f>VLOOKUP(B110,[1]TDSheet!$A:$G,7,0)</f>
        <v>1</v>
      </c>
      <c r="K110" s="2">
        <f>VLOOKUP(B110,[1]TDSheet!$A:$N,14,0)</f>
        <v>0</v>
      </c>
      <c r="L110" s="2">
        <f>VLOOKUP(B110,[2]TDSheet!$A:$Q,17,0)</f>
        <v>0</v>
      </c>
      <c r="M110" s="2">
        <f t="shared" si="8"/>
        <v>0.35599999999999998</v>
      </c>
      <c r="N110" s="21"/>
      <c r="O110" s="21"/>
      <c r="Q110" s="2">
        <f t="shared" si="9"/>
        <v>1127.7106741573034</v>
      </c>
      <c r="R110" s="2">
        <f t="shared" si="10"/>
        <v>1127.7106741573034</v>
      </c>
      <c r="S110" s="2">
        <f>VLOOKUP(B110,[1]TDSheet!$A:$T,20,0)</f>
        <v>0.36</v>
      </c>
      <c r="T110" s="2">
        <f>VLOOKUP(B110,[1]TDSheet!$A:$U,21,0)</f>
        <v>0.36399999999999999</v>
      </c>
      <c r="U110" s="2">
        <f>VLOOKUP(B110,[1]TDSheet!$A:$L,12,0)</f>
        <v>1.0760000000000001</v>
      </c>
      <c r="W110" s="2">
        <f t="shared" si="11"/>
        <v>0</v>
      </c>
      <c r="X110" s="2">
        <f>VLOOKUP(A110,[3]Лист1!$A$10:$L$144,12,0)</f>
        <v>0</v>
      </c>
    </row>
    <row r="111" spans="1:24" ht="11.1" customHeight="1" outlineLevel="1" x14ac:dyDescent="0.2">
      <c r="A111">
        <v>321</v>
      </c>
      <c r="B111" s="8" t="s">
        <v>115</v>
      </c>
      <c r="C111" s="8" t="s">
        <v>10</v>
      </c>
      <c r="D111" s="9">
        <v>203.27600000000001</v>
      </c>
      <c r="E111" s="9">
        <v>10.846</v>
      </c>
      <c r="F111" s="9">
        <v>14.541</v>
      </c>
      <c r="G111" s="9">
        <v>187.54300000000001</v>
      </c>
      <c r="H111" s="11">
        <f>VLOOKUP(B111,[1]TDSheet!$A:$G,7,0)</f>
        <v>1</v>
      </c>
      <c r="K111" s="2">
        <f>VLOOKUP(B111,[1]TDSheet!$A:$N,14,0)</f>
        <v>0</v>
      </c>
      <c r="L111" s="2">
        <f>VLOOKUP(B111,[2]TDSheet!$A:$Q,17,0)</f>
        <v>0</v>
      </c>
      <c r="M111" s="2">
        <f t="shared" si="8"/>
        <v>2.9081999999999999</v>
      </c>
      <c r="N111" s="21"/>
      <c r="O111" s="21"/>
      <c r="Q111" s="2">
        <f t="shared" si="9"/>
        <v>64.487655594525833</v>
      </c>
      <c r="R111" s="2">
        <f t="shared" si="10"/>
        <v>64.487655594525833</v>
      </c>
      <c r="S111" s="2">
        <f>VLOOKUP(B111,[1]TDSheet!$A:$T,20,0)</f>
        <v>5.2281999999999993</v>
      </c>
      <c r="T111" s="2">
        <f>VLOOKUP(B111,[1]TDSheet!$A:$U,21,0)</f>
        <v>1.0215999999999998</v>
      </c>
      <c r="U111" s="2">
        <f>VLOOKUP(B111,[1]TDSheet!$A:$L,12,0)</f>
        <v>4.7915999999999999</v>
      </c>
      <c r="W111" s="2">
        <f t="shared" si="11"/>
        <v>0</v>
      </c>
      <c r="X111" s="2">
        <f>VLOOKUP(A111,[3]Лист1!$A$10:$L$144,12,0)</f>
        <v>30</v>
      </c>
    </row>
    <row r="112" spans="1:24" ht="11.1" customHeight="1" outlineLevel="1" x14ac:dyDescent="0.2">
      <c r="A112">
        <v>322</v>
      </c>
      <c r="B112" s="8" t="s">
        <v>116</v>
      </c>
      <c r="C112" s="8" t="s">
        <v>18</v>
      </c>
      <c r="D112" s="9">
        <v>81.650000000000006</v>
      </c>
      <c r="E112" s="9">
        <v>191.35</v>
      </c>
      <c r="F112" s="9">
        <v>81</v>
      </c>
      <c r="G112" s="9">
        <v>55</v>
      </c>
      <c r="H112" s="11">
        <f>VLOOKUP(B112,[1]TDSheet!$A:$G,7,0)</f>
        <v>0.45</v>
      </c>
      <c r="K112" s="2">
        <f>VLOOKUP(B112,[1]TDSheet!$A:$N,14,0)</f>
        <v>100</v>
      </c>
      <c r="L112" s="2">
        <f>VLOOKUP(B112,[2]TDSheet!$A:$Q,17,0)</f>
        <v>13.5</v>
      </c>
      <c r="M112" s="2">
        <f t="shared" si="8"/>
        <v>16.2</v>
      </c>
      <c r="N112" s="21">
        <f t="shared" si="12"/>
        <v>58.299999999999983</v>
      </c>
      <c r="O112" s="21">
        <v>145</v>
      </c>
      <c r="Q112" s="2">
        <f t="shared" si="9"/>
        <v>14</v>
      </c>
      <c r="R112" s="2">
        <f t="shared" si="10"/>
        <v>10.401234567901236</v>
      </c>
      <c r="S112" s="2">
        <f>VLOOKUP(B112,[1]TDSheet!$A:$T,20,0)</f>
        <v>14</v>
      </c>
      <c r="T112" s="2">
        <f>VLOOKUP(B112,[1]TDSheet!$A:$U,21,0)</f>
        <v>14.87</v>
      </c>
      <c r="U112" s="2">
        <f>VLOOKUP(B112,[1]TDSheet!$A:$L,12,0)</f>
        <v>17.600000000000001</v>
      </c>
      <c r="W112" s="2">
        <f t="shared" si="11"/>
        <v>26.234999999999992</v>
      </c>
      <c r="X112" s="2">
        <f>VLOOKUP(A112,[3]Лист1!$A$10:$L$144,12,0)</f>
        <v>150</v>
      </c>
    </row>
    <row r="113" spans="1:24" ht="11.1" customHeight="1" outlineLevel="1" x14ac:dyDescent="0.2">
      <c r="A113">
        <v>323</v>
      </c>
      <c r="B113" s="8" t="s">
        <v>117</v>
      </c>
      <c r="C113" s="8" t="s">
        <v>10</v>
      </c>
      <c r="D113" s="9">
        <v>23.349</v>
      </c>
      <c r="E113" s="9"/>
      <c r="F113" s="9"/>
      <c r="G113" s="9">
        <v>23.329000000000001</v>
      </c>
      <c r="H113" s="11">
        <f>VLOOKUP(B113,[1]TDSheet!$A:$G,7,0)</f>
        <v>1</v>
      </c>
      <c r="K113" s="2">
        <f>VLOOKUP(B113,[1]TDSheet!$A:$N,14,0)</f>
        <v>0</v>
      </c>
      <c r="L113" s="2">
        <f>VLOOKUP(B113,[2]TDSheet!$A:$Q,17,0)</f>
        <v>0</v>
      </c>
      <c r="M113" s="2">
        <f t="shared" si="8"/>
        <v>0</v>
      </c>
      <c r="N113" s="21"/>
      <c r="O113" s="21"/>
      <c r="Q113" s="2" t="e">
        <f t="shared" si="9"/>
        <v>#DIV/0!</v>
      </c>
      <c r="R113" s="2" t="e">
        <f t="shared" si="10"/>
        <v>#DIV/0!</v>
      </c>
      <c r="S113" s="2">
        <f>VLOOKUP(B113,[1]TDSheet!$A:$T,20,0)</f>
        <v>0.1578</v>
      </c>
      <c r="T113" s="2">
        <f>VLOOKUP(B113,[1]TDSheet!$A:$U,21,0)</f>
        <v>0</v>
      </c>
      <c r="U113" s="2">
        <f>VLOOKUP(B113,[1]TDSheet!$A:$L,12,0)</f>
        <v>0</v>
      </c>
      <c r="W113" s="2">
        <f t="shared" si="11"/>
        <v>0</v>
      </c>
      <c r="X113" s="2">
        <f>VLOOKUP(A113,[3]Лист1!$A$10:$L$144,12,0)</f>
        <v>0</v>
      </c>
    </row>
    <row r="114" spans="1:24" ht="11.1" customHeight="1" outlineLevel="1" x14ac:dyDescent="0.2">
      <c r="A114">
        <v>324</v>
      </c>
      <c r="B114" s="8" t="s">
        <v>118</v>
      </c>
      <c r="C114" s="8" t="s">
        <v>18</v>
      </c>
      <c r="D114" s="9">
        <v>43</v>
      </c>
      <c r="E114" s="9">
        <v>216</v>
      </c>
      <c r="F114" s="9">
        <v>34</v>
      </c>
      <c r="G114" s="9">
        <v>91</v>
      </c>
      <c r="H114" s="11">
        <f>VLOOKUP(B114,[1]TDSheet!$A:$G,7,0)</f>
        <v>0.45</v>
      </c>
      <c r="K114" s="2">
        <f>VLOOKUP(B114,[1]TDSheet!$A:$N,14,0)</f>
        <v>40</v>
      </c>
      <c r="L114" s="2">
        <f>VLOOKUP(B114,[2]TDSheet!$A:$Q,17,0)</f>
        <v>0</v>
      </c>
      <c r="M114" s="2">
        <f t="shared" si="8"/>
        <v>6.8</v>
      </c>
      <c r="N114" s="21"/>
      <c r="O114" s="21">
        <v>129</v>
      </c>
      <c r="Q114" s="2">
        <f t="shared" si="9"/>
        <v>19.264705882352942</v>
      </c>
      <c r="R114" s="2">
        <f t="shared" si="10"/>
        <v>19.264705882352942</v>
      </c>
      <c r="S114" s="2">
        <f>VLOOKUP(B114,[1]TDSheet!$A:$T,20,0)</f>
        <v>12.2</v>
      </c>
      <c r="T114" s="2">
        <f>VLOOKUP(B114,[1]TDSheet!$A:$U,21,0)</f>
        <v>14.6</v>
      </c>
      <c r="U114" s="2">
        <f>VLOOKUP(B114,[1]TDSheet!$A:$L,12,0)</f>
        <v>10.8</v>
      </c>
      <c r="W114" s="2">
        <f t="shared" si="11"/>
        <v>0</v>
      </c>
      <c r="X114" s="2">
        <f>VLOOKUP(A114,[3]Лист1!$A$10:$L$144,12,0)</f>
        <v>130</v>
      </c>
    </row>
    <row r="115" spans="1:24" ht="11.1" customHeight="1" outlineLevel="1" x14ac:dyDescent="0.2">
      <c r="A115">
        <v>325</v>
      </c>
      <c r="B115" s="8" t="s">
        <v>119</v>
      </c>
      <c r="C115" s="8" t="s">
        <v>10</v>
      </c>
      <c r="D115" s="9">
        <v>23.431999999999999</v>
      </c>
      <c r="E115" s="9">
        <v>24.353999999999999</v>
      </c>
      <c r="F115" s="9">
        <v>1.0620000000000001</v>
      </c>
      <c r="G115" s="9">
        <v>20.308</v>
      </c>
      <c r="H115" s="11">
        <f>VLOOKUP(B115,[1]TDSheet!$A:$G,7,0)</f>
        <v>1</v>
      </c>
      <c r="K115" s="2">
        <f>VLOOKUP(B115,[1]TDSheet!$A:$N,14,0)</f>
        <v>0</v>
      </c>
      <c r="L115" s="2">
        <f>VLOOKUP(B115,[2]TDSheet!$A:$Q,17,0)</f>
        <v>0</v>
      </c>
      <c r="M115" s="2">
        <f t="shared" si="8"/>
        <v>0.21240000000000001</v>
      </c>
      <c r="N115" s="21"/>
      <c r="O115" s="21">
        <v>60</v>
      </c>
      <c r="Q115" s="2">
        <f t="shared" si="9"/>
        <v>95.612052730696789</v>
      </c>
      <c r="R115" s="2">
        <f t="shared" si="10"/>
        <v>95.612052730696789</v>
      </c>
      <c r="S115" s="2">
        <f>VLOOKUP(B115,[1]TDSheet!$A:$T,20,0)</f>
        <v>0.2084</v>
      </c>
      <c r="T115" s="2">
        <f>VLOOKUP(B115,[1]TDSheet!$A:$U,21,0)</f>
        <v>0.80999999999999994</v>
      </c>
      <c r="U115" s="2">
        <f>VLOOKUP(B115,[1]TDSheet!$A:$L,12,0)</f>
        <v>0</v>
      </c>
      <c r="W115" s="2">
        <f t="shared" si="11"/>
        <v>0</v>
      </c>
      <c r="X115" s="2">
        <f>VLOOKUP(A115,[3]Лист1!$A$10:$L$144,12,0)</f>
        <v>60</v>
      </c>
    </row>
    <row r="116" spans="1:24" ht="11.1" customHeight="1" outlineLevel="1" x14ac:dyDescent="0.2">
      <c r="A116">
        <v>328</v>
      </c>
      <c r="B116" s="8" t="s">
        <v>120</v>
      </c>
      <c r="C116" s="8" t="s">
        <v>18</v>
      </c>
      <c r="D116" s="9">
        <v>-1</v>
      </c>
      <c r="E116" s="9">
        <v>31</v>
      </c>
      <c r="F116" s="9">
        <v>25</v>
      </c>
      <c r="G116" s="9">
        <v>4</v>
      </c>
      <c r="H116" s="11">
        <f>VLOOKUP(B116,[1]TDSheet!$A:$G,7,0)</f>
        <v>0.4</v>
      </c>
      <c r="K116" s="2">
        <f>VLOOKUP(B116,[1]TDSheet!$A:$N,14,0)</f>
        <v>30</v>
      </c>
      <c r="L116" s="2">
        <f>VLOOKUP(B116,[2]TDSheet!$A:$Q,17,0)</f>
        <v>0</v>
      </c>
      <c r="M116" s="2">
        <f t="shared" si="8"/>
        <v>5</v>
      </c>
      <c r="N116" s="21">
        <f t="shared" si="12"/>
        <v>36</v>
      </c>
      <c r="O116" s="21">
        <v>70</v>
      </c>
      <c r="Q116" s="2">
        <f t="shared" si="9"/>
        <v>14</v>
      </c>
      <c r="R116" s="2">
        <f t="shared" si="10"/>
        <v>6.8</v>
      </c>
      <c r="S116" s="2">
        <f>VLOOKUP(B116,[1]TDSheet!$A:$T,20,0)</f>
        <v>2</v>
      </c>
      <c r="T116" s="2">
        <f>VLOOKUP(B116,[1]TDSheet!$A:$U,21,0)</f>
        <v>2.2000000000000002</v>
      </c>
      <c r="U116" s="2">
        <f>VLOOKUP(B116,[1]TDSheet!$A:$L,12,0)</f>
        <v>0</v>
      </c>
      <c r="W116" s="2">
        <f t="shared" si="11"/>
        <v>14.4</v>
      </c>
      <c r="X116" s="2">
        <f>VLOOKUP(A116,[3]Лист1!$A$10:$L$144,12,0)</f>
        <v>70</v>
      </c>
    </row>
    <row r="117" spans="1:24" ht="11.1" customHeight="1" outlineLevel="1" x14ac:dyDescent="0.2">
      <c r="A117">
        <v>329</v>
      </c>
      <c r="B117" s="8" t="s">
        <v>121</v>
      </c>
      <c r="C117" s="8" t="s">
        <v>18</v>
      </c>
      <c r="D117" s="9">
        <v>7</v>
      </c>
      <c r="E117" s="9">
        <v>26</v>
      </c>
      <c r="F117" s="9">
        <v>15</v>
      </c>
      <c r="G117" s="9">
        <v>13</v>
      </c>
      <c r="H117" s="11">
        <f>VLOOKUP(B117,[1]TDSheet!$A:$G,7,0)</f>
        <v>0.4</v>
      </c>
      <c r="K117" s="2">
        <f>VLOOKUP(B117,[1]TDSheet!$A:$N,14,0)</f>
        <v>20</v>
      </c>
      <c r="L117" s="2">
        <f>VLOOKUP(B117,[2]TDSheet!$A:$Q,17,0)</f>
        <v>0</v>
      </c>
      <c r="M117" s="2">
        <f t="shared" si="8"/>
        <v>3</v>
      </c>
      <c r="N117" s="21">
        <f t="shared" si="12"/>
        <v>9</v>
      </c>
      <c r="O117" s="21">
        <v>65</v>
      </c>
      <c r="Q117" s="2">
        <f t="shared" si="9"/>
        <v>14</v>
      </c>
      <c r="R117" s="2">
        <f t="shared" si="10"/>
        <v>11</v>
      </c>
      <c r="S117" s="2">
        <f>VLOOKUP(B117,[1]TDSheet!$A:$T,20,0)</f>
        <v>3.8</v>
      </c>
      <c r="T117" s="2">
        <f>VLOOKUP(B117,[1]TDSheet!$A:$U,21,0)</f>
        <v>0</v>
      </c>
      <c r="U117" s="2">
        <f>VLOOKUP(B117,[1]TDSheet!$A:$L,12,0)</f>
        <v>1.2</v>
      </c>
      <c r="W117" s="2">
        <f t="shared" si="11"/>
        <v>3.6</v>
      </c>
      <c r="X117" s="2">
        <f>VLOOKUP(A117,[3]Лист1!$A$10:$L$144,12,0)</f>
        <v>65</v>
      </c>
    </row>
    <row r="118" spans="1:24" ht="11.1" customHeight="1" outlineLevel="1" x14ac:dyDescent="0.2">
      <c r="A118">
        <v>330</v>
      </c>
      <c r="B118" s="8" t="s">
        <v>122</v>
      </c>
      <c r="C118" s="8" t="s">
        <v>10</v>
      </c>
      <c r="D118" s="10"/>
      <c r="E118" s="9">
        <v>198.31100000000001</v>
      </c>
      <c r="F118" s="9">
        <v>109.69499999999999</v>
      </c>
      <c r="G118" s="9">
        <v>8.5000000000000006E-2</v>
      </c>
      <c r="H118" s="11">
        <f>VLOOKUP(B118,[1]TDSheet!$A:$G,7,0)</f>
        <v>1</v>
      </c>
      <c r="K118" s="2">
        <f>VLOOKUP(B118,[1]TDSheet!$A:$N,14,0)</f>
        <v>30</v>
      </c>
      <c r="L118" s="2">
        <f>VLOOKUP(B118,[2]TDSheet!$A:$Q,17,0)</f>
        <v>0</v>
      </c>
      <c r="M118" s="2">
        <f t="shared" si="8"/>
        <v>21.939</v>
      </c>
      <c r="N118" s="21">
        <f>10*M118-L118-K118-G118</f>
        <v>189.30499999999998</v>
      </c>
      <c r="O118" s="21">
        <v>580</v>
      </c>
      <c r="Q118" s="2">
        <f t="shared" si="9"/>
        <v>10</v>
      </c>
      <c r="R118" s="2">
        <f t="shared" si="10"/>
        <v>1.3713022471397966</v>
      </c>
      <c r="S118" s="2">
        <f>VLOOKUP(B118,[1]TDSheet!$A:$T,20,0)</f>
        <v>26.069400000000002</v>
      </c>
      <c r="T118" s="2">
        <f>VLOOKUP(B118,[1]TDSheet!$A:$U,21,0)</f>
        <v>0</v>
      </c>
      <c r="U118" s="2">
        <f>VLOOKUP(B118,[1]TDSheet!$A:$L,12,0)</f>
        <v>10.994</v>
      </c>
      <c r="W118" s="2">
        <f t="shared" si="11"/>
        <v>189.30499999999998</v>
      </c>
      <c r="X118" s="2">
        <f>VLOOKUP(A118,[3]Лист1!$A$10:$L$144,12,0)</f>
        <v>580</v>
      </c>
    </row>
    <row r="119" spans="1:24" ht="11.1" customHeight="1" outlineLevel="1" x14ac:dyDescent="0.2">
      <c r="A119">
        <v>331</v>
      </c>
      <c r="B119" s="8" t="s">
        <v>123</v>
      </c>
      <c r="C119" s="8" t="s">
        <v>10</v>
      </c>
      <c r="D119" s="9">
        <v>88.894999999999996</v>
      </c>
      <c r="E119" s="9">
        <v>96.944999999999993</v>
      </c>
      <c r="F119" s="9">
        <v>18.117000000000001</v>
      </c>
      <c r="G119" s="9">
        <v>70.783000000000001</v>
      </c>
      <c r="H119" s="11">
        <f>VLOOKUP(B119,[1]TDSheet!$A:$G,7,0)</f>
        <v>1</v>
      </c>
      <c r="K119" s="2">
        <f>VLOOKUP(B119,[1]TDSheet!$A:$N,14,0)</f>
        <v>0</v>
      </c>
      <c r="L119" s="2">
        <f>VLOOKUP(B119,[2]TDSheet!$A:$Q,17,0)</f>
        <v>0</v>
      </c>
      <c r="M119" s="2">
        <f t="shared" si="8"/>
        <v>3.6234000000000002</v>
      </c>
      <c r="N119" s="21"/>
      <c r="O119" s="21"/>
      <c r="Q119" s="2">
        <f t="shared" si="9"/>
        <v>19.534967157917976</v>
      </c>
      <c r="R119" s="2">
        <f t="shared" si="10"/>
        <v>19.534967157917976</v>
      </c>
      <c r="S119" s="2">
        <f>VLOOKUP(B119,[1]TDSheet!$A:$T,20,0)</f>
        <v>1.3555999999999999</v>
      </c>
      <c r="T119" s="2">
        <f>VLOOKUP(B119,[1]TDSheet!$A:$U,21,0)</f>
        <v>1.9674</v>
      </c>
      <c r="U119" s="2">
        <f>VLOOKUP(B119,[1]TDSheet!$A:$L,12,0)</f>
        <v>0.20960000000000001</v>
      </c>
      <c r="W119" s="2">
        <f t="shared" si="11"/>
        <v>0</v>
      </c>
      <c r="X119" s="2">
        <f>VLOOKUP(A119,[3]Лист1!$A$10:$L$144,12,0)</f>
        <v>0</v>
      </c>
    </row>
    <row r="120" spans="1:24" ht="11.1" customHeight="1" outlineLevel="1" x14ac:dyDescent="0.2">
      <c r="A120">
        <v>333</v>
      </c>
      <c r="B120" s="8" t="s">
        <v>124</v>
      </c>
      <c r="C120" s="8" t="s">
        <v>10</v>
      </c>
      <c r="D120" s="9">
        <v>49.29</v>
      </c>
      <c r="E120" s="9">
        <v>4.4740000000000002</v>
      </c>
      <c r="F120" s="9">
        <v>15.997</v>
      </c>
      <c r="G120" s="9">
        <v>36.024000000000001</v>
      </c>
      <c r="H120" s="11">
        <f>VLOOKUP(B120,[1]TDSheet!$A:$G,7,0)</f>
        <v>1</v>
      </c>
      <c r="K120" s="2">
        <f>VLOOKUP(B120,[1]TDSheet!$A:$N,14,0)</f>
        <v>0</v>
      </c>
      <c r="L120" s="2">
        <f>VLOOKUP(B120,[2]TDSheet!$A:$Q,17,0)</f>
        <v>0</v>
      </c>
      <c r="M120" s="2">
        <f t="shared" si="8"/>
        <v>3.1993999999999998</v>
      </c>
      <c r="N120" s="21">
        <f t="shared" si="12"/>
        <v>8.7675999999999945</v>
      </c>
      <c r="O120" s="21"/>
      <c r="Q120" s="2">
        <f t="shared" si="9"/>
        <v>14</v>
      </c>
      <c r="R120" s="2">
        <f t="shared" si="10"/>
        <v>11.259611177095707</v>
      </c>
      <c r="S120" s="2">
        <f>VLOOKUP(B120,[1]TDSheet!$A:$T,20,0)</f>
        <v>1.2524</v>
      </c>
      <c r="T120" s="2">
        <f>VLOOKUP(B120,[1]TDSheet!$A:$U,21,0)</f>
        <v>0.7208</v>
      </c>
      <c r="U120" s="2">
        <f>VLOOKUP(B120,[1]TDSheet!$A:$L,12,0)</f>
        <v>0.90239999999999987</v>
      </c>
      <c r="W120" s="2">
        <f t="shared" si="11"/>
        <v>8.7675999999999945</v>
      </c>
      <c r="X120" s="2">
        <f>VLOOKUP(A120,[3]Лист1!$A$10:$L$144,12,0)</f>
        <v>0</v>
      </c>
    </row>
    <row r="121" spans="1:24" ht="11.1" customHeight="1" outlineLevel="1" x14ac:dyDescent="0.2">
      <c r="A121">
        <v>334</v>
      </c>
      <c r="B121" s="8" t="s">
        <v>125</v>
      </c>
      <c r="C121" s="8" t="s">
        <v>18</v>
      </c>
      <c r="D121" s="9">
        <v>28</v>
      </c>
      <c r="E121" s="9">
        <v>105</v>
      </c>
      <c r="F121" s="9">
        <v>50</v>
      </c>
      <c r="G121" s="9">
        <v>75</v>
      </c>
      <c r="H121" s="11">
        <f>VLOOKUP(B121,[1]TDSheet!$A:$G,7,0)</f>
        <v>0.1</v>
      </c>
      <c r="K121" s="2">
        <f>VLOOKUP(B121,[1]TDSheet!$A:$N,14,0)</f>
        <v>60</v>
      </c>
      <c r="L121" s="2">
        <f>VLOOKUP(B121,[2]TDSheet!$A:$Q,17,0)</f>
        <v>0</v>
      </c>
      <c r="M121" s="2">
        <f t="shared" si="8"/>
        <v>10</v>
      </c>
      <c r="N121" s="21">
        <f t="shared" si="12"/>
        <v>5</v>
      </c>
      <c r="O121" s="21">
        <v>105</v>
      </c>
      <c r="Q121" s="2">
        <f t="shared" si="9"/>
        <v>14</v>
      </c>
      <c r="R121" s="2">
        <f t="shared" si="10"/>
        <v>13.5</v>
      </c>
      <c r="S121" s="2">
        <f>VLOOKUP(B121,[1]TDSheet!$A:$T,20,0)</f>
        <v>1</v>
      </c>
      <c r="T121" s="2">
        <f>VLOOKUP(B121,[1]TDSheet!$A:$U,21,0)</f>
        <v>11</v>
      </c>
      <c r="U121" s="2">
        <f>VLOOKUP(B121,[1]TDSheet!$A:$L,12,0)</f>
        <v>3</v>
      </c>
      <c r="W121" s="2">
        <f t="shared" si="11"/>
        <v>0.5</v>
      </c>
      <c r="X121" s="2">
        <f>VLOOKUP(A121,[3]Лист1!$A$10:$L$144,12,0)</f>
        <v>120</v>
      </c>
    </row>
    <row r="122" spans="1:24" ht="11.1" customHeight="1" outlineLevel="1" x14ac:dyDescent="0.2">
      <c r="A122">
        <v>338</v>
      </c>
      <c r="B122" s="8" t="s">
        <v>126</v>
      </c>
      <c r="C122" s="8" t="s">
        <v>18</v>
      </c>
      <c r="D122" s="9">
        <v>76</v>
      </c>
      <c r="E122" s="9"/>
      <c r="F122" s="9">
        <v>30</v>
      </c>
      <c r="G122" s="9">
        <v>34</v>
      </c>
      <c r="H122" s="11">
        <f>VLOOKUP(B122,[1]TDSheet!$A:$G,7,0)</f>
        <v>0.1</v>
      </c>
      <c r="K122" s="2">
        <f>VLOOKUP(B122,[1]TDSheet!$A:$N,14,0)</f>
        <v>70</v>
      </c>
      <c r="L122" s="2">
        <f>VLOOKUP(B122,[2]TDSheet!$A:$Q,17,0)</f>
        <v>0</v>
      </c>
      <c r="M122" s="2">
        <f t="shared" si="8"/>
        <v>6</v>
      </c>
      <c r="N122" s="21"/>
      <c r="O122" s="21"/>
      <c r="Q122" s="2">
        <f t="shared" si="9"/>
        <v>17.333333333333332</v>
      </c>
      <c r="R122" s="2">
        <f t="shared" si="10"/>
        <v>17.333333333333332</v>
      </c>
      <c r="S122" s="2">
        <f>VLOOKUP(B122,[1]TDSheet!$A:$T,20,0)</f>
        <v>6.2</v>
      </c>
      <c r="T122" s="2">
        <f>VLOOKUP(B122,[1]TDSheet!$A:$U,21,0)</f>
        <v>8.6</v>
      </c>
      <c r="U122" s="2">
        <f>VLOOKUP(B122,[1]TDSheet!$A:$L,12,0)</f>
        <v>14.2</v>
      </c>
      <c r="W122" s="2">
        <f t="shared" si="11"/>
        <v>0</v>
      </c>
      <c r="X122" s="2">
        <f>VLOOKUP(A122,[3]Лист1!$A$10:$L$144,12,0)</f>
        <v>50</v>
      </c>
    </row>
    <row r="123" spans="1:24" ht="12" customHeight="1" outlineLevel="1" x14ac:dyDescent="0.2">
      <c r="A123">
        <v>344</v>
      </c>
      <c r="B123" s="8" t="s">
        <v>127</v>
      </c>
      <c r="C123" s="8" t="s">
        <v>10</v>
      </c>
      <c r="D123" s="10"/>
      <c r="E123" s="9">
        <v>19.616</v>
      </c>
      <c r="F123" s="9">
        <v>19.664999999999999</v>
      </c>
      <c r="G123" s="9">
        <v>-4.9000000000000002E-2</v>
      </c>
      <c r="H123" s="11">
        <v>1</v>
      </c>
      <c r="M123" s="2">
        <f t="shared" si="8"/>
        <v>3.9329999999999998</v>
      </c>
      <c r="N123" s="21">
        <v>45</v>
      </c>
      <c r="O123" s="21">
        <v>62</v>
      </c>
      <c r="Q123" s="2">
        <f t="shared" si="9"/>
        <v>11.429188914314773</v>
      </c>
      <c r="R123" s="2">
        <f t="shared" si="10"/>
        <v>-1.2458682939232139E-2</v>
      </c>
      <c r="S123" s="2">
        <v>0</v>
      </c>
      <c r="T123" s="2">
        <v>0</v>
      </c>
      <c r="U123" s="2">
        <v>0</v>
      </c>
      <c r="W123" s="2">
        <f t="shared" si="11"/>
        <v>45</v>
      </c>
      <c r="X123" s="2">
        <f>VLOOKUP(A123,[3]Лист1!$A$10:$L$144,12,0)</f>
        <v>62</v>
      </c>
    </row>
    <row r="124" spans="1:24" ht="11.1" customHeight="1" outlineLevel="1" x14ac:dyDescent="0.2">
      <c r="A124">
        <v>352</v>
      </c>
      <c r="B124" s="8" t="s">
        <v>128</v>
      </c>
      <c r="C124" s="8" t="s">
        <v>18</v>
      </c>
      <c r="D124" s="10"/>
      <c r="E124" s="9">
        <v>20</v>
      </c>
      <c r="F124" s="9">
        <v>5</v>
      </c>
      <c r="G124" s="9">
        <v>15</v>
      </c>
      <c r="H124" s="11">
        <f>VLOOKUP(B124,[1]TDSheet!$A:$G,7,0)</f>
        <v>0.4</v>
      </c>
      <c r="K124" s="2">
        <f>VLOOKUP(B124,[1]TDSheet!$A:$N,14,0)</f>
        <v>0</v>
      </c>
      <c r="L124" s="2">
        <f>VLOOKUP(B124,[2]TDSheet!$A:$Q,17,0)</f>
        <v>0</v>
      </c>
      <c r="M124" s="2">
        <f t="shared" si="8"/>
        <v>1</v>
      </c>
      <c r="N124" s="21"/>
      <c r="O124" s="21">
        <v>60</v>
      </c>
      <c r="Q124" s="2">
        <f t="shared" si="9"/>
        <v>15</v>
      </c>
      <c r="R124" s="2">
        <f t="shared" si="10"/>
        <v>15</v>
      </c>
      <c r="S124" s="2">
        <f>VLOOKUP(B124,[1]TDSheet!$A:$T,20,0)</f>
        <v>0.6</v>
      </c>
      <c r="T124" s="2">
        <f>VLOOKUP(B124,[1]TDSheet!$A:$U,21,0)</f>
        <v>1.4</v>
      </c>
      <c r="U124" s="2">
        <f>VLOOKUP(B124,[1]TDSheet!$A:$L,12,0)</f>
        <v>0</v>
      </c>
      <c r="W124" s="2">
        <f t="shared" si="11"/>
        <v>0</v>
      </c>
      <c r="X124" s="2">
        <f>VLOOKUP(A124,[3]Лист1!$A$10:$L$144,12,0)</f>
        <v>60</v>
      </c>
    </row>
    <row r="125" spans="1:24" ht="11.1" customHeight="1" outlineLevel="1" x14ac:dyDescent="0.2">
      <c r="A125">
        <v>353</v>
      </c>
      <c r="B125" s="8" t="s">
        <v>129</v>
      </c>
      <c r="C125" s="8" t="s">
        <v>18</v>
      </c>
      <c r="D125" s="9">
        <v>3</v>
      </c>
      <c r="E125" s="9">
        <v>14</v>
      </c>
      <c r="F125" s="9">
        <v>9</v>
      </c>
      <c r="G125" s="9"/>
      <c r="H125" s="11">
        <f>VLOOKUP(B125,[1]TDSheet!$A:$G,7,0)</f>
        <v>0.6</v>
      </c>
      <c r="K125" s="2">
        <f>VLOOKUP(B125,[1]TDSheet!$A:$N,14,0)</f>
        <v>40</v>
      </c>
      <c r="L125" s="2">
        <f>VLOOKUP(B125,[2]TDSheet!$A:$Q,17,0)</f>
        <v>0</v>
      </c>
      <c r="M125" s="2">
        <f t="shared" si="8"/>
        <v>1.8</v>
      </c>
      <c r="N125" s="21"/>
      <c r="O125" s="21">
        <v>40</v>
      </c>
      <c r="Q125" s="2">
        <f t="shared" si="9"/>
        <v>22.222222222222221</v>
      </c>
      <c r="R125" s="2">
        <f t="shared" si="10"/>
        <v>22.222222222222221</v>
      </c>
      <c r="S125" s="2">
        <f>VLOOKUP(B125,[1]TDSheet!$A:$T,20,0)</f>
        <v>3.4</v>
      </c>
      <c r="T125" s="2">
        <f>VLOOKUP(B125,[1]TDSheet!$A:$U,21,0)</f>
        <v>0.4</v>
      </c>
      <c r="U125" s="2">
        <f>VLOOKUP(B125,[1]TDSheet!$A:$L,12,0)</f>
        <v>0</v>
      </c>
      <c r="W125" s="2">
        <f t="shared" si="11"/>
        <v>0</v>
      </c>
      <c r="X125" s="2">
        <f>VLOOKUP(A125,[3]Лист1!$A$10:$L$144,12,0)</f>
        <v>40</v>
      </c>
    </row>
    <row r="126" spans="1:24" ht="11.1" customHeight="1" outlineLevel="1" x14ac:dyDescent="0.2">
      <c r="A126">
        <v>354</v>
      </c>
      <c r="B126" s="8" t="s">
        <v>130</v>
      </c>
      <c r="C126" s="8" t="s">
        <v>18</v>
      </c>
      <c r="D126" s="9">
        <v>4</v>
      </c>
      <c r="E126" s="9">
        <v>29</v>
      </c>
      <c r="F126" s="9">
        <v>16</v>
      </c>
      <c r="G126" s="9">
        <v>3</v>
      </c>
      <c r="H126" s="11">
        <f>VLOOKUP(B126,[1]TDSheet!$A:$G,7,0)</f>
        <v>0.6</v>
      </c>
      <c r="K126" s="2">
        <f>VLOOKUP(B126,[1]TDSheet!$A:$N,14,0)</f>
        <v>40</v>
      </c>
      <c r="L126" s="2">
        <f>VLOOKUP(B126,[2]TDSheet!$A:$Q,17,0)</f>
        <v>0</v>
      </c>
      <c r="M126" s="2">
        <f t="shared" si="8"/>
        <v>3.2</v>
      </c>
      <c r="N126" s="21">
        <v>5</v>
      </c>
      <c r="O126" s="21">
        <v>37</v>
      </c>
      <c r="Q126" s="2">
        <f t="shared" si="9"/>
        <v>15</v>
      </c>
      <c r="R126" s="2">
        <f t="shared" si="10"/>
        <v>13.4375</v>
      </c>
      <c r="S126" s="2">
        <f>VLOOKUP(B126,[1]TDSheet!$A:$T,20,0)</f>
        <v>2.6</v>
      </c>
      <c r="T126" s="2">
        <f>VLOOKUP(B126,[1]TDSheet!$A:$U,21,0)</f>
        <v>2.4</v>
      </c>
      <c r="U126" s="2">
        <f>VLOOKUP(B126,[1]TDSheet!$A:$L,12,0)</f>
        <v>0</v>
      </c>
      <c r="W126" s="2">
        <f t="shared" si="11"/>
        <v>3</v>
      </c>
      <c r="X126" s="2">
        <f>VLOOKUP(A126,[3]Лист1!$A$10:$L$144,12,0)</f>
        <v>40</v>
      </c>
    </row>
    <row r="127" spans="1:24" ht="11.1" customHeight="1" outlineLevel="1" x14ac:dyDescent="0.2">
      <c r="A127">
        <v>355</v>
      </c>
      <c r="B127" s="8" t="s">
        <v>131</v>
      </c>
      <c r="C127" s="8" t="s">
        <v>18</v>
      </c>
      <c r="D127" s="9">
        <v>4</v>
      </c>
      <c r="E127" s="9">
        <v>18</v>
      </c>
      <c r="F127" s="9">
        <v>14</v>
      </c>
      <c r="G127" s="9"/>
      <c r="H127" s="11">
        <f>VLOOKUP(B127,[1]TDSheet!$A:$G,7,0)</f>
        <v>0.6</v>
      </c>
      <c r="K127" s="2">
        <f>VLOOKUP(B127,[1]TDSheet!$A:$N,14,0)</f>
        <v>40</v>
      </c>
      <c r="L127" s="2">
        <f>VLOOKUP(B127,[2]TDSheet!$A:$Q,17,0)</f>
        <v>0</v>
      </c>
      <c r="M127" s="2">
        <f t="shared" si="8"/>
        <v>2.8</v>
      </c>
      <c r="N127" s="21"/>
      <c r="O127" s="21">
        <v>40</v>
      </c>
      <c r="Q127" s="2">
        <f t="shared" si="9"/>
        <v>14.285714285714286</v>
      </c>
      <c r="R127" s="2">
        <f t="shared" si="10"/>
        <v>14.285714285714286</v>
      </c>
      <c r="S127" s="2">
        <f>VLOOKUP(B127,[1]TDSheet!$A:$T,20,0)</f>
        <v>2.6</v>
      </c>
      <c r="T127" s="2">
        <f>VLOOKUP(B127,[1]TDSheet!$A:$U,21,0)</f>
        <v>1.2</v>
      </c>
      <c r="U127" s="2">
        <f>VLOOKUP(B127,[1]TDSheet!$A:$L,12,0)</f>
        <v>0</v>
      </c>
      <c r="W127" s="2">
        <f t="shared" si="11"/>
        <v>0</v>
      </c>
      <c r="X127" s="2">
        <f>VLOOKUP(A127,[3]Лист1!$A$10:$L$144,12,0)</f>
        <v>40</v>
      </c>
    </row>
    <row r="128" spans="1:24" ht="11.1" customHeight="1" outlineLevel="1" x14ac:dyDescent="0.2">
      <c r="A128">
        <v>358</v>
      </c>
      <c r="B128" s="8" t="s">
        <v>132</v>
      </c>
      <c r="C128" s="8" t="s">
        <v>18</v>
      </c>
      <c r="D128" s="9">
        <v>15</v>
      </c>
      <c r="E128" s="9">
        <v>6</v>
      </c>
      <c r="F128" s="9">
        <v>9</v>
      </c>
      <c r="G128" s="9">
        <v>7</v>
      </c>
      <c r="H128" s="11">
        <f>VLOOKUP(B128,[1]TDSheet!$A:$G,7,0)</f>
        <v>0.5</v>
      </c>
      <c r="K128" s="2">
        <f>VLOOKUP(B128,[1]TDSheet!$A:$N,14,0)</f>
        <v>15</v>
      </c>
      <c r="L128" s="2">
        <f>VLOOKUP(B128,[2]TDSheet!$A:$Q,17,0)</f>
        <v>0</v>
      </c>
      <c r="M128" s="2">
        <f t="shared" si="8"/>
        <v>1.8</v>
      </c>
      <c r="N128" s="21">
        <v>5</v>
      </c>
      <c r="O128" s="21">
        <v>50</v>
      </c>
      <c r="Q128" s="2">
        <f t="shared" si="9"/>
        <v>15</v>
      </c>
      <c r="R128" s="2">
        <f t="shared" si="10"/>
        <v>12.222222222222221</v>
      </c>
      <c r="S128" s="2">
        <f>VLOOKUP(B128,[1]TDSheet!$A:$T,20,0)</f>
        <v>1.6</v>
      </c>
      <c r="T128" s="2">
        <f>VLOOKUP(B128,[1]TDSheet!$A:$U,21,0)</f>
        <v>2</v>
      </c>
      <c r="U128" s="2">
        <f>VLOOKUP(B128,[1]TDSheet!$A:$L,12,0)</f>
        <v>1.6</v>
      </c>
      <c r="W128" s="2">
        <f t="shared" si="11"/>
        <v>2.5</v>
      </c>
      <c r="X128" s="2">
        <f>VLOOKUP(A128,[3]Лист1!$A$10:$L$144,12,0)</f>
        <v>50</v>
      </c>
    </row>
    <row r="129" spans="1:24" ht="12.75" customHeight="1" outlineLevel="1" x14ac:dyDescent="0.2">
      <c r="A129">
        <v>361</v>
      </c>
      <c r="B129" s="8" t="s">
        <v>133</v>
      </c>
      <c r="C129" s="8" t="s">
        <v>18</v>
      </c>
      <c r="D129" s="9">
        <v>2</v>
      </c>
      <c r="E129" s="9">
        <v>24</v>
      </c>
      <c r="F129" s="9">
        <v>7</v>
      </c>
      <c r="G129" s="9">
        <v>16</v>
      </c>
      <c r="H129" s="11">
        <f>VLOOKUP(B129,[1]TDSheet!$A:$G,7,0)</f>
        <v>0.35</v>
      </c>
      <c r="K129" s="2">
        <f>VLOOKUP(B129,[1]TDSheet!$A:$N,14,0)</f>
        <v>10</v>
      </c>
      <c r="L129" s="2">
        <f>VLOOKUP(B129,[2]TDSheet!$A:$Q,17,0)</f>
        <v>0</v>
      </c>
      <c r="M129" s="2">
        <f t="shared" si="8"/>
        <v>1.4</v>
      </c>
      <c r="N129" s="21"/>
      <c r="O129" s="21">
        <v>60</v>
      </c>
      <c r="Q129" s="2">
        <f t="shared" si="9"/>
        <v>18.571428571428573</v>
      </c>
      <c r="R129" s="2">
        <f t="shared" si="10"/>
        <v>18.571428571428573</v>
      </c>
      <c r="S129" s="2">
        <f>VLOOKUP(B129,[1]TDSheet!$A:$T,20,0)</f>
        <v>0</v>
      </c>
      <c r="T129" s="2">
        <f>VLOOKUP(B129,[1]TDSheet!$A:$U,21,0)</f>
        <v>0.4</v>
      </c>
      <c r="U129" s="2">
        <f>VLOOKUP(B129,[1]TDSheet!$A:$L,12,0)</f>
        <v>0.2</v>
      </c>
      <c r="W129" s="2">
        <f t="shared" si="11"/>
        <v>0</v>
      </c>
      <c r="X129" s="2">
        <f>VLOOKUP(A129,[3]Лист1!$A$10:$L$144,12,0)</f>
        <v>60</v>
      </c>
    </row>
    <row r="130" spans="1:24" ht="11.1" customHeight="1" outlineLevel="1" x14ac:dyDescent="0.2">
      <c r="A130">
        <v>364</v>
      </c>
      <c r="B130" s="8" t="s">
        <v>134</v>
      </c>
      <c r="C130" s="8" t="s">
        <v>10</v>
      </c>
      <c r="D130" s="10"/>
      <c r="E130" s="9">
        <v>24.175999999999998</v>
      </c>
      <c r="F130" s="9"/>
      <c r="G130" s="9">
        <v>24.175999999999998</v>
      </c>
      <c r="H130" s="11">
        <v>1</v>
      </c>
      <c r="M130" s="2">
        <f t="shared" si="8"/>
        <v>0</v>
      </c>
      <c r="N130" s="21"/>
      <c r="O130" s="21"/>
      <c r="Q130" s="2" t="e">
        <f t="shared" si="9"/>
        <v>#DIV/0!</v>
      </c>
      <c r="R130" s="2" t="e">
        <f t="shared" si="10"/>
        <v>#DIV/0!</v>
      </c>
      <c r="S130" s="2">
        <v>0</v>
      </c>
      <c r="T130" s="2">
        <v>0</v>
      </c>
      <c r="U130" s="2">
        <v>0</v>
      </c>
      <c r="W130" s="2">
        <f t="shared" si="11"/>
        <v>0</v>
      </c>
      <c r="X130" s="2">
        <f>VLOOKUP(A130,[3]Лист1!$A$10:$L$144,12,0)</f>
        <v>0</v>
      </c>
    </row>
    <row r="131" spans="1:24" ht="11.1" customHeight="1" outlineLevel="1" x14ac:dyDescent="0.2">
      <c r="A131">
        <v>369</v>
      </c>
      <c r="B131" s="8" t="s">
        <v>135</v>
      </c>
      <c r="C131" s="8" t="s">
        <v>10</v>
      </c>
      <c r="D131" s="9">
        <v>52.704999999999998</v>
      </c>
      <c r="E131" s="9">
        <v>4.08</v>
      </c>
      <c r="F131" s="9">
        <v>22.928999999999998</v>
      </c>
      <c r="G131" s="9">
        <v>32.121000000000002</v>
      </c>
      <c r="H131" s="11">
        <f>VLOOKUP(B131,[1]TDSheet!$A:$G,7,0)</f>
        <v>1</v>
      </c>
      <c r="K131" s="2">
        <f>VLOOKUP(B131,[1]TDSheet!$A:$N,14,0)</f>
        <v>25</v>
      </c>
      <c r="L131" s="2">
        <f>VLOOKUP(B131,[2]TDSheet!$A:$Q,17,0)</f>
        <v>0</v>
      </c>
      <c r="M131" s="2">
        <f t="shared" si="8"/>
        <v>4.5857999999999999</v>
      </c>
      <c r="N131" s="21">
        <f t="shared" si="12"/>
        <v>7.0801999999999978</v>
      </c>
      <c r="O131" s="21">
        <v>100</v>
      </c>
      <c r="Q131" s="2">
        <f t="shared" si="9"/>
        <v>14</v>
      </c>
      <c r="R131" s="2">
        <f t="shared" si="10"/>
        <v>12.456060011339353</v>
      </c>
      <c r="S131" s="2">
        <f>VLOOKUP(B131,[1]TDSheet!$A:$T,20,0)</f>
        <v>5.665</v>
      </c>
      <c r="T131" s="2">
        <f>VLOOKUP(B131,[1]TDSheet!$A:$U,21,0)</f>
        <v>2.66</v>
      </c>
      <c r="U131" s="2">
        <f>VLOOKUP(B131,[1]TDSheet!$A:$L,12,0)</f>
        <v>4.8600000000000003</v>
      </c>
      <c r="W131" s="2">
        <f t="shared" si="11"/>
        <v>7.0801999999999978</v>
      </c>
      <c r="X131" s="2">
        <f>VLOOKUP(A131,[3]Лист1!$A$10:$L$144,12,0)</f>
        <v>100</v>
      </c>
    </row>
    <row r="132" spans="1:24" ht="11.25" customHeight="1" outlineLevel="1" x14ac:dyDescent="0.2">
      <c r="A132">
        <v>370</v>
      </c>
      <c r="B132" s="8" t="s">
        <v>136</v>
      </c>
      <c r="C132" s="8" t="s">
        <v>18</v>
      </c>
      <c r="D132" s="9">
        <v>-1</v>
      </c>
      <c r="E132" s="9">
        <v>19</v>
      </c>
      <c r="F132" s="9">
        <v>1</v>
      </c>
      <c r="G132" s="9">
        <v>16</v>
      </c>
      <c r="H132" s="11">
        <f>VLOOKUP(B132,[1]TDSheet!$A:$G,7,0)</f>
        <v>0.4</v>
      </c>
      <c r="K132" s="2">
        <f>VLOOKUP(B132,[1]TDSheet!$A:$N,14,0)</f>
        <v>20</v>
      </c>
      <c r="L132" s="2">
        <f>VLOOKUP(B132,[2]TDSheet!$A:$Q,17,0)</f>
        <v>0</v>
      </c>
      <c r="M132" s="2">
        <f t="shared" si="8"/>
        <v>0.2</v>
      </c>
      <c r="N132" s="21"/>
      <c r="O132" s="21">
        <v>24</v>
      </c>
      <c r="Q132" s="2">
        <f t="shared" si="9"/>
        <v>180</v>
      </c>
      <c r="R132" s="2">
        <f t="shared" si="10"/>
        <v>180</v>
      </c>
      <c r="S132" s="2">
        <f>VLOOKUP(B132,[1]TDSheet!$A:$T,20,0)</f>
        <v>1.2</v>
      </c>
      <c r="T132" s="2">
        <f>VLOOKUP(B132,[1]TDSheet!$A:$U,21,0)</f>
        <v>1.4</v>
      </c>
      <c r="U132" s="2">
        <f>VLOOKUP(B132,[1]TDSheet!$A:$L,12,0)</f>
        <v>0</v>
      </c>
      <c r="W132" s="2">
        <f t="shared" si="11"/>
        <v>0</v>
      </c>
      <c r="X132" s="2">
        <f>VLOOKUP(A132,[3]Лист1!$A$10:$L$144,12,0)</f>
        <v>30</v>
      </c>
    </row>
    <row r="133" spans="1:24" ht="12.75" customHeight="1" outlineLevel="1" x14ac:dyDescent="0.2">
      <c r="A133">
        <v>375</v>
      </c>
      <c r="B133" s="8" t="s">
        <v>137</v>
      </c>
      <c r="C133" s="8" t="s">
        <v>10</v>
      </c>
      <c r="D133" s="9">
        <v>10.436</v>
      </c>
      <c r="E133" s="9"/>
      <c r="F133" s="9"/>
      <c r="G133" s="9">
        <v>10.436</v>
      </c>
      <c r="H133" s="11">
        <f>VLOOKUP(B133,[1]TDSheet!$A:$G,7,0)</f>
        <v>1</v>
      </c>
      <c r="K133" s="2">
        <f>VLOOKUP(B133,[1]TDSheet!$A:$N,14,0)</f>
        <v>0</v>
      </c>
      <c r="L133" s="2">
        <f>VLOOKUP(B133,[2]TDSheet!$A:$Q,17,0)</f>
        <v>0</v>
      </c>
      <c r="M133" s="2">
        <f t="shared" si="8"/>
        <v>0</v>
      </c>
      <c r="N133" s="21"/>
      <c r="O133" s="21"/>
      <c r="Q133" s="2" t="e">
        <f t="shared" si="9"/>
        <v>#DIV/0!</v>
      </c>
      <c r="R133" s="2" t="e">
        <f t="shared" si="10"/>
        <v>#DIV/0!</v>
      </c>
      <c r="S133" s="2">
        <f>VLOOKUP(B133,[1]TDSheet!$A:$T,20,0)</f>
        <v>0</v>
      </c>
      <c r="T133" s="2">
        <f>VLOOKUP(B133,[1]TDSheet!$A:$U,21,0)</f>
        <v>0</v>
      </c>
      <c r="U133" s="2">
        <f>VLOOKUP(B133,[1]TDSheet!$A:$L,12,0)</f>
        <v>0</v>
      </c>
      <c r="W133" s="2">
        <f t="shared" si="11"/>
        <v>0</v>
      </c>
      <c r="X133" s="2">
        <f>VLOOKUP(A133,[3]Лист1!$A$10:$L$144,12,0)</f>
        <v>0</v>
      </c>
    </row>
    <row r="134" spans="1:24" ht="12.75" customHeight="1" outlineLevel="1" x14ac:dyDescent="0.2">
      <c r="A134">
        <v>379</v>
      </c>
      <c r="B134" s="8" t="s">
        <v>138</v>
      </c>
      <c r="C134" s="8" t="s">
        <v>18</v>
      </c>
      <c r="D134" s="10"/>
      <c r="E134" s="9">
        <v>14</v>
      </c>
      <c r="F134" s="9">
        <v>7</v>
      </c>
      <c r="G134" s="9">
        <v>6</v>
      </c>
      <c r="H134" s="11">
        <f>VLOOKUP(B134,[1]TDSheet!$A:$G,7,0)</f>
        <v>0.28000000000000003</v>
      </c>
      <c r="K134" s="2">
        <f>VLOOKUP(B134,[1]TDSheet!$A:$N,14,0)</f>
        <v>0</v>
      </c>
      <c r="L134" s="2">
        <f>VLOOKUP(B134,[2]TDSheet!$A:$Q,17,0)</f>
        <v>0</v>
      </c>
      <c r="M134" s="2">
        <f t="shared" si="8"/>
        <v>1.4</v>
      </c>
      <c r="N134" s="21">
        <f>13*M134-L134-K134-G134</f>
        <v>12.2</v>
      </c>
      <c r="O134" s="21">
        <v>50</v>
      </c>
      <c r="Q134" s="2">
        <f t="shared" si="9"/>
        <v>13</v>
      </c>
      <c r="R134" s="2">
        <f t="shared" si="10"/>
        <v>4.2857142857142856</v>
      </c>
      <c r="S134" s="2">
        <f>VLOOKUP(B134,[1]TDSheet!$A:$T,20,0)</f>
        <v>1</v>
      </c>
      <c r="T134" s="2">
        <f>VLOOKUP(B134,[1]TDSheet!$A:$U,21,0)</f>
        <v>0.4</v>
      </c>
      <c r="U134" s="2">
        <f>VLOOKUP(B134,[1]TDSheet!$A:$L,12,0)</f>
        <v>0.6</v>
      </c>
      <c r="W134" s="2">
        <f t="shared" si="11"/>
        <v>3.4159999999999999</v>
      </c>
      <c r="X134" s="2">
        <f>VLOOKUP(A134,[3]Лист1!$A$10:$L$144,12,0)</f>
        <v>50</v>
      </c>
    </row>
    <row r="135" spans="1:24" ht="12.75" customHeight="1" outlineLevel="1" x14ac:dyDescent="0.2">
      <c r="A135">
        <v>385</v>
      </c>
      <c r="B135" s="8" t="s">
        <v>139</v>
      </c>
      <c r="C135" s="8" t="s">
        <v>18</v>
      </c>
      <c r="D135" s="9">
        <v>21</v>
      </c>
      <c r="E135" s="9">
        <v>136</v>
      </c>
      <c r="F135" s="9">
        <v>24</v>
      </c>
      <c r="G135" s="9">
        <v>57</v>
      </c>
      <c r="H135" s="11">
        <f>VLOOKUP(B135,[1]TDSheet!$A:$G,7,0)</f>
        <v>0.28000000000000003</v>
      </c>
      <c r="K135" s="2">
        <f>VLOOKUP(B135,[1]TDSheet!$A:$N,14,0)</f>
        <v>20</v>
      </c>
      <c r="L135" s="2">
        <f>VLOOKUP(B135,[2]TDSheet!$A:$Q,17,0)</f>
        <v>0</v>
      </c>
      <c r="M135" s="2">
        <f t="shared" ref="M135:M144" si="14">F135/5</f>
        <v>4.8</v>
      </c>
      <c r="N135" s="21"/>
      <c r="O135" s="21">
        <v>80</v>
      </c>
      <c r="Q135" s="2">
        <f t="shared" ref="Q135:Q144" si="15">(G135+K135+L135+N135)/M135</f>
        <v>16.041666666666668</v>
      </c>
      <c r="R135" s="2">
        <f t="shared" ref="R135:R144" si="16">(G135+K135+L135)/M135</f>
        <v>16.041666666666668</v>
      </c>
      <c r="S135" s="2">
        <f>VLOOKUP(B135,[1]TDSheet!$A:$T,20,0)</f>
        <v>5.4</v>
      </c>
      <c r="T135" s="2">
        <f>VLOOKUP(B135,[1]TDSheet!$A:$U,21,0)</f>
        <v>10.199999999999999</v>
      </c>
      <c r="U135" s="2">
        <f>VLOOKUP(B135,[1]TDSheet!$A:$L,12,0)</f>
        <v>5.6</v>
      </c>
      <c r="W135" s="2">
        <f t="shared" ref="W135:W144" si="17">N135*H135</f>
        <v>0</v>
      </c>
      <c r="X135" s="2">
        <f>VLOOKUP(A135,[3]Лист1!$A$10:$L$144,12,0)</f>
        <v>80</v>
      </c>
    </row>
    <row r="136" spans="1:24" ht="11.25" customHeight="1" outlineLevel="1" x14ac:dyDescent="0.2">
      <c r="A136">
        <v>389</v>
      </c>
      <c r="B136" s="8" t="s">
        <v>140</v>
      </c>
      <c r="C136" s="8" t="s">
        <v>18</v>
      </c>
      <c r="D136" s="10"/>
      <c r="E136" s="9">
        <v>12</v>
      </c>
      <c r="F136" s="9">
        <v>10</v>
      </c>
      <c r="G136" s="9">
        <v>2</v>
      </c>
      <c r="H136" s="11">
        <v>0.28000000000000003</v>
      </c>
      <c r="M136" s="2">
        <f t="shared" si="14"/>
        <v>2</v>
      </c>
      <c r="N136" s="21">
        <f>10*M136-L136-K136-G136</f>
        <v>18</v>
      </c>
      <c r="O136" s="21">
        <v>50</v>
      </c>
      <c r="Q136" s="2">
        <f t="shared" si="15"/>
        <v>10</v>
      </c>
      <c r="R136" s="2">
        <f t="shared" si="16"/>
        <v>1</v>
      </c>
      <c r="S136" s="2">
        <v>0</v>
      </c>
      <c r="T136" s="2">
        <v>0</v>
      </c>
      <c r="U136" s="2">
        <v>0</v>
      </c>
      <c r="W136" s="2">
        <f t="shared" si="17"/>
        <v>5.0400000000000009</v>
      </c>
      <c r="X136" s="2">
        <f>VLOOKUP(A136,[3]Лист1!$A$10:$L$144,12,0)</f>
        <v>50</v>
      </c>
    </row>
    <row r="137" spans="1:24" ht="11.25" customHeight="1" outlineLevel="1" x14ac:dyDescent="0.2">
      <c r="A137">
        <v>390</v>
      </c>
      <c r="B137" s="8" t="s">
        <v>141</v>
      </c>
      <c r="C137" s="8" t="s">
        <v>18</v>
      </c>
      <c r="D137" s="9">
        <v>2</v>
      </c>
      <c r="E137" s="9">
        <v>12</v>
      </c>
      <c r="F137" s="9">
        <v>7</v>
      </c>
      <c r="G137" s="9">
        <v>4</v>
      </c>
      <c r="H137" s="11">
        <f>VLOOKUP(B137,[1]TDSheet!$A:$G,7,0)</f>
        <v>0.28000000000000003</v>
      </c>
      <c r="K137" s="2">
        <f>VLOOKUP(B137,[1]TDSheet!$A:$N,14,0)</f>
        <v>30</v>
      </c>
      <c r="L137" s="2">
        <f>VLOOKUP(B137,[2]TDSheet!$A:$Q,17,0)</f>
        <v>0</v>
      </c>
      <c r="M137" s="2">
        <f t="shared" si="14"/>
        <v>1.4</v>
      </c>
      <c r="N137" s="21"/>
      <c r="O137" s="21">
        <v>50</v>
      </c>
      <c r="Q137" s="2">
        <f t="shared" si="15"/>
        <v>24.285714285714288</v>
      </c>
      <c r="R137" s="2">
        <f t="shared" si="16"/>
        <v>24.285714285714288</v>
      </c>
      <c r="S137" s="2">
        <f>VLOOKUP(B137,[1]TDSheet!$A:$T,20,0)</f>
        <v>1.4</v>
      </c>
      <c r="T137" s="2">
        <f>VLOOKUP(B137,[1]TDSheet!$A:$U,21,0)</f>
        <v>0.4</v>
      </c>
      <c r="U137" s="2">
        <f>VLOOKUP(B137,[1]TDSheet!$A:$L,12,0)</f>
        <v>0</v>
      </c>
      <c r="W137" s="2">
        <f t="shared" si="17"/>
        <v>0</v>
      </c>
      <c r="X137" s="2">
        <f>VLOOKUP(A137,[3]Лист1!$A$10:$L$144,12,0)</f>
        <v>50</v>
      </c>
    </row>
    <row r="138" spans="1:24" ht="11.25" customHeight="1" outlineLevel="1" x14ac:dyDescent="0.2">
      <c r="A138">
        <v>391</v>
      </c>
      <c r="B138" s="8" t="s">
        <v>142</v>
      </c>
      <c r="C138" s="8" t="s">
        <v>18</v>
      </c>
      <c r="D138" s="9">
        <v>2</v>
      </c>
      <c r="E138" s="9"/>
      <c r="F138" s="9">
        <v>2</v>
      </c>
      <c r="G138" s="9"/>
      <c r="H138" s="11">
        <f>VLOOKUP(B138,[1]TDSheet!$A:$G,7,0)</f>
        <v>0.28000000000000003</v>
      </c>
      <c r="K138" s="2">
        <f>VLOOKUP(B138,[1]TDSheet!$A:$N,14,0)</f>
        <v>20</v>
      </c>
      <c r="L138" s="2">
        <f>VLOOKUP(B138,[2]TDSheet!$A:$Q,17,0)</f>
        <v>0</v>
      </c>
      <c r="M138" s="2">
        <f t="shared" si="14"/>
        <v>0.4</v>
      </c>
      <c r="N138" s="21"/>
      <c r="O138" s="21">
        <v>50</v>
      </c>
      <c r="Q138" s="2">
        <f t="shared" si="15"/>
        <v>50</v>
      </c>
      <c r="R138" s="2">
        <f t="shared" si="16"/>
        <v>50</v>
      </c>
      <c r="S138" s="2">
        <f>VLOOKUP(B138,[1]TDSheet!$A:$T,20,0)</f>
        <v>0.6</v>
      </c>
      <c r="T138" s="2">
        <f>VLOOKUP(B138,[1]TDSheet!$A:$U,21,0)</f>
        <v>0.4</v>
      </c>
      <c r="U138" s="2">
        <f>VLOOKUP(B138,[1]TDSheet!$A:$L,12,0)</f>
        <v>1</v>
      </c>
      <c r="W138" s="2">
        <f t="shared" si="17"/>
        <v>0</v>
      </c>
      <c r="X138" s="2">
        <f>VLOOKUP(A138,[3]Лист1!$A$10:$L$144,12,0)</f>
        <v>50</v>
      </c>
    </row>
    <row r="139" spans="1:24" ht="11.1" customHeight="1" outlineLevel="1" x14ac:dyDescent="0.2">
      <c r="A139">
        <v>392</v>
      </c>
      <c r="B139" s="8" t="s">
        <v>143</v>
      </c>
      <c r="C139" s="8" t="s">
        <v>18</v>
      </c>
      <c r="D139" s="9">
        <v>21</v>
      </c>
      <c r="E139" s="9"/>
      <c r="F139" s="9">
        <v>7</v>
      </c>
      <c r="G139" s="9">
        <v>14</v>
      </c>
      <c r="H139" s="11">
        <f>VLOOKUP(B139,[1]TDSheet!$A:$G,7,0)</f>
        <v>0.6</v>
      </c>
      <c r="K139" s="2">
        <f>VLOOKUP(B139,[1]TDSheet!$A:$N,14,0)</f>
        <v>0</v>
      </c>
      <c r="L139" s="2">
        <f>VLOOKUP(B139,[2]TDSheet!$A:$Q,17,0)</f>
        <v>12</v>
      </c>
      <c r="M139" s="2">
        <f t="shared" si="14"/>
        <v>1.4</v>
      </c>
      <c r="N139" s="21"/>
      <c r="O139" s="21">
        <v>20</v>
      </c>
      <c r="Q139" s="2">
        <f t="shared" si="15"/>
        <v>18.571428571428573</v>
      </c>
      <c r="R139" s="2">
        <f t="shared" si="16"/>
        <v>18.571428571428573</v>
      </c>
      <c r="S139" s="2">
        <f>VLOOKUP(B139,[1]TDSheet!$A:$T,20,0)</f>
        <v>0.2</v>
      </c>
      <c r="T139" s="2">
        <f>VLOOKUP(B139,[1]TDSheet!$A:$U,21,0)</f>
        <v>0.4</v>
      </c>
      <c r="U139" s="2">
        <f>VLOOKUP(B139,[1]TDSheet!$A:$L,12,0)</f>
        <v>0</v>
      </c>
      <c r="W139" s="2">
        <f t="shared" si="17"/>
        <v>0</v>
      </c>
      <c r="X139" s="2">
        <f>VLOOKUP(A139,[3]Лист1!$A$10:$L$144,12,0)</f>
        <v>20</v>
      </c>
    </row>
    <row r="140" spans="1:24" ht="11.1" customHeight="1" outlineLevel="1" x14ac:dyDescent="0.2">
      <c r="A140">
        <v>393</v>
      </c>
      <c r="B140" s="8" t="s">
        <v>144</v>
      </c>
      <c r="C140" s="8" t="s">
        <v>18</v>
      </c>
      <c r="D140" s="9">
        <v>3</v>
      </c>
      <c r="E140" s="9"/>
      <c r="F140" s="9">
        <v>1</v>
      </c>
      <c r="G140" s="9">
        <v>1</v>
      </c>
      <c r="H140" s="11">
        <f>VLOOKUP(B140,[1]TDSheet!$A:$G,7,0)</f>
        <v>0</v>
      </c>
      <c r="K140" s="2">
        <f>VLOOKUP(B140,[1]TDSheet!$A:$N,14,0)</f>
        <v>15</v>
      </c>
      <c r="L140" s="2">
        <f>VLOOKUP(B140,[2]TDSheet!$A:$Q,17,0)</f>
        <v>0</v>
      </c>
      <c r="M140" s="2">
        <f t="shared" si="14"/>
        <v>0.2</v>
      </c>
      <c r="N140" s="21"/>
      <c r="O140" s="21">
        <v>50</v>
      </c>
      <c r="Q140" s="2">
        <f t="shared" si="15"/>
        <v>80</v>
      </c>
      <c r="R140" s="2">
        <f t="shared" si="16"/>
        <v>80</v>
      </c>
      <c r="S140" s="2">
        <f>VLOOKUP(B140,[1]TDSheet!$A:$T,20,0)</f>
        <v>0</v>
      </c>
      <c r="T140" s="2">
        <f>VLOOKUP(B140,[1]TDSheet!$A:$U,21,0)</f>
        <v>0</v>
      </c>
      <c r="U140" s="2">
        <f>VLOOKUP(B140,[1]TDSheet!$A:$L,12,0)</f>
        <v>1</v>
      </c>
      <c r="W140" s="2">
        <f t="shared" si="17"/>
        <v>0</v>
      </c>
      <c r="X140" s="2">
        <f>VLOOKUP(A140,[3]Лист1!$A$10:$L$144,12,0)</f>
        <v>50</v>
      </c>
    </row>
    <row r="141" spans="1:24" ht="11.1" customHeight="1" outlineLevel="1" x14ac:dyDescent="0.2">
      <c r="B141" s="8" t="s">
        <v>146</v>
      </c>
      <c r="C141" s="8" t="s">
        <v>10</v>
      </c>
      <c r="D141" s="9">
        <v>-1.33</v>
      </c>
      <c r="E141" s="9">
        <v>1.33</v>
      </c>
      <c r="F141" s="9"/>
      <c r="G141" s="9"/>
      <c r="H141" s="11">
        <f>VLOOKUP(B141,[1]TDSheet!$A:$G,7,0)</f>
        <v>0</v>
      </c>
      <c r="K141" s="2">
        <f>VLOOKUP(B141,[1]TDSheet!$A:$N,14,0)</f>
        <v>0</v>
      </c>
      <c r="L141" s="2">
        <f>VLOOKUP(B141,[2]TDSheet!$A:$Q,17,0)</f>
        <v>0</v>
      </c>
      <c r="M141" s="2">
        <f t="shared" si="14"/>
        <v>0</v>
      </c>
      <c r="N141" s="21"/>
      <c r="O141" s="21">
        <v>0</v>
      </c>
      <c r="Q141" s="2" t="e">
        <f t="shared" si="15"/>
        <v>#DIV/0!</v>
      </c>
      <c r="R141" s="2" t="e">
        <f t="shared" si="16"/>
        <v>#DIV/0!</v>
      </c>
      <c r="S141" s="2">
        <f>VLOOKUP(B141,[1]TDSheet!$A:$T,20,0)</f>
        <v>0</v>
      </c>
      <c r="T141" s="2">
        <f>VLOOKUP(B141,[1]TDSheet!$A:$U,21,0)</f>
        <v>0</v>
      </c>
      <c r="U141" s="2">
        <f>VLOOKUP(B141,[1]TDSheet!$A:$L,12,0)</f>
        <v>0</v>
      </c>
      <c r="W141" s="2">
        <f t="shared" si="17"/>
        <v>0</v>
      </c>
    </row>
    <row r="142" spans="1:24" ht="11.1" customHeight="1" outlineLevel="1" x14ac:dyDescent="0.2">
      <c r="B142" s="8" t="s">
        <v>147</v>
      </c>
      <c r="C142" s="8" t="s">
        <v>18</v>
      </c>
      <c r="D142" s="9">
        <v>-17</v>
      </c>
      <c r="E142" s="9">
        <v>22</v>
      </c>
      <c r="F142" s="9">
        <v>5</v>
      </c>
      <c r="G142" s="9"/>
      <c r="H142" s="11">
        <f>VLOOKUP(B142,[1]TDSheet!$A:$G,7,0)</f>
        <v>0</v>
      </c>
      <c r="K142" s="2">
        <f>VLOOKUP(B142,[1]TDSheet!$A:$N,14,0)</f>
        <v>0</v>
      </c>
      <c r="L142" s="2">
        <f>VLOOKUP(B142,[2]TDSheet!$A:$Q,17,0)</f>
        <v>0</v>
      </c>
      <c r="M142" s="2">
        <f t="shared" si="14"/>
        <v>1</v>
      </c>
      <c r="N142" s="21"/>
      <c r="O142" s="21">
        <v>0</v>
      </c>
      <c r="Q142" s="2">
        <f t="shared" si="15"/>
        <v>0</v>
      </c>
      <c r="R142" s="2">
        <f t="shared" si="16"/>
        <v>0</v>
      </c>
      <c r="S142" s="2">
        <f>VLOOKUP(B142,[1]TDSheet!$A:$T,20,0)</f>
        <v>0.8</v>
      </c>
      <c r="T142" s="2">
        <f>VLOOKUP(B142,[1]TDSheet!$A:$U,21,0)</f>
        <v>2.6</v>
      </c>
      <c r="U142" s="2">
        <f>VLOOKUP(B142,[1]TDSheet!$A:$L,12,0)</f>
        <v>1</v>
      </c>
      <c r="W142" s="2">
        <f t="shared" si="17"/>
        <v>0</v>
      </c>
    </row>
    <row r="143" spans="1:24" ht="11.1" customHeight="1" outlineLevel="1" x14ac:dyDescent="0.2">
      <c r="B143" s="8" t="s">
        <v>148</v>
      </c>
      <c r="C143" s="8" t="s">
        <v>18</v>
      </c>
      <c r="D143" s="9">
        <v>-6</v>
      </c>
      <c r="E143" s="9">
        <v>6</v>
      </c>
      <c r="F143" s="9"/>
      <c r="G143" s="9"/>
      <c r="H143" s="11">
        <f>VLOOKUP(B143,[1]TDSheet!$A:$G,7,0)</f>
        <v>0</v>
      </c>
      <c r="K143" s="2">
        <f>VLOOKUP(B143,[1]TDSheet!$A:$N,14,0)</f>
        <v>0</v>
      </c>
      <c r="L143" s="2">
        <f>VLOOKUP(B143,[2]TDSheet!$A:$Q,17,0)</f>
        <v>0</v>
      </c>
      <c r="M143" s="2">
        <f t="shared" si="14"/>
        <v>0</v>
      </c>
      <c r="N143" s="21"/>
      <c r="O143" s="21">
        <v>0</v>
      </c>
      <c r="Q143" s="2" t="e">
        <f t="shared" si="15"/>
        <v>#DIV/0!</v>
      </c>
      <c r="R143" s="2" t="e">
        <f t="shared" si="16"/>
        <v>#DIV/0!</v>
      </c>
      <c r="S143" s="2">
        <f>VLOOKUP(B143,[1]TDSheet!$A:$T,20,0)</f>
        <v>0</v>
      </c>
      <c r="T143" s="2">
        <f>VLOOKUP(B143,[1]TDSheet!$A:$U,21,0)</f>
        <v>0</v>
      </c>
      <c r="U143" s="2">
        <f>VLOOKUP(B143,[1]TDSheet!$A:$L,12,0)</f>
        <v>0.8</v>
      </c>
      <c r="W143" s="2">
        <f t="shared" si="17"/>
        <v>0</v>
      </c>
    </row>
    <row r="144" spans="1:24" ht="11.1" customHeight="1" outlineLevel="1" x14ac:dyDescent="0.2">
      <c r="B144" s="8" t="s">
        <v>149</v>
      </c>
      <c r="C144" s="8" t="s">
        <v>18</v>
      </c>
      <c r="D144" s="9">
        <v>-14</v>
      </c>
      <c r="E144" s="9">
        <v>22</v>
      </c>
      <c r="F144" s="9">
        <v>5</v>
      </c>
      <c r="G144" s="9"/>
      <c r="H144" s="11">
        <f>VLOOKUP(B144,[1]TDSheet!$A:$G,7,0)</f>
        <v>0</v>
      </c>
      <c r="K144" s="2">
        <f>VLOOKUP(B144,[1]TDSheet!$A:$N,14,0)</f>
        <v>0</v>
      </c>
      <c r="L144" s="2">
        <f>VLOOKUP(B144,[2]TDSheet!$A:$Q,17,0)</f>
        <v>0</v>
      </c>
      <c r="M144" s="2">
        <f t="shared" si="14"/>
        <v>1</v>
      </c>
      <c r="N144" s="21"/>
      <c r="O144" s="21">
        <v>0</v>
      </c>
      <c r="Q144" s="2">
        <f t="shared" si="15"/>
        <v>0</v>
      </c>
      <c r="R144" s="2">
        <f t="shared" si="16"/>
        <v>0</v>
      </c>
      <c r="S144" s="2">
        <f>VLOOKUP(B144,[1]TDSheet!$A:$T,20,0)</f>
        <v>0.6</v>
      </c>
      <c r="T144" s="2">
        <f>VLOOKUP(B144,[1]TDSheet!$A:$U,21,0)</f>
        <v>1.8</v>
      </c>
      <c r="U144" s="2">
        <f>VLOOKUP(B144,[1]TDSheet!$A:$L,12,0)</f>
        <v>2</v>
      </c>
      <c r="W144" s="2">
        <f t="shared" si="17"/>
        <v>0</v>
      </c>
    </row>
  </sheetData>
  <autoFilter ref="B3:W144" xr:uid="{7794476B-D11B-4E1F-9670-6DD3E40BD4EE}"/>
  <mergeCells count="1">
    <mergeCell ref="K4:L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Л</dc:creator>
  <cp:lastModifiedBy>Дмитрий Л</cp:lastModifiedBy>
  <dcterms:created xsi:type="dcterms:W3CDTF">2023-11-03T14:48:21Z</dcterms:created>
  <dcterms:modified xsi:type="dcterms:W3CDTF">2023-11-06T07:28:29Z</dcterms:modified>
</cp:coreProperties>
</file>