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7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45235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д. 43В, лит В, офис 4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5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0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13" t="n"/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29" t="inlineStr">
        <is>
          <t>Классическая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29" t="n"/>
      <c r="Z53" s="329" t="n"/>
    </row>
    <row r="54" ht="14.25" customHeight="1">
      <c r="A54" s="330" t="inlineStr">
        <is>
          <t>Вареные колбасы</t>
        </is>
      </c>
      <c r="B54" s="313" t="n"/>
      <c r="C54" s="313" t="n"/>
      <c r="D54" s="313" t="n"/>
      <c r="E54" s="313" t="n"/>
      <c r="F54" s="313" t="n"/>
      <c r="G54" s="313" t="n"/>
      <c r="H54" s="313" t="n"/>
      <c r="I54" s="313" t="n"/>
      <c r="J54" s="313" t="n"/>
      <c r="K54" s="313" t="n"/>
      <c r="L54" s="313" t="n"/>
      <c r="M54" s="313" t="n"/>
      <c r="N54" s="313" t="n"/>
      <c r="O54" s="313" t="n"/>
      <c r="P54" s="313" t="n"/>
      <c r="Q54" s="313" t="n"/>
      <c r="R54" s="313" t="n"/>
      <c r="S54" s="313" t="n"/>
      <c r="T54" s="313" t="n"/>
      <c r="U54" s="313" t="n"/>
      <c r="V54" s="313" t="n"/>
      <c r="W54" s="313" t="n"/>
      <c r="X54" s="313" t="n"/>
      <c r="Y54" s="330" t="n"/>
      <c r="Z54" s="33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5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5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5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0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13" t="n"/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29" t="inlineStr">
        <is>
          <t>Вязанка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29" t="n"/>
      <c r="Z61" s="329" t="n"/>
    </row>
    <row r="62" ht="14.25" customHeight="1">
      <c r="A62" s="330" t="inlineStr">
        <is>
          <t>Вареные колбасы</t>
        </is>
      </c>
      <c r="B62" s="313" t="n"/>
      <c r="C62" s="313" t="n"/>
      <c r="D62" s="313" t="n"/>
      <c r="E62" s="313" t="n"/>
      <c r="F62" s="313" t="n"/>
      <c r="G62" s="313" t="n"/>
      <c r="H62" s="313" t="n"/>
      <c r="I62" s="313" t="n"/>
      <c r="J62" s="313" t="n"/>
      <c r="K62" s="313" t="n"/>
      <c r="L62" s="313" t="n"/>
      <c r="M62" s="313" t="n"/>
      <c r="N62" s="313" t="n"/>
      <c r="O62" s="313" t="n"/>
      <c r="P62" s="313" t="n"/>
      <c r="Q62" s="313" t="n"/>
      <c r="R62" s="313" t="n"/>
      <c r="S62" s="313" t="n"/>
      <c r="T62" s="313" t="n"/>
      <c r="U62" s="313" t="n"/>
      <c r="V62" s="313" t="n"/>
      <c r="W62" s="313" t="n"/>
      <c r="X62" s="313" t="n"/>
      <c r="Y62" s="330" t="n"/>
      <c r="Z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5" t="n">
        <v>4607091382945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3" t="inlineStr">
        <is>
          <t>Вареные колбасы «Вязанка со шпиком»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5" t="n">
        <v>4607091385670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5" t="n">
        <v>4680115881327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5" t="n">
        <v>4680115882133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5" t="n">
        <v>4607091382952</v>
      </c>
      <c r="E67" s="637" t="n"/>
      <c r="F67" s="669" t="n">
        <v>0.5</v>
      </c>
      <c r="G67" s="38" t="n">
        <v>6</v>
      </c>
      <c r="H67" s="669" t="n">
        <v>3</v>
      </c>
      <c r="I67" s="66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5" t="n">
        <v>4680115882539</v>
      </c>
      <c r="E69" s="637" t="n"/>
      <c r="F69" s="669" t="n">
        <v>0.37</v>
      </c>
      <c r="G69" s="38" t="n">
        <v>10</v>
      </c>
      <c r="H69" s="669" t="n">
        <v>3.7</v>
      </c>
      <c r="I69" s="66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5" t="n">
        <v>4607091384604</v>
      </c>
      <c r="E70" s="637" t="n"/>
      <c r="F70" s="669" t="n">
        <v>0.4</v>
      </c>
      <c r="G70" s="38" t="n">
        <v>10</v>
      </c>
      <c r="H70" s="669" t="n">
        <v>4</v>
      </c>
      <c r="I70" s="66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5" t="n">
        <v>4680115880283</v>
      </c>
      <c r="E71" s="637" t="n"/>
      <c r="F71" s="669" t="n">
        <v>0.6</v>
      </c>
      <c r="G71" s="38" t="n">
        <v>8</v>
      </c>
      <c r="H71" s="669" t="n">
        <v>4.8</v>
      </c>
      <c r="I71" s="66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5" t="n">
        <v>4680115881518</v>
      </c>
      <c r="E72" s="637" t="n"/>
      <c r="F72" s="669" t="n">
        <v>0.4</v>
      </c>
      <c r="G72" s="38" t="n">
        <v>10</v>
      </c>
      <c r="H72" s="669" t="n">
        <v>4</v>
      </c>
      <c r="I72" s="66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5" t="n">
        <v>4680115881303</v>
      </c>
      <c r="E73" s="637" t="n"/>
      <c r="F73" s="669" t="n">
        <v>0.45</v>
      </c>
      <c r="G73" s="38" t="n">
        <v>10</v>
      </c>
      <c r="H73" s="669" t="n">
        <v>4.5</v>
      </c>
      <c r="I73" s="66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5" t="n">
        <v>4680115882577</v>
      </c>
      <c r="E74" s="637" t="n"/>
      <c r="F74" s="669" t="n">
        <v>0.4</v>
      </c>
      <c r="G74" s="38" t="n">
        <v>8</v>
      </c>
      <c r="H74" s="669" t="n">
        <v>3.2</v>
      </c>
      <c r="I74" s="669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4" t="inlineStr">
        <is>
          <t>Колбаса вареная Мусульманская ТМ Вязанка Халяль вектор ф/в 0,4 кг Казахстан АК</t>
        </is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5" t="n">
        <v>4680115882720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5" t="inlineStr">
        <is>
          <t>Вареные колбасы «Филейская #Живой_пар» ф/в 0,45 п/а ТМ «Вязанка»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5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5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5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5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0" t="n"/>
      <c r="B80" s="313" t="n"/>
      <c r="C80" s="313" t="n"/>
      <c r="D80" s="313" t="n"/>
      <c r="E80" s="313" t="n"/>
      <c r="F80" s="313" t="n"/>
      <c r="G80" s="313" t="n"/>
      <c r="H80" s="313" t="n"/>
      <c r="I80" s="313" t="n"/>
      <c r="J80" s="313" t="n"/>
      <c r="K80" s="313" t="n"/>
      <c r="L80" s="313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13" t="n"/>
      <c r="B81" s="313" t="n"/>
      <c r="C81" s="313" t="n"/>
      <c r="D81" s="313" t="n"/>
      <c r="E81" s="313" t="n"/>
      <c r="F81" s="313" t="n"/>
      <c r="G81" s="313" t="n"/>
      <c r="H81" s="313" t="n"/>
      <c r="I81" s="313" t="n"/>
      <c r="J81" s="313" t="n"/>
      <c r="K81" s="313" t="n"/>
      <c r="L81" s="313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30" t="inlineStr">
        <is>
          <t>Ветчины</t>
        </is>
      </c>
      <c r="B82" s="313" t="n"/>
      <c r="C82" s="313" t="n"/>
      <c r="D82" s="313" t="n"/>
      <c r="E82" s="313" t="n"/>
      <c r="F82" s="313" t="n"/>
      <c r="G82" s="313" t="n"/>
      <c r="H82" s="313" t="n"/>
      <c r="I82" s="313" t="n"/>
      <c r="J82" s="313" t="n"/>
      <c r="K82" s="313" t="n"/>
      <c r="L82" s="313" t="n"/>
      <c r="M82" s="313" t="n"/>
      <c r="N82" s="313" t="n"/>
      <c r="O82" s="313" t="n"/>
      <c r="P82" s="313" t="n"/>
      <c r="Q82" s="313" t="n"/>
      <c r="R82" s="313" t="n"/>
      <c r="S82" s="313" t="n"/>
      <c r="T82" s="313" t="n"/>
      <c r="U82" s="313" t="n"/>
      <c r="V82" s="313" t="n"/>
      <c r="W82" s="313" t="n"/>
      <c r="X82" s="313" t="n"/>
      <c r="Y82" s="330" t="n"/>
      <c r="Z82" s="330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5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5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5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5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5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5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5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0" t="n"/>
      <c r="B90" s="313" t="n"/>
      <c r="C90" s="313" t="n"/>
      <c r="D90" s="313" t="n"/>
      <c r="E90" s="313" t="n"/>
      <c r="F90" s="313" t="n"/>
      <c r="G90" s="313" t="n"/>
      <c r="H90" s="313" t="n"/>
      <c r="I90" s="313" t="n"/>
      <c r="J90" s="313" t="n"/>
      <c r="K90" s="313" t="n"/>
      <c r="L90" s="313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13" t="n"/>
      <c r="B91" s="313" t="n"/>
      <c r="C91" s="313" t="n"/>
      <c r="D91" s="313" t="n"/>
      <c r="E91" s="313" t="n"/>
      <c r="F91" s="313" t="n"/>
      <c r="G91" s="313" t="n"/>
      <c r="H91" s="313" t="n"/>
      <c r="I91" s="313" t="n"/>
      <c r="J91" s="313" t="n"/>
      <c r="K91" s="313" t="n"/>
      <c r="L91" s="313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30" t="inlineStr">
        <is>
          <t>Копченые колбасы</t>
        </is>
      </c>
      <c r="B92" s="313" t="n"/>
      <c r="C92" s="313" t="n"/>
      <c r="D92" s="313" t="n"/>
      <c r="E92" s="313" t="n"/>
      <c r="F92" s="313" t="n"/>
      <c r="G92" s="313" t="n"/>
      <c r="H92" s="313" t="n"/>
      <c r="I92" s="313" t="n"/>
      <c r="J92" s="313" t="n"/>
      <c r="K92" s="313" t="n"/>
      <c r="L92" s="313" t="n"/>
      <c r="M92" s="313" t="n"/>
      <c r="N92" s="313" t="n"/>
      <c r="O92" s="313" t="n"/>
      <c r="P92" s="313" t="n"/>
      <c r="Q92" s="313" t="n"/>
      <c r="R92" s="313" t="n"/>
      <c r="S92" s="313" t="n"/>
      <c r="T92" s="313" t="n"/>
      <c r="U92" s="313" t="n"/>
      <c r="V92" s="313" t="n"/>
      <c r="W92" s="313" t="n"/>
      <c r="X92" s="313" t="n"/>
      <c r="Y92" s="330" t="n"/>
      <c r="Z92" s="330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5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5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5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5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5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5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5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5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5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5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0" t="n"/>
      <c r="B103" s="313" t="n"/>
      <c r="C103" s="313" t="n"/>
      <c r="D103" s="313" t="n"/>
      <c r="E103" s="313" t="n"/>
      <c r="F103" s="313" t="n"/>
      <c r="G103" s="313" t="n"/>
      <c r="H103" s="313" t="n"/>
      <c r="I103" s="313" t="n"/>
      <c r="J103" s="313" t="n"/>
      <c r="K103" s="313" t="n"/>
      <c r="L103" s="313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13" t="n"/>
      <c r="B104" s="313" t="n"/>
      <c r="C104" s="313" t="n"/>
      <c r="D104" s="313" t="n"/>
      <c r="E104" s="313" t="n"/>
      <c r="F104" s="313" t="n"/>
      <c r="G104" s="313" t="n"/>
      <c r="H104" s="313" t="n"/>
      <c r="I104" s="313" t="n"/>
      <c r="J104" s="313" t="n"/>
      <c r="K104" s="313" t="n"/>
      <c r="L104" s="313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30" t="inlineStr">
        <is>
          <t>Сосиски</t>
        </is>
      </c>
      <c r="B105" s="313" t="n"/>
      <c r="C105" s="313" t="n"/>
      <c r="D105" s="313" t="n"/>
      <c r="E105" s="313" t="n"/>
      <c r="F105" s="313" t="n"/>
      <c r="G105" s="313" t="n"/>
      <c r="H105" s="313" t="n"/>
      <c r="I105" s="313" t="n"/>
      <c r="J105" s="313" t="n"/>
      <c r="K105" s="313" t="n"/>
      <c r="L105" s="313" t="n"/>
      <c r="M105" s="313" t="n"/>
      <c r="N105" s="313" t="n"/>
      <c r="O105" s="313" t="n"/>
      <c r="P105" s="313" t="n"/>
      <c r="Q105" s="313" t="n"/>
      <c r="R105" s="313" t="n"/>
      <c r="S105" s="313" t="n"/>
      <c r="T105" s="313" t="n"/>
      <c r="U105" s="313" t="n"/>
      <c r="V105" s="313" t="n"/>
      <c r="W105" s="313" t="n"/>
      <c r="X105" s="313" t="n"/>
      <c r="Y105" s="330" t="n"/>
      <c r="Z105" s="330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5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5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5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5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5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0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5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0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5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5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5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5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0" t="n"/>
      <c r="B116" s="313" t="n"/>
      <c r="C116" s="313" t="n"/>
      <c r="D116" s="313" t="n"/>
      <c r="E116" s="313" t="n"/>
      <c r="F116" s="313" t="n"/>
      <c r="G116" s="313" t="n"/>
      <c r="H116" s="313" t="n"/>
      <c r="I116" s="313" t="n"/>
      <c r="J116" s="313" t="n"/>
      <c r="K116" s="313" t="n"/>
      <c r="L116" s="313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13" t="n"/>
      <c r="B117" s="313" t="n"/>
      <c r="C117" s="313" t="n"/>
      <c r="D117" s="313" t="n"/>
      <c r="E117" s="313" t="n"/>
      <c r="F117" s="313" t="n"/>
      <c r="G117" s="313" t="n"/>
      <c r="H117" s="313" t="n"/>
      <c r="I117" s="313" t="n"/>
      <c r="J117" s="313" t="n"/>
      <c r="K117" s="313" t="n"/>
      <c r="L117" s="313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30" t="inlineStr">
        <is>
          <t>Сардельки</t>
        </is>
      </c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313" t="n"/>
      <c r="N118" s="313" t="n"/>
      <c r="O118" s="313" t="n"/>
      <c r="P118" s="313" t="n"/>
      <c r="Q118" s="313" t="n"/>
      <c r="R118" s="313" t="n"/>
      <c r="S118" s="313" t="n"/>
      <c r="T118" s="313" t="n"/>
      <c r="U118" s="313" t="n"/>
      <c r="V118" s="313" t="n"/>
      <c r="W118" s="313" t="n"/>
      <c r="X118" s="313" t="n"/>
      <c r="Y118" s="330" t="n"/>
      <c r="Z118" s="330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5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5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5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5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5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0" t="n"/>
      <c r="B124" s="313" t="n"/>
      <c r="C124" s="313" t="n"/>
      <c r="D124" s="313" t="n"/>
      <c r="E124" s="313" t="n"/>
      <c r="F124" s="313" t="n"/>
      <c r="G124" s="313" t="n"/>
      <c r="H124" s="313" t="n"/>
      <c r="I124" s="313" t="n"/>
      <c r="J124" s="313" t="n"/>
      <c r="K124" s="313" t="n"/>
      <c r="L124" s="313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13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29" t="inlineStr">
        <is>
          <t>Сливушки</t>
        </is>
      </c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313" t="n"/>
      <c r="N126" s="313" t="n"/>
      <c r="O126" s="313" t="n"/>
      <c r="P126" s="313" t="n"/>
      <c r="Q126" s="313" t="n"/>
      <c r="R126" s="313" t="n"/>
      <c r="S126" s="313" t="n"/>
      <c r="T126" s="313" t="n"/>
      <c r="U126" s="313" t="n"/>
      <c r="V126" s="313" t="n"/>
      <c r="W126" s="313" t="n"/>
      <c r="X126" s="313" t="n"/>
      <c r="Y126" s="329" t="n"/>
      <c r="Z126" s="329" t="n"/>
    </row>
    <row r="127" ht="14.25" customHeight="1">
      <c r="A127" s="330" t="inlineStr">
        <is>
          <t>Сосиски</t>
        </is>
      </c>
      <c r="B127" s="313" t="n"/>
      <c r="C127" s="313" t="n"/>
      <c r="D127" s="313" t="n"/>
      <c r="E127" s="313" t="n"/>
      <c r="F127" s="313" t="n"/>
      <c r="G127" s="313" t="n"/>
      <c r="H127" s="313" t="n"/>
      <c r="I127" s="313" t="n"/>
      <c r="J127" s="313" t="n"/>
      <c r="K127" s="313" t="n"/>
      <c r="L127" s="313" t="n"/>
      <c r="M127" s="313" t="n"/>
      <c r="N127" s="313" t="n"/>
      <c r="O127" s="313" t="n"/>
      <c r="P127" s="313" t="n"/>
      <c r="Q127" s="313" t="n"/>
      <c r="R127" s="313" t="n"/>
      <c r="S127" s="313" t="n"/>
      <c r="T127" s="313" t="n"/>
      <c r="U127" s="313" t="n"/>
      <c r="V127" s="313" t="n"/>
      <c r="W127" s="313" t="n"/>
      <c r="X127" s="313" t="n"/>
      <c r="Y127" s="330" t="n"/>
      <c r="Z127" s="330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5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5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5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0" t="n"/>
      <c r="B131" s="313" t="n"/>
      <c r="C131" s="313" t="n"/>
      <c r="D131" s="313" t="n"/>
      <c r="E131" s="313" t="n"/>
      <c r="F131" s="313" t="n"/>
      <c r="G131" s="313" t="n"/>
      <c r="H131" s="313" t="n"/>
      <c r="I131" s="313" t="n"/>
      <c r="J131" s="313" t="n"/>
      <c r="K131" s="313" t="n"/>
      <c r="L131" s="313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13" t="n"/>
      <c r="B132" s="313" t="n"/>
      <c r="C132" s="313" t="n"/>
      <c r="D132" s="313" t="n"/>
      <c r="E132" s="313" t="n"/>
      <c r="F132" s="313" t="n"/>
      <c r="G132" s="313" t="n"/>
      <c r="H132" s="313" t="n"/>
      <c r="I132" s="313" t="n"/>
      <c r="J132" s="313" t="n"/>
      <c r="K132" s="313" t="n"/>
      <c r="L132" s="313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1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29" t="inlineStr">
        <is>
          <t>Золоченная в печи</t>
        </is>
      </c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313" t="n"/>
      <c r="N134" s="313" t="n"/>
      <c r="O134" s="313" t="n"/>
      <c r="P134" s="313" t="n"/>
      <c r="Q134" s="313" t="n"/>
      <c r="R134" s="313" t="n"/>
      <c r="S134" s="313" t="n"/>
      <c r="T134" s="313" t="n"/>
      <c r="U134" s="313" t="n"/>
      <c r="V134" s="313" t="n"/>
      <c r="W134" s="313" t="n"/>
      <c r="X134" s="313" t="n"/>
      <c r="Y134" s="329" t="n"/>
      <c r="Z134" s="329" t="n"/>
    </row>
    <row r="135" ht="14.25" customHeight="1">
      <c r="A135" s="330" t="inlineStr">
        <is>
          <t>Вареные колбасы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30" t="n"/>
      <c r="Z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5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5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5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0" t="n"/>
      <c r="B139" s="313" t="n"/>
      <c r="C139" s="313" t="n"/>
      <c r="D139" s="313" t="n"/>
      <c r="E139" s="313" t="n"/>
      <c r="F139" s="313" t="n"/>
      <c r="G139" s="313" t="n"/>
      <c r="H139" s="313" t="n"/>
      <c r="I139" s="313" t="n"/>
      <c r="J139" s="313" t="n"/>
      <c r="K139" s="313" t="n"/>
      <c r="L139" s="313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13" t="n"/>
      <c r="B140" s="313" t="n"/>
      <c r="C140" s="313" t="n"/>
      <c r="D140" s="313" t="n"/>
      <c r="E140" s="313" t="n"/>
      <c r="F140" s="313" t="n"/>
      <c r="G140" s="313" t="n"/>
      <c r="H140" s="313" t="n"/>
      <c r="I140" s="313" t="n"/>
      <c r="J140" s="313" t="n"/>
      <c r="K140" s="313" t="n"/>
      <c r="L140" s="313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29" t="inlineStr">
        <is>
          <t>Мясорубская</t>
        </is>
      </c>
      <c r="B141" s="313" t="n"/>
      <c r="C141" s="313" t="n"/>
      <c r="D141" s="313" t="n"/>
      <c r="E141" s="313" t="n"/>
      <c r="F141" s="313" t="n"/>
      <c r="G141" s="313" t="n"/>
      <c r="H141" s="313" t="n"/>
      <c r="I141" s="313" t="n"/>
      <c r="J141" s="313" t="n"/>
      <c r="K141" s="313" t="n"/>
      <c r="L141" s="313" t="n"/>
      <c r="M141" s="313" t="n"/>
      <c r="N141" s="313" t="n"/>
      <c r="O141" s="313" t="n"/>
      <c r="P141" s="313" t="n"/>
      <c r="Q141" s="313" t="n"/>
      <c r="R141" s="313" t="n"/>
      <c r="S141" s="313" t="n"/>
      <c r="T141" s="313" t="n"/>
      <c r="U141" s="313" t="n"/>
      <c r="V141" s="313" t="n"/>
      <c r="W141" s="313" t="n"/>
      <c r="X141" s="313" t="n"/>
      <c r="Y141" s="329" t="n"/>
      <c r="Z141" s="329" t="n"/>
    </row>
    <row r="142" ht="14.25" customHeight="1">
      <c r="A142" s="330" t="inlineStr">
        <is>
          <t>Копченые колбасы</t>
        </is>
      </c>
      <c r="B142" s="313" t="n"/>
      <c r="C142" s="313" t="n"/>
      <c r="D142" s="313" t="n"/>
      <c r="E142" s="313" t="n"/>
      <c r="F142" s="313" t="n"/>
      <c r="G142" s="313" t="n"/>
      <c r="H142" s="313" t="n"/>
      <c r="I142" s="313" t="n"/>
      <c r="J142" s="313" t="n"/>
      <c r="K142" s="313" t="n"/>
      <c r="L142" s="313" t="n"/>
      <c r="M142" s="313" t="n"/>
      <c r="N142" s="313" t="n"/>
      <c r="O142" s="313" t="n"/>
      <c r="P142" s="313" t="n"/>
      <c r="Q142" s="313" t="n"/>
      <c r="R142" s="313" t="n"/>
      <c r="S142" s="313" t="n"/>
      <c r="T142" s="313" t="n"/>
      <c r="U142" s="313" t="n"/>
      <c r="V142" s="313" t="n"/>
      <c r="W142" s="313" t="n"/>
      <c r="X142" s="313" t="n"/>
      <c r="Y142" s="330" t="n"/>
      <c r="Z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5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5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5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5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5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5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0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5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5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29" t="inlineStr">
        <is>
          <t>Сочинка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29" t="n"/>
      <c r="Z153" s="329" t="n"/>
    </row>
    <row r="154" ht="14.25" customHeight="1">
      <c r="A154" s="330" t="inlineStr">
        <is>
          <t>Вареные колбасы</t>
        </is>
      </c>
      <c r="B154" s="313" t="n"/>
      <c r="C154" s="313" t="n"/>
      <c r="D154" s="313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313" t="n"/>
      <c r="P154" s="313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30" t="n"/>
      <c r="Z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5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5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0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13" t="n"/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30" t="inlineStr">
        <is>
          <t>Ветчины</t>
        </is>
      </c>
      <c r="B159" s="313" t="n"/>
      <c r="C159" s="313" t="n"/>
      <c r="D159" s="313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313" t="n"/>
      <c r="P159" s="313" t="n"/>
      <c r="Q159" s="313" t="n"/>
      <c r="R159" s="313" t="n"/>
      <c r="S159" s="313" t="n"/>
      <c r="T159" s="313" t="n"/>
      <c r="U159" s="313" t="n"/>
      <c r="V159" s="313" t="n"/>
      <c r="W159" s="313" t="n"/>
      <c r="X159" s="313" t="n"/>
      <c r="Y159" s="330" t="n"/>
      <c r="Z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5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5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0" t="n"/>
      <c r="B162" s="313" t="n"/>
      <c r="C162" s="313" t="n"/>
      <c r="D162" s="313" t="n"/>
      <c r="E162" s="313" t="n"/>
      <c r="F162" s="313" t="n"/>
      <c r="G162" s="313" t="n"/>
      <c r="H162" s="313" t="n"/>
      <c r="I162" s="313" t="n"/>
      <c r="J162" s="313" t="n"/>
      <c r="K162" s="313" t="n"/>
      <c r="L162" s="313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13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30" t="inlineStr">
        <is>
          <t>Копченые колбасы</t>
        </is>
      </c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313" t="n"/>
      <c r="N164" s="313" t="n"/>
      <c r="O164" s="313" t="n"/>
      <c r="P164" s="313" t="n"/>
      <c r="Q164" s="313" t="n"/>
      <c r="R164" s="313" t="n"/>
      <c r="S164" s="313" t="n"/>
      <c r="T164" s="313" t="n"/>
      <c r="U164" s="313" t="n"/>
      <c r="V164" s="313" t="n"/>
      <c r="W164" s="313" t="n"/>
      <c r="X164" s="313" t="n"/>
      <c r="Y164" s="330" t="n"/>
      <c r="Z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5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5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5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5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0" t="n"/>
      <c r="B169" s="313" t="n"/>
      <c r="C169" s="313" t="n"/>
      <c r="D169" s="313" t="n"/>
      <c r="E169" s="313" t="n"/>
      <c r="F169" s="313" t="n"/>
      <c r="G169" s="313" t="n"/>
      <c r="H169" s="313" t="n"/>
      <c r="I169" s="313" t="n"/>
      <c r="J169" s="313" t="n"/>
      <c r="K169" s="313" t="n"/>
      <c r="L169" s="313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13" t="n"/>
      <c r="B170" s="313" t="n"/>
      <c r="C170" s="313" t="n"/>
      <c r="D170" s="313" t="n"/>
      <c r="E170" s="313" t="n"/>
      <c r="F170" s="313" t="n"/>
      <c r="G170" s="313" t="n"/>
      <c r="H170" s="313" t="n"/>
      <c r="I170" s="313" t="n"/>
      <c r="J170" s="313" t="n"/>
      <c r="K170" s="313" t="n"/>
      <c r="L170" s="313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30" t="inlineStr">
        <is>
          <t>Сосиски</t>
        </is>
      </c>
      <c r="B171" s="313" t="n"/>
      <c r="C171" s="313" t="n"/>
      <c r="D171" s="313" t="n"/>
      <c r="E171" s="313" t="n"/>
      <c r="F171" s="313" t="n"/>
      <c r="G171" s="313" t="n"/>
      <c r="H171" s="313" t="n"/>
      <c r="I171" s="313" t="n"/>
      <c r="J171" s="313" t="n"/>
      <c r="K171" s="313" t="n"/>
      <c r="L171" s="313" t="n"/>
      <c r="M171" s="313" t="n"/>
      <c r="N171" s="313" t="n"/>
      <c r="O171" s="313" t="n"/>
      <c r="P171" s="313" t="n"/>
      <c r="Q171" s="313" t="n"/>
      <c r="R171" s="313" t="n"/>
      <c r="S171" s="313" t="n"/>
      <c r="T171" s="313" t="n"/>
      <c r="U171" s="313" t="n"/>
      <c r="V171" s="313" t="n"/>
      <c r="W171" s="313" t="n"/>
      <c r="X171" s="313" t="n"/>
      <c r="Y171" s="330" t="n"/>
      <c r="Z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5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5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5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5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5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5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5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5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5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5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5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5" t="n">
        <v>4680115882607</v>
      </c>
      <c r="E183" s="637" t="n"/>
      <c r="F183" s="669" t="n">
        <v>0.3</v>
      </c>
      <c r="G183" s="38" t="n">
        <v>6</v>
      </c>
      <c r="H183" s="669" t="n">
        <v>1.8</v>
      </c>
      <c r="I183" s="669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5" t="n">
        <v>4680115880092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5" t="n">
        <v>4680115880221</v>
      </c>
      <c r="E185" s="637" t="n"/>
      <c r="F185" s="669" t="n">
        <v>0.4</v>
      </c>
      <c r="G185" s="38" t="n">
        <v>6</v>
      </c>
      <c r="H185" s="669" t="n">
        <v>2.4</v>
      </c>
      <c r="I185" s="66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5" t="n">
        <v>4680115882942</v>
      </c>
      <c r="E186" s="637" t="n"/>
      <c r="F186" s="669" t="n">
        <v>0.3</v>
      </c>
      <c r="G186" s="38" t="n">
        <v>6</v>
      </c>
      <c r="H186" s="669" t="n">
        <v>1.8</v>
      </c>
      <c r="I186" s="669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5" t="n">
        <v>4680115880504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5" t="n">
        <v>4680115882164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0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7" t="n"/>
      <c r="Z189" s="677" t="n"/>
    </row>
    <row r="190">
      <c r="A190" s="313" t="n"/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IFERROR(SUM(V172:V188),"0")</f>
        <v/>
      </c>
      <c r="W190" s="676">
        <f>IFERROR(SUM(W172:W188),"0")</f>
        <v/>
      </c>
      <c r="X190" s="43" t="n"/>
      <c r="Y190" s="677" t="n"/>
      <c r="Z190" s="677" t="n"/>
    </row>
    <row r="191" ht="14.25" customHeight="1">
      <c r="A191" s="330" t="inlineStr">
        <is>
          <t>Сардельки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5" t="n">
        <v>4680115880801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5" t="n">
        <v>4680115880818</v>
      </c>
      <c r="E193" s="637" t="n"/>
      <c r="F193" s="669" t="n">
        <v>0.4</v>
      </c>
      <c r="G193" s="38" t="n">
        <v>6</v>
      </c>
      <c r="H193" s="669" t="n">
        <v>2.4</v>
      </c>
      <c r="I193" s="66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0" t="n"/>
      <c r="B194" s="313" t="n"/>
      <c r="C194" s="313" t="n"/>
      <c r="D194" s="313" t="n"/>
      <c r="E194" s="313" t="n"/>
      <c r="F194" s="313" t="n"/>
      <c r="G194" s="313" t="n"/>
      <c r="H194" s="313" t="n"/>
      <c r="I194" s="313" t="n"/>
      <c r="J194" s="313" t="n"/>
      <c r="K194" s="313" t="n"/>
      <c r="L194" s="313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кор</t>
        </is>
      </c>
      <c r="V194" s="676">
        <f>IFERROR(V192/H192,"0")+IFERROR(V193/H193,"0")</f>
        <v/>
      </c>
      <c r="W194" s="676">
        <f>IFERROR(W192/H192,"0")+IFERROR(W193/H193,"0")</f>
        <v/>
      </c>
      <c r="X194" s="676">
        <f>IFERROR(IF(X192="",0,X192),"0")+IFERROR(IF(X193="",0,X193),"0")</f>
        <v/>
      </c>
      <c r="Y194" s="677" t="n"/>
      <c r="Z194" s="677" t="n"/>
    </row>
    <row r="195">
      <c r="A195" s="313" t="n"/>
      <c r="B195" s="313" t="n"/>
      <c r="C195" s="313" t="n"/>
      <c r="D195" s="313" t="n"/>
      <c r="E195" s="313" t="n"/>
      <c r="F195" s="313" t="n"/>
      <c r="G195" s="313" t="n"/>
      <c r="H195" s="313" t="n"/>
      <c r="I195" s="313" t="n"/>
      <c r="J195" s="313" t="n"/>
      <c r="K195" s="313" t="n"/>
      <c r="L195" s="313" t="n"/>
      <c r="M195" s="674" t="n"/>
      <c r="N195" s="675" t="inlineStr">
        <is>
          <t>Итого</t>
        </is>
      </c>
      <c r="O195" s="645" t="n"/>
      <c r="P195" s="645" t="n"/>
      <c r="Q195" s="645" t="n"/>
      <c r="R195" s="645" t="n"/>
      <c r="S195" s="645" t="n"/>
      <c r="T195" s="646" t="n"/>
      <c r="U195" s="43" t="inlineStr">
        <is>
          <t>кг</t>
        </is>
      </c>
      <c r="V195" s="676">
        <f>IFERROR(SUM(V192:V193),"0")</f>
        <v/>
      </c>
      <c r="W195" s="676">
        <f>IFERROR(SUM(W192:W193),"0")</f>
        <v/>
      </c>
      <c r="X195" s="43" t="n"/>
      <c r="Y195" s="677" t="n"/>
      <c r="Z195" s="677" t="n"/>
    </row>
    <row r="196" ht="16.5" customHeight="1">
      <c r="A196" s="329" t="inlineStr">
        <is>
          <t>Бордо</t>
        </is>
      </c>
      <c r="B196" s="313" t="n"/>
      <c r="C196" s="313" t="n"/>
      <c r="D196" s="313" t="n"/>
      <c r="E196" s="313" t="n"/>
      <c r="F196" s="313" t="n"/>
      <c r="G196" s="313" t="n"/>
      <c r="H196" s="313" t="n"/>
      <c r="I196" s="313" t="n"/>
      <c r="J196" s="313" t="n"/>
      <c r="K196" s="313" t="n"/>
      <c r="L196" s="313" t="n"/>
      <c r="M196" s="313" t="n"/>
      <c r="N196" s="313" t="n"/>
      <c r="O196" s="313" t="n"/>
      <c r="P196" s="313" t="n"/>
      <c r="Q196" s="313" t="n"/>
      <c r="R196" s="313" t="n"/>
      <c r="S196" s="313" t="n"/>
      <c r="T196" s="313" t="n"/>
      <c r="U196" s="313" t="n"/>
      <c r="V196" s="313" t="n"/>
      <c r="W196" s="313" t="n"/>
      <c r="X196" s="313" t="n"/>
      <c r="Y196" s="329" t="n"/>
      <c r="Z196" s="329" t="n"/>
    </row>
    <row r="197" ht="14.25" customHeight="1">
      <c r="A197" s="330" t="inlineStr">
        <is>
          <t>Вареные колбасы</t>
        </is>
      </c>
      <c r="B197" s="313" t="n"/>
      <c r="C197" s="313" t="n"/>
      <c r="D197" s="313" t="n"/>
      <c r="E197" s="313" t="n"/>
      <c r="F197" s="313" t="n"/>
      <c r="G197" s="313" t="n"/>
      <c r="H197" s="313" t="n"/>
      <c r="I197" s="313" t="n"/>
      <c r="J197" s="313" t="n"/>
      <c r="K197" s="313" t="n"/>
      <c r="L197" s="313" t="n"/>
      <c r="M197" s="313" t="n"/>
      <c r="N197" s="313" t="n"/>
      <c r="O197" s="313" t="n"/>
      <c r="P197" s="313" t="n"/>
      <c r="Q197" s="313" t="n"/>
      <c r="R197" s="313" t="n"/>
      <c r="S197" s="313" t="n"/>
      <c r="T197" s="313" t="n"/>
      <c r="U197" s="313" t="n"/>
      <c r="V197" s="313" t="n"/>
      <c r="W197" s="313" t="n"/>
      <c r="X197" s="313" t="n"/>
      <c r="Y197" s="330" t="n"/>
      <c r="Z197" s="330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5" t="n">
        <v>4607091387445</v>
      </c>
      <c r="E198" s="637" t="n"/>
      <c r="F198" s="669" t="n">
        <v>0.9</v>
      </c>
      <c r="G198" s="38" t="n">
        <v>10</v>
      </c>
      <c r="H198" s="669" t="n">
        <v>9</v>
      </c>
      <c r="I198" s="669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5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5" t="n">
        <v>4607091386004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5" t="n">
        <v>4607091386073</v>
      </c>
      <c r="E201" s="637" t="n"/>
      <c r="F201" s="669" t="n">
        <v>0.9</v>
      </c>
      <c r="G201" s="38" t="n">
        <v>10</v>
      </c>
      <c r="H201" s="669" t="n">
        <v>9</v>
      </c>
      <c r="I201" s="669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5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5" t="n">
        <v>4607091387322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5" t="n">
        <v>4607091387377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5" t="n">
        <v>4607091387353</v>
      </c>
      <c r="E205" s="637" t="n"/>
      <c r="F205" s="669" t="n">
        <v>1.35</v>
      </c>
      <c r="G205" s="38" t="n">
        <v>8</v>
      </c>
      <c r="H205" s="669" t="n">
        <v>10.8</v>
      </c>
      <c r="I205" s="669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5" t="n">
        <v>4607091386011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5" t="n">
        <v>4607091387308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5" t="n">
        <v>4607091387339</v>
      </c>
      <c r="E208" s="637" t="n"/>
      <c r="F208" s="669" t="n">
        <v>0.5</v>
      </c>
      <c r="G208" s="38" t="n">
        <v>10</v>
      </c>
      <c r="H208" s="669" t="n">
        <v>5</v>
      </c>
      <c r="I208" s="669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5" t="n">
        <v>4680115882638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5" t="n">
        <v>4680115881938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5" t="n">
        <v>4607091387346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5" t="n">
        <v>4607091389807</v>
      </c>
      <c r="E212" s="637" t="n"/>
      <c r="F212" s="669" t="n">
        <v>0.4</v>
      </c>
      <c r="G212" s="38" t="n">
        <v>10</v>
      </c>
      <c r="H212" s="669" t="n">
        <v>4</v>
      </c>
      <c r="I212" s="669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1" t="n"/>
      <c r="P212" s="671" t="n"/>
      <c r="Q212" s="671" t="n"/>
      <c r="R212" s="637" t="n"/>
      <c r="S212" s="40" t="inlineStr"/>
      <c r="T212" s="40" t="inlineStr"/>
      <c r="U212" s="41" t="inlineStr">
        <is>
          <t>кг</t>
        </is>
      </c>
      <c r="V212" s="672" t="n">
        <v>0</v>
      </c>
      <c r="W212" s="673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0" t="n"/>
      <c r="B213" s="313" t="n"/>
      <c r="C213" s="313" t="n"/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кор</t>
        </is>
      </c>
      <c r="V213" s="676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6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6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7" t="n"/>
      <c r="Z213" s="677" t="n"/>
    </row>
    <row r="214">
      <c r="A214" s="313" t="n"/>
      <c r="B214" s="313" t="n"/>
      <c r="C214" s="313" t="n"/>
      <c r="D214" s="313" t="n"/>
      <c r="E214" s="313" t="n"/>
      <c r="F214" s="313" t="n"/>
      <c r="G214" s="313" t="n"/>
      <c r="H214" s="313" t="n"/>
      <c r="I214" s="313" t="n"/>
      <c r="J214" s="313" t="n"/>
      <c r="K214" s="313" t="n"/>
      <c r="L214" s="313" t="n"/>
      <c r="M214" s="674" t="n"/>
      <c r="N214" s="675" t="inlineStr">
        <is>
          <t>Итого</t>
        </is>
      </c>
      <c r="O214" s="645" t="n"/>
      <c r="P214" s="645" t="n"/>
      <c r="Q214" s="645" t="n"/>
      <c r="R214" s="645" t="n"/>
      <c r="S214" s="645" t="n"/>
      <c r="T214" s="646" t="n"/>
      <c r="U214" s="43" t="inlineStr">
        <is>
          <t>кг</t>
        </is>
      </c>
      <c r="V214" s="676">
        <f>IFERROR(SUM(V198:V212),"0")</f>
        <v/>
      </c>
      <c r="W214" s="676">
        <f>IFERROR(SUM(W198:W212),"0")</f>
        <v/>
      </c>
      <c r="X214" s="43" t="n"/>
      <c r="Y214" s="677" t="n"/>
      <c r="Z214" s="677" t="n"/>
    </row>
    <row r="215" ht="14.25" customHeight="1">
      <c r="A215" s="330" t="inlineStr">
        <is>
          <t>Ветчины</t>
        </is>
      </c>
      <c r="B215" s="313" t="n"/>
      <c r="C215" s="313" t="n"/>
      <c r="D215" s="313" t="n"/>
      <c r="E215" s="313" t="n"/>
      <c r="F215" s="313" t="n"/>
      <c r="G215" s="313" t="n"/>
      <c r="H215" s="313" t="n"/>
      <c r="I215" s="313" t="n"/>
      <c r="J215" s="313" t="n"/>
      <c r="K215" s="313" t="n"/>
      <c r="L215" s="313" t="n"/>
      <c r="M215" s="313" t="n"/>
      <c r="N215" s="313" t="n"/>
      <c r="O215" s="313" t="n"/>
      <c r="P215" s="313" t="n"/>
      <c r="Q215" s="313" t="n"/>
      <c r="R215" s="313" t="n"/>
      <c r="S215" s="313" t="n"/>
      <c r="T215" s="313" t="n"/>
      <c r="U215" s="313" t="n"/>
      <c r="V215" s="313" t="n"/>
      <c r="W215" s="313" t="n"/>
      <c r="X215" s="313" t="n"/>
      <c r="Y215" s="330" t="n"/>
      <c r="Z215" s="330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5" t="n">
        <v>4680115881914</v>
      </c>
      <c r="E216" s="637" t="n"/>
      <c r="F216" s="669" t="n">
        <v>0.4</v>
      </c>
      <c r="G216" s="38" t="n">
        <v>10</v>
      </c>
      <c r="H216" s="669" t="n">
        <v>4</v>
      </c>
      <c r="I216" s="669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79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IFERROR(V216/H216,"0")</f>
        <v/>
      </c>
      <c r="W217" s="676">
        <f>IFERROR(W216/H216,"0")</f>
        <v/>
      </c>
      <c r="X217" s="676">
        <f>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IFERROR(SUM(V216:V216),"0")</f>
        <v/>
      </c>
      <c r="W218" s="676">
        <f>IFERROR(SUM(W216:W216),"0")</f>
        <v/>
      </c>
      <c r="X218" s="43" t="n"/>
      <c r="Y218" s="677" t="n"/>
      <c r="Z218" s="677" t="n"/>
    </row>
    <row r="219" ht="14.25" customHeight="1">
      <c r="A219" s="330" t="inlineStr">
        <is>
          <t>Копченые колбасы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5" t="n">
        <v>4607091387193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5" t="n">
        <v>4607091387230</v>
      </c>
      <c r="E221" s="637" t="n"/>
      <c r="F221" s="669" t="n">
        <v>0.7</v>
      </c>
      <c r="G221" s="38" t="n">
        <v>6</v>
      </c>
      <c r="H221" s="669" t="n">
        <v>4.2</v>
      </c>
      <c r="I221" s="669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5" t="n">
        <v>4607091387285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5" t="n">
        <v>4607091389845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0" t="n"/>
      <c r="B224" s="313" t="n"/>
      <c r="C224" s="313" t="n"/>
      <c r="D224" s="313" t="n"/>
      <c r="E224" s="313" t="n"/>
      <c r="F224" s="313" t="n"/>
      <c r="G224" s="313" t="n"/>
      <c r="H224" s="313" t="n"/>
      <c r="I224" s="313" t="n"/>
      <c r="J224" s="313" t="n"/>
      <c r="K224" s="313" t="n"/>
      <c r="L224" s="313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кор</t>
        </is>
      </c>
      <c r="V224" s="676">
        <f>IFERROR(V220/H220,"0")+IFERROR(V221/H221,"0")+IFERROR(V222/H222,"0")+IFERROR(V223/H223,"0")</f>
        <v/>
      </c>
      <c r="W224" s="676">
        <f>IFERROR(W220/H220,"0")+IFERROR(W221/H221,"0")+IFERROR(W222/H222,"0")+IFERROR(W223/H223,"0")</f>
        <v/>
      </c>
      <c r="X224" s="676">
        <f>IFERROR(IF(X220="",0,X220),"0")+IFERROR(IF(X221="",0,X221),"0")+IFERROR(IF(X222="",0,X222),"0")+IFERROR(IF(X223="",0,X223),"0")</f>
        <v/>
      </c>
      <c r="Y224" s="677" t="n"/>
      <c r="Z224" s="677" t="n"/>
    </row>
    <row r="225">
      <c r="A225" s="313" t="n"/>
      <c r="B225" s="313" t="n"/>
      <c r="C225" s="313" t="n"/>
      <c r="D225" s="313" t="n"/>
      <c r="E225" s="313" t="n"/>
      <c r="F225" s="313" t="n"/>
      <c r="G225" s="313" t="n"/>
      <c r="H225" s="313" t="n"/>
      <c r="I225" s="313" t="n"/>
      <c r="J225" s="313" t="n"/>
      <c r="K225" s="313" t="n"/>
      <c r="L225" s="313" t="n"/>
      <c r="M225" s="674" t="n"/>
      <c r="N225" s="675" t="inlineStr">
        <is>
          <t>Итого</t>
        </is>
      </c>
      <c r="O225" s="645" t="n"/>
      <c r="P225" s="645" t="n"/>
      <c r="Q225" s="645" t="n"/>
      <c r="R225" s="645" t="n"/>
      <c r="S225" s="645" t="n"/>
      <c r="T225" s="646" t="n"/>
      <c r="U225" s="43" t="inlineStr">
        <is>
          <t>кг</t>
        </is>
      </c>
      <c r="V225" s="676">
        <f>IFERROR(SUM(V220:V223),"0")</f>
        <v/>
      </c>
      <c r="W225" s="676">
        <f>IFERROR(SUM(W220:W223),"0")</f>
        <v/>
      </c>
      <c r="X225" s="43" t="n"/>
      <c r="Y225" s="677" t="n"/>
      <c r="Z225" s="677" t="n"/>
    </row>
    <row r="226" ht="14.25" customHeight="1">
      <c r="A226" s="330" t="inlineStr">
        <is>
          <t>Сосиски</t>
        </is>
      </c>
      <c r="B226" s="313" t="n"/>
      <c r="C226" s="313" t="n"/>
      <c r="D226" s="313" t="n"/>
      <c r="E226" s="313" t="n"/>
      <c r="F226" s="313" t="n"/>
      <c r="G226" s="313" t="n"/>
      <c r="H226" s="313" t="n"/>
      <c r="I226" s="313" t="n"/>
      <c r="J226" s="313" t="n"/>
      <c r="K226" s="313" t="n"/>
      <c r="L226" s="313" t="n"/>
      <c r="M226" s="313" t="n"/>
      <c r="N226" s="313" t="n"/>
      <c r="O226" s="313" t="n"/>
      <c r="P226" s="313" t="n"/>
      <c r="Q226" s="313" t="n"/>
      <c r="R226" s="313" t="n"/>
      <c r="S226" s="313" t="n"/>
      <c r="T226" s="313" t="n"/>
      <c r="U226" s="313" t="n"/>
      <c r="V226" s="313" t="n"/>
      <c r="W226" s="313" t="n"/>
      <c r="X226" s="313" t="n"/>
      <c r="Y226" s="330" t="n"/>
      <c r="Z226" s="330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5" t="n">
        <v>4607091387766</v>
      </c>
      <c r="E227" s="637" t="n"/>
      <c r="F227" s="669" t="n">
        <v>1.35</v>
      </c>
      <c r="G227" s="38" t="n">
        <v>6</v>
      </c>
      <c r="H227" s="669" t="n">
        <v>8.1</v>
      </c>
      <c r="I227" s="669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5" t="n">
        <v>4607091387957</v>
      </c>
      <c r="E228" s="637" t="n"/>
      <c r="F228" s="669" t="n">
        <v>1.3</v>
      </c>
      <c r="G228" s="38" t="n">
        <v>6</v>
      </c>
      <c r="H228" s="669" t="n">
        <v>7.8</v>
      </c>
      <c r="I228" s="669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5" t="n">
        <v>4607091387964</v>
      </c>
      <c r="E229" s="637" t="n"/>
      <c r="F229" s="669" t="n">
        <v>1.35</v>
      </c>
      <c r="G229" s="38" t="n">
        <v>6</v>
      </c>
      <c r="H229" s="669" t="n">
        <v>8.1</v>
      </c>
      <c r="I229" s="669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5" t="n">
        <v>4607091381672</v>
      </c>
      <c r="E230" s="637" t="n"/>
      <c r="F230" s="669" t="n">
        <v>0.6</v>
      </c>
      <c r="G230" s="38" t="n">
        <v>6</v>
      </c>
      <c r="H230" s="669" t="n">
        <v>3.6</v>
      </c>
      <c r="I230" s="669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5" t="n">
        <v>4607091387537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5" t="n">
        <v>4607091387513</v>
      </c>
      <c r="E232" s="637" t="n"/>
      <c r="F232" s="669" t="n">
        <v>0.45</v>
      </c>
      <c r="G232" s="38" t="n">
        <v>6</v>
      </c>
      <c r="H232" s="669" t="n">
        <v>2.7</v>
      </c>
      <c r="I232" s="669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5" t="n">
        <v>4680115880511</v>
      </c>
      <c r="E233" s="637" t="n"/>
      <c r="F233" s="669" t="n">
        <v>0.33</v>
      </c>
      <c r="G233" s="38" t="n">
        <v>6</v>
      </c>
      <c r="H233" s="669" t="n">
        <v>1.98</v>
      </c>
      <c r="I233" s="669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0" t="n"/>
      <c r="B234" s="313" t="n"/>
      <c r="C234" s="313" t="n"/>
      <c r="D234" s="313" t="n"/>
      <c r="E234" s="313" t="n"/>
      <c r="F234" s="313" t="n"/>
      <c r="G234" s="313" t="n"/>
      <c r="H234" s="313" t="n"/>
      <c r="I234" s="313" t="n"/>
      <c r="J234" s="313" t="n"/>
      <c r="K234" s="313" t="n"/>
      <c r="L234" s="313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кор</t>
        </is>
      </c>
      <c r="V234" s="676">
        <f>IFERROR(V227/H227,"0")+IFERROR(V228/H228,"0")+IFERROR(V229/H229,"0")+IFERROR(V230/H230,"0")+IFERROR(V231/H231,"0")+IFERROR(V232/H232,"0")+IFERROR(V233/H233,"0")</f>
        <v/>
      </c>
      <c r="W234" s="676">
        <f>IFERROR(W227/H227,"0")+IFERROR(W228/H228,"0")+IFERROR(W229/H229,"0")+IFERROR(W230/H230,"0")+IFERROR(W231/H231,"0")+IFERROR(W232/H232,"0")+IFERROR(W233/H233,"0")</f>
        <v/>
      </c>
      <c r="X234" s="676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7" t="n"/>
      <c r="Z234" s="677" t="n"/>
    </row>
    <row r="235">
      <c r="A235" s="313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кг</t>
        </is>
      </c>
      <c r="V235" s="676">
        <f>IFERROR(SUM(V227:V233),"0")</f>
        <v/>
      </c>
      <c r="W235" s="676">
        <f>IFERROR(SUM(W227:W233),"0")</f>
        <v/>
      </c>
      <c r="X235" s="43" t="n"/>
      <c r="Y235" s="677" t="n"/>
      <c r="Z235" s="677" t="n"/>
    </row>
    <row r="236" ht="14.25" customHeight="1">
      <c r="A236" s="330" t="inlineStr">
        <is>
          <t>Сардельки</t>
        </is>
      </c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313" t="n"/>
      <c r="N236" s="313" t="n"/>
      <c r="O236" s="313" t="n"/>
      <c r="P236" s="313" t="n"/>
      <c r="Q236" s="313" t="n"/>
      <c r="R236" s="313" t="n"/>
      <c r="S236" s="313" t="n"/>
      <c r="T236" s="313" t="n"/>
      <c r="U236" s="313" t="n"/>
      <c r="V236" s="313" t="n"/>
      <c r="W236" s="313" t="n"/>
      <c r="X236" s="313" t="n"/>
      <c r="Y236" s="330" t="n"/>
      <c r="Z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5" t="n">
        <v>4607091380880</v>
      </c>
      <c r="E237" s="637" t="n"/>
      <c r="F237" s="669" t="n">
        <v>1.4</v>
      </c>
      <c r="G237" s="38" t="n">
        <v>6</v>
      </c>
      <c r="H237" s="669" t="n">
        <v>8.4</v>
      </c>
      <c r="I237" s="669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5" t="n">
        <v>4607091384482</v>
      </c>
      <c r="E238" s="637" t="n"/>
      <c r="F238" s="669" t="n">
        <v>1.3</v>
      </c>
      <c r="G238" s="38" t="n">
        <v>6</v>
      </c>
      <c r="H238" s="669" t="n">
        <v>7.8</v>
      </c>
      <c r="I238" s="669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5" t="n">
        <v>4607091380897</v>
      </c>
      <c r="E239" s="637" t="n"/>
      <c r="F239" s="669" t="n">
        <v>1.4</v>
      </c>
      <c r="G239" s="38" t="n">
        <v>6</v>
      </c>
      <c r="H239" s="669" t="n">
        <v>8.4</v>
      </c>
      <c r="I239" s="669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0" t="n"/>
      <c r="B240" s="313" t="n"/>
      <c r="C240" s="313" t="n"/>
      <c r="D240" s="313" t="n"/>
      <c r="E240" s="313" t="n"/>
      <c r="F240" s="313" t="n"/>
      <c r="G240" s="313" t="n"/>
      <c r="H240" s="313" t="n"/>
      <c r="I240" s="313" t="n"/>
      <c r="J240" s="313" t="n"/>
      <c r="K240" s="313" t="n"/>
      <c r="L240" s="313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кор</t>
        </is>
      </c>
      <c r="V240" s="676">
        <f>IFERROR(V237/H237,"0")+IFERROR(V238/H238,"0")+IFERROR(V239/H239,"0")</f>
        <v/>
      </c>
      <c r="W240" s="676">
        <f>IFERROR(W237/H237,"0")+IFERROR(W238/H238,"0")+IFERROR(W239/H239,"0")</f>
        <v/>
      </c>
      <c r="X240" s="676">
        <f>IFERROR(IF(X237="",0,X237),"0")+IFERROR(IF(X238="",0,X238),"0")+IFERROR(IF(X239="",0,X239),"0")</f>
        <v/>
      </c>
      <c r="Y240" s="677" t="n"/>
      <c r="Z240" s="677" t="n"/>
    </row>
    <row r="241">
      <c r="A241" s="313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кг</t>
        </is>
      </c>
      <c r="V241" s="676">
        <f>IFERROR(SUM(V237:V239),"0")</f>
        <v/>
      </c>
      <c r="W241" s="676">
        <f>IFERROR(SUM(W237:W239),"0")</f>
        <v/>
      </c>
      <c r="X241" s="43" t="n"/>
      <c r="Y241" s="677" t="n"/>
      <c r="Z241" s="677" t="n"/>
    </row>
    <row r="242" ht="14.25" customHeight="1">
      <c r="A242" s="330" t="inlineStr">
        <is>
          <t>Сырокопченые колбасы</t>
        </is>
      </c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313" t="n"/>
      <c r="N242" s="313" t="n"/>
      <c r="O242" s="313" t="n"/>
      <c r="P242" s="313" t="n"/>
      <c r="Q242" s="313" t="n"/>
      <c r="R242" s="313" t="n"/>
      <c r="S242" s="313" t="n"/>
      <c r="T242" s="313" t="n"/>
      <c r="U242" s="313" t="n"/>
      <c r="V242" s="313" t="n"/>
      <c r="W242" s="313" t="n"/>
      <c r="X242" s="313" t="n"/>
      <c r="Y242" s="330" t="n"/>
      <c r="Z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5" t="n">
        <v>4607091388374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Княжеская Бордо Весовые б/о терм/п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5" t="n">
        <v>4607091388381</v>
      </c>
      <c r="E244" s="637" t="n"/>
      <c r="F244" s="669" t="n">
        <v>0.38</v>
      </c>
      <c r="G244" s="38" t="n">
        <v>8</v>
      </c>
      <c r="H244" s="669" t="n">
        <v>3.04</v>
      </c>
      <c r="I244" s="669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 t="inlineStr">
        <is>
          <t>С/к колбасы Салями Охотничья Бордо Весовые б/о терм/п 180 Стародворье</t>
        </is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5" t="n">
        <v>4607091388404</v>
      </c>
      <c r="E245" s="637" t="n"/>
      <c r="F245" s="669" t="n">
        <v>0.17</v>
      </c>
      <c r="G245" s="38" t="n">
        <v>15</v>
      </c>
      <c r="H245" s="669" t="n">
        <v>2.55</v>
      </c>
      <c r="I245" s="669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0" t="n"/>
      <c r="B246" s="313" t="n"/>
      <c r="C246" s="313" t="n"/>
      <c r="D246" s="313" t="n"/>
      <c r="E246" s="313" t="n"/>
      <c r="F246" s="313" t="n"/>
      <c r="G246" s="313" t="n"/>
      <c r="H246" s="313" t="n"/>
      <c r="I246" s="313" t="n"/>
      <c r="J246" s="313" t="n"/>
      <c r="K246" s="313" t="n"/>
      <c r="L246" s="313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кор</t>
        </is>
      </c>
      <c r="V246" s="676">
        <f>IFERROR(V243/H243,"0")+IFERROR(V244/H244,"0")+IFERROR(V245/H245,"0")</f>
        <v/>
      </c>
      <c r="W246" s="676">
        <f>IFERROR(W243/H243,"0")+IFERROR(W244/H244,"0")+IFERROR(W245/H245,"0")</f>
        <v/>
      </c>
      <c r="X246" s="676">
        <f>IFERROR(IF(X243="",0,X243),"0")+IFERROR(IF(X244="",0,X244),"0")+IFERROR(IF(X245="",0,X245),"0")</f>
        <v/>
      </c>
      <c r="Y246" s="677" t="n"/>
      <c r="Z246" s="677" t="n"/>
    </row>
    <row r="247">
      <c r="A247" s="313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кг</t>
        </is>
      </c>
      <c r="V247" s="676">
        <f>IFERROR(SUM(V243:V245),"0")</f>
        <v/>
      </c>
      <c r="W247" s="676">
        <f>IFERROR(SUM(W243:W245),"0")</f>
        <v/>
      </c>
      <c r="X247" s="43" t="n"/>
      <c r="Y247" s="677" t="n"/>
      <c r="Z247" s="677" t="n"/>
    </row>
    <row r="248" ht="14.25" customHeight="1">
      <c r="A248" s="330" t="inlineStr">
        <is>
          <t>Паштеты</t>
        </is>
      </c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313" t="n"/>
      <c r="N248" s="313" t="n"/>
      <c r="O248" s="313" t="n"/>
      <c r="P248" s="313" t="n"/>
      <c r="Q248" s="313" t="n"/>
      <c r="R248" s="313" t="n"/>
      <c r="S248" s="313" t="n"/>
      <c r="T248" s="313" t="n"/>
      <c r="U248" s="313" t="n"/>
      <c r="V248" s="313" t="n"/>
      <c r="W248" s="313" t="n"/>
      <c r="X248" s="313" t="n"/>
      <c r="Y248" s="330" t="n"/>
      <c r="Z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5" t="n">
        <v>4680115881808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5" t="n">
        <v>4680115881822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5" t="n">
        <v>4680115880016</v>
      </c>
      <c r="E251" s="637" t="n"/>
      <c r="F251" s="669" t="n">
        <v>0.1</v>
      </c>
      <c r="G251" s="38" t="n">
        <v>20</v>
      </c>
      <c r="H251" s="669" t="n">
        <v>2</v>
      </c>
      <c r="I251" s="669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0" t="n"/>
      <c r="B252" s="313" t="n"/>
      <c r="C252" s="313" t="n"/>
      <c r="D252" s="313" t="n"/>
      <c r="E252" s="313" t="n"/>
      <c r="F252" s="313" t="n"/>
      <c r="G252" s="313" t="n"/>
      <c r="H252" s="313" t="n"/>
      <c r="I252" s="313" t="n"/>
      <c r="J252" s="313" t="n"/>
      <c r="K252" s="313" t="n"/>
      <c r="L252" s="313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кор</t>
        </is>
      </c>
      <c r="V252" s="676">
        <f>IFERROR(V249/H249,"0")+IFERROR(V250/H250,"0")+IFERROR(V251/H251,"0")</f>
        <v/>
      </c>
      <c r="W252" s="676">
        <f>IFERROR(W249/H249,"0")+IFERROR(W250/H250,"0")+IFERROR(W251/H251,"0")</f>
        <v/>
      </c>
      <c r="X252" s="676">
        <f>IFERROR(IF(X249="",0,X249),"0")+IFERROR(IF(X250="",0,X250),"0")+IFERROR(IF(X251="",0,X251),"0")</f>
        <v/>
      </c>
      <c r="Y252" s="677" t="n"/>
      <c r="Z252" s="677" t="n"/>
    </row>
    <row r="253">
      <c r="A253" s="313" t="n"/>
      <c r="B253" s="313" t="n"/>
      <c r="C253" s="313" t="n"/>
      <c r="D253" s="313" t="n"/>
      <c r="E253" s="313" t="n"/>
      <c r="F253" s="313" t="n"/>
      <c r="G253" s="313" t="n"/>
      <c r="H253" s="313" t="n"/>
      <c r="I253" s="313" t="n"/>
      <c r="J253" s="313" t="n"/>
      <c r="K253" s="313" t="n"/>
      <c r="L253" s="313" t="n"/>
      <c r="M253" s="674" t="n"/>
      <c r="N253" s="675" t="inlineStr">
        <is>
          <t>Итого</t>
        </is>
      </c>
      <c r="O253" s="645" t="n"/>
      <c r="P253" s="645" t="n"/>
      <c r="Q253" s="645" t="n"/>
      <c r="R253" s="645" t="n"/>
      <c r="S253" s="645" t="n"/>
      <c r="T253" s="646" t="n"/>
      <c r="U253" s="43" t="inlineStr">
        <is>
          <t>кг</t>
        </is>
      </c>
      <c r="V253" s="676">
        <f>IFERROR(SUM(V249:V251),"0")</f>
        <v/>
      </c>
      <c r="W253" s="676">
        <f>IFERROR(SUM(W249:W251),"0")</f>
        <v/>
      </c>
      <c r="X253" s="43" t="n"/>
      <c r="Y253" s="677" t="n"/>
      <c r="Z253" s="677" t="n"/>
    </row>
    <row r="254" ht="16.5" customHeight="1">
      <c r="A254" s="329" t="inlineStr">
        <is>
          <t>Фирменная</t>
        </is>
      </c>
      <c r="B254" s="313" t="n"/>
      <c r="C254" s="313" t="n"/>
      <c r="D254" s="313" t="n"/>
      <c r="E254" s="313" t="n"/>
      <c r="F254" s="313" t="n"/>
      <c r="G254" s="313" t="n"/>
      <c r="H254" s="313" t="n"/>
      <c r="I254" s="313" t="n"/>
      <c r="J254" s="313" t="n"/>
      <c r="K254" s="313" t="n"/>
      <c r="L254" s="313" t="n"/>
      <c r="M254" s="313" t="n"/>
      <c r="N254" s="313" t="n"/>
      <c r="O254" s="313" t="n"/>
      <c r="P254" s="313" t="n"/>
      <c r="Q254" s="313" t="n"/>
      <c r="R254" s="313" t="n"/>
      <c r="S254" s="313" t="n"/>
      <c r="T254" s="313" t="n"/>
      <c r="U254" s="313" t="n"/>
      <c r="V254" s="313" t="n"/>
      <c r="W254" s="313" t="n"/>
      <c r="X254" s="313" t="n"/>
      <c r="Y254" s="329" t="n"/>
      <c r="Z254" s="329" t="n"/>
    </row>
    <row r="255" ht="14.25" customHeight="1">
      <c r="A255" s="330" t="inlineStr">
        <is>
          <t>Вареные колбасы</t>
        </is>
      </c>
      <c r="B255" s="313" t="n"/>
      <c r="C255" s="313" t="n"/>
      <c r="D255" s="313" t="n"/>
      <c r="E255" s="313" t="n"/>
      <c r="F255" s="313" t="n"/>
      <c r="G255" s="313" t="n"/>
      <c r="H255" s="313" t="n"/>
      <c r="I255" s="313" t="n"/>
      <c r="J255" s="313" t="n"/>
      <c r="K255" s="313" t="n"/>
      <c r="L255" s="313" t="n"/>
      <c r="M255" s="313" t="n"/>
      <c r="N255" s="313" t="n"/>
      <c r="O255" s="313" t="n"/>
      <c r="P255" s="313" t="n"/>
      <c r="Q255" s="313" t="n"/>
      <c r="R255" s="313" t="n"/>
      <c r="S255" s="313" t="n"/>
      <c r="T255" s="313" t="n"/>
      <c r="U255" s="313" t="n"/>
      <c r="V255" s="313" t="n"/>
      <c r="W255" s="313" t="n"/>
      <c r="X255" s="313" t="n"/>
      <c r="Y255" s="330" t="n"/>
      <c r="Z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5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5" t="n">
        <v>4607091387421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5" t="n">
        <v>4607091387452</v>
      </c>
      <c r="E258" s="637" t="n"/>
      <c r="F258" s="669" t="n">
        <v>1.35</v>
      </c>
      <c r="G258" s="38" t="n">
        <v>8</v>
      </c>
      <c r="H258" s="669" t="n">
        <v>10.8</v>
      </c>
      <c r="I258" s="669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5" t="n">
        <v>4607091387452</v>
      </c>
      <c r="E259" s="637" t="n"/>
      <c r="F259" s="669" t="n">
        <v>1.45</v>
      </c>
      <c r="G259" s="38" t="n">
        <v>8</v>
      </c>
      <c r="H259" s="669" t="n">
        <v>11.6</v>
      </c>
      <c r="I259" s="669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 t="inlineStr">
        <is>
          <t>Вареные колбасы Молочная По-стародворски Фирменная Весовые П/а Стародворье</t>
        </is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5" t="n">
        <v>4607091385984</v>
      </c>
      <c r="E260" s="637" t="n"/>
      <c r="F260" s="669" t="n">
        <v>1.35</v>
      </c>
      <c r="G260" s="38" t="n">
        <v>8</v>
      </c>
      <c r="H260" s="669" t="n">
        <v>10.8</v>
      </c>
      <c r="I260" s="669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5" t="n">
        <v>4607091387438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5" t="n">
        <v>4607091387469</v>
      </c>
      <c r="E262" s="637" t="n"/>
      <c r="F262" s="669" t="n">
        <v>0.5</v>
      </c>
      <c r="G262" s="38" t="n">
        <v>10</v>
      </c>
      <c r="H262" s="669" t="n">
        <v>5</v>
      </c>
      <c r="I262" s="669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IFERROR(V256/H256,"0")+IFERROR(V257/H257,"0")+IFERROR(V258/H258,"0")+IFERROR(V259/H259,"0")+IFERROR(V260/H260,"0")+IFERROR(V261/H261,"0")+IFERROR(V262/H262,"0")</f>
        <v/>
      </c>
      <c r="W263" s="676">
        <f>IFERROR(W256/H256,"0")+IFERROR(W257/H257,"0")+IFERROR(W258/H258,"0")+IFERROR(W259/H259,"0")+IFERROR(W260/H260,"0")+IFERROR(W261/H261,"0")+IFERROR(W262/H262,"0")</f>
        <v/>
      </c>
      <c r="X263" s="676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IFERROR(SUM(V256:V262),"0")</f>
        <v/>
      </c>
      <c r="W264" s="676">
        <f>IFERROR(SUM(W256:W262),"0")</f>
        <v/>
      </c>
      <c r="X264" s="43" t="n"/>
      <c r="Y264" s="677" t="n"/>
      <c r="Z264" s="677" t="n"/>
    </row>
    <row r="265" ht="14.25" customHeight="1">
      <c r="A265" s="330" t="inlineStr">
        <is>
          <t>Копченые колбасы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30" t="n"/>
      <c r="Z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5" t="n">
        <v>4607091387292</v>
      </c>
      <c r="E266" s="637" t="n"/>
      <c r="F266" s="669" t="n">
        <v>0.73</v>
      </c>
      <c r="G266" s="38" t="n">
        <v>6</v>
      </c>
      <c r="H266" s="669" t="n">
        <v>4.38</v>
      </c>
      <c r="I266" s="669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5" t="n">
        <v>4607091387315</v>
      </c>
      <c r="E267" s="637" t="n"/>
      <c r="F267" s="669" t="n">
        <v>0.7</v>
      </c>
      <c r="G267" s="38" t="n">
        <v>4</v>
      </c>
      <c r="H267" s="669" t="n">
        <v>2.8</v>
      </c>
      <c r="I267" s="669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0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IFERROR(V266/H266,"0")+IFERROR(V267/H267,"0")</f>
        <v/>
      </c>
      <c r="W268" s="676">
        <f>IFERROR(W266/H266,"0")+IFERROR(W267/H267,"0")</f>
        <v/>
      </c>
      <c r="X268" s="676">
        <f>IFERROR(IF(X266="",0,X266),"0")+IFERROR(IF(X267="",0,X267),"0")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IFERROR(SUM(V266:V267),"0")</f>
        <v/>
      </c>
      <c r="W269" s="676">
        <f>IFERROR(SUM(W266:W267),"0")</f>
        <v/>
      </c>
      <c r="X269" s="43" t="n"/>
      <c r="Y269" s="677" t="n"/>
      <c r="Z269" s="677" t="n"/>
    </row>
    <row r="270" ht="16.5" customHeight="1">
      <c r="A270" s="329" t="inlineStr">
        <is>
          <t>Бавария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29" t="n"/>
      <c r="Z270" s="329" t="n"/>
    </row>
    <row r="271" ht="14.25" customHeight="1">
      <c r="A271" s="330" t="inlineStr">
        <is>
          <t>Копченые колбасы</t>
        </is>
      </c>
      <c r="B271" s="313" t="n"/>
      <c r="C271" s="313" t="n"/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  <c r="P271" s="313" t="n"/>
      <c r="Q271" s="313" t="n"/>
      <c r="R271" s="313" t="n"/>
      <c r="S271" s="313" t="n"/>
      <c r="T271" s="313" t="n"/>
      <c r="U271" s="313" t="n"/>
      <c r="V271" s="313" t="n"/>
      <c r="W271" s="313" t="n"/>
      <c r="X271" s="313" t="n"/>
      <c r="Y271" s="330" t="n"/>
      <c r="Z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5" t="n">
        <v>4607091383836</v>
      </c>
      <c r="E272" s="637" t="n"/>
      <c r="F272" s="669" t="n">
        <v>0.3</v>
      </c>
      <c r="G272" s="38" t="n">
        <v>6</v>
      </c>
      <c r="H272" s="669" t="n">
        <v>1.8</v>
      </c>
      <c r="I272" s="669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30" t="inlineStr">
        <is>
          <t>Сосиски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5" t="n">
        <v>4607091387919</v>
      </c>
      <c r="E276" s="637" t="n"/>
      <c r="F276" s="669" t="n">
        <v>1.35</v>
      </c>
      <c r="G276" s="38" t="n">
        <v>6</v>
      </c>
      <c r="H276" s="669" t="n">
        <v>8.1</v>
      </c>
      <c r="I276" s="669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5" t="n">
        <v>4607091383942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0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5" t="n">
        <v>4607091383959</v>
      </c>
      <c r="E278" s="637" t="n"/>
      <c r="F278" s="669" t="n">
        <v>0.42</v>
      </c>
      <c r="G278" s="38" t="n">
        <v>6</v>
      </c>
      <c r="H278" s="669" t="n">
        <v>2.52</v>
      </c>
      <c r="I278" s="669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1" t="inlineStr">
        <is>
          <t>Сосиски «Баварские с сыром» Фикс.вес 0,42 п/а ТМ «Стародворье»</t>
        </is>
      </c>
      <c r="O278" s="671" t="n"/>
      <c r="P278" s="671" t="n"/>
      <c r="Q278" s="671" t="n"/>
      <c r="R278" s="637" t="n"/>
      <c r="S278" s="40" t="inlineStr"/>
      <c r="T278" s="40" t="inlineStr"/>
      <c r="U278" s="41" t="inlineStr">
        <is>
          <t>кг</t>
        </is>
      </c>
      <c r="V278" s="672" t="n">
        <v>0</v>
      </c>
      <c r="W278" s="67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0" t="n"/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кор</t>
        </is>
      </c>
      <c r="V279" s="676">
        <f>IFERROR(V276/H276,"0")+IFERROR(V277/H277,"0")+IFERROR(V278/H278,"0")</f>
        <v/>
      </c>
      <c r="W279" s="676">
        <f>IFERROR(W276/H276,"0")+IFERROR(W277/H277,"0")+IFERROR(W278/H278,"0")</f>
        <v/>
      </c>
      <c r="X279" s="676">
        <f>IFERROR(IF(X276="",0,X276),"0")+IFERROR(IF(X277="",0,X277),"0")+IFERROR(IF(X278="",0,X278),"0")</f>
        <v/>
      </c>
      <c r="Y279" s="677" t="n"/>
      <c r="Z279" s="677" t="n"/>
    </row>
    <row r="280">
      <c r="A280" s="313" t="n"/>
      <c r="B280" s="313" t="n"/>
      <c r="C280" s="313" t="n"/>
      <c r="D280" s="313" t="n"/>
      <c r="E280" s="313" t="n"/>
      <c r="F280" s="313" t="n"/>
      <c r="G280" s="313" t="n"/>
      <c r="H280" s="313" t="n"/>
      <c r="I280" s="313" t="n"/>
      <c r="J280" s="313" t="n"/>
      <c r="K280" s="313" t="n"/>
      <c r="L280" s="313" t="n"/>
      <c r="M280" s="674" t="n"/>
      <c r="N280" s="675" t="inlineStr">
        <is>
          <t>Итого</t>
        </is>
      </c>
      <c r="O280" s="645" t="n"/>
      <c r="P280" s="645" t="n"/>
      <c r="Q280" s="645" t="n"/>
      <c r="R280" s="645" t="n"/>
      <c r="S280" s="645" t="n"/>
      <c r="T280" s="646" t="n"/>
      <c r="U280" s="43" t="inlineStr">
        <is>
          <t>кг</t>
        </is>
      </c>
      <c r="V280" s="676">
        <f>IFERROR(SUM(V276:V278),"0")</f>
        <v/>
      </c>
      <c r="W280" s="676">
        <f>IFERROR(SUM(W276:W278),"0")</f>
        <v/>
      </c>
      <c r="X280" s="43" t="n"/>
      <c r="Y280" s="677" t="n"/>
      <c r="Z280" s="677" t="n"/>
    </row>
    <row r="281" ht="14.25" customHeight="1">
      <c r="A281" s="330" t="inlineStr">
        <is>
          <t>Сардельки</t>
        </is>
      </c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313" t="n"/>
      <c r="N281" s="313" t="n"/>
      <c r="O281" s="313" t="n"/>
      <c r="P281" s="313" t="n"/>
      <c r="Q281" s="313" t="n"/>
      <c r="R281" s="313" t="n"/>
      <c r="S281" s="313" t="n"/>
      <c r="T281" s="313" t="n"/>
      <c r="U281" s="313" t="n"/>
      <c r="V281" s="313" t="n"/>
      <c r="W281" s="313" t="n"/>
      <c r="X281" s="313" t="n"/>
      <c r="Y281" s="330" t="n"/>
      <c r="Z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5" t="n">
        <v>4607091388831</v>
      </c>
      <c r="E282" s="637" t="n"/>
      <c r="F282" s="669" t="n">
        <v>0.38</v>
      </c>
      <c r="G282" s="38" t="n">
        <v>6</v>
      </c>
      <c r="H282" s="669" t="n">
        <v>2.28</v>
      </c>
      <c r="I282" s="669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1" t="n"/>
      <c r="P282" s="671" t="n"/>
      <c r="Q282" s="671" t="n"/>
      <c r="R282" s="637" t="n"/>
      <c r="S282" s="40" t="inlineStr"/>
      <c r="T282" s="40" t="inlineStr"/>
      <c r="U282" s="41" t="inlineStr">
        <is>
          <t>кг</t>
        </is>
      </c>
      <c r="V282" s="672" t="n">
        <v>0</v>
      </c>
      <c r="W282" s="673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0" t="n"/>
      <c r="B283" s="313" t="n"/>
      <c r="C283" s="313" t="n"/>
      <c r="D283" s="313" t="n"/>
      <c r="E283" s="313" t="n"/>
      <c r="F283" s="313" t="n"/>
      <c r="G283" s="313" t="n"/>
      <c r="H283" s="313" t="n"/>
      <c r="I283" s="313" t="n"/>
      <c r="J283" s="313" t="n"/>
      <c r="K283" s="313" t="n"/>
      <c r="L283" s="313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кор</t>
        </is>
      </c>
      <c r="V283" s="676">
        <f>IFERROR(V282/H282,"0")</f>
        <v/>
      </c>
      <c r="W283" s="676">
        <f>IFERROR(W282/H282,"0")</f>
        <v/>
      </c>
      <c r="X283" s="676">
        <f>IFERROR(IF(X282="",0,X282),"0")</f>
        <v/>
      </c>
      <c r="Y283" s="677" t="n"/>
      <c r="Z283" s="677" t="n"/>
    </row>
    <row r="284">
      <c r="A284" s="313" t="n"/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674" t="n"/>
      <c r="N284" s="675" t="inlineStr">
        <is>
          <t>Итого</t>
        </is>
      </c>
      <c r="O284" s="645" t="n"/>
      <c r="P284" s="645" t="n"/>
      <c r="Q284" s="645" t="n"/>
      <c r="R284" s="645" t="n"/>
      <c r="S284" s="645" t="n"/>
      <c r="T284" s="646" t="n"/>
      <c r="U284" s="43" t="inlineStr">
        <is>
          <t>кг</t>
        </is>
      </c>
      <c r="V284" s="676">
        <f>IFERROR(SUM(V282:V282),"0")</f>
        <v/>
      </c>
      <c r="W284" s="676">
        <f>IFERROR(SUM(W282:W282),"0")</f>
        <v/>
      </c>
      <c r="X284" s="43" t="n"/>
      <c r="Y284" s="677" t="n"/>
      <c r="Z284" s="677" t="n"/>
    </row>
    <row r="285" ht="14.25" customHeight="1">
      <c r="A285" s="330" t="inlineStr">
        <is>
          <t>Сырокопченые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5" t="n">
        <v>4607091383102</v>
      </c>
      <c r="E286" s="637" t="n"/>
      <c r="F286" s="669" t="n">
        <v>0.17</v>
      </c>
      <c r="G286" s="38" t="n">
        <v>15</v>
      </c>
      <c r="H286" s="669" t="n">
        <v>2.55</v>
      </c>
      <c r="I286" s="669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0" t="n"/>
      <c r="B287" s="313" t="n"/>
      <c r="C287" s="313" t="n"/>
      <c r="D287" s="313" t="n"/>
      <c r="E287" s="313" t="n"/>
      <c r="F287" s="313" t="n"/>
      <c r="G287" s="313" t="n"/>
      <c r="H287" s="313" t="n"/>
      <c r="I287" s="313" t="n"/>
      <c r="J287" s="313" t="n"/>
      <c r="K287" s="313" t="n"/>
      <c r="L287" s="313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кор</t>
        </is>
      </c>
      <c r="V287" s="676">
        <f>IFERROR(V286/H286,"0")</f>
        <v/>
      </c>
      <c r="W287" s="676">
        <f>IFERROR(W286/H286,"0")</f>
        <v/>
      </c>
      <c r="X287" s="676">
        <f>IFERROR(IF(X286="",0,X286),"0")</f>
        <v/>
      </c>
      <c r="Y287" s="677" t="n"/>
      <c r="Z287" s="677" t="n"/>
    </row>
    <row r="288">
      <c r="A288" s="313" t="n"/>
      <c r="B288" s="313" t="n"/>
      <c r="C288" s="313" t="n"/>
      <c r="D288" s="313" t="n"/>
      <c r="E288" s="313" t="n"/>
      <c r="F288" s="313" t="n"/>
      <c r="G288" s="313" t="n"/>
      <c r="H288" s="313" t="n"/>
      <c r="I288" s="313" t="n"/>
      <c r="J288" s="313" t="n"/>
      <c r="K288" s="313" t="n"/>
      <c r="L288" s="313" t="n"/>
      <c r="M288" s="674" t="n"/>
      <c r="N288" s="675" t="inlineStr">
        <is>
          <t>Итого</t>
        </is>
      </c>
      <c r="O288" s="645" t="n"/>
      <c r="P288" s="645" t="n"/>
      <c r="Q288" s="645" t="n"/>
      <c r="R288" s="645" t="n"/>
      <c r="S288" s="645" t="n"/>
      <c r="T288" s="646" t="n"/>
      <c r="U288" s="43" t="inlineStr">
        <is>
          <t>кг</t>
        </is>
      </c>
      <c r="V288" s="676">
        <f>IFERROR(SUM(V286:V286),"0")</f>
        <v/>
      </c>
      <c r="W288" s="676">
        <f>IFERROR(SUM(W286:W286),"0")</f>
        <v/>
      </c>
      <c r="X288" s="43" t="n"/>
      <c r="Y288" s="677" t="n"/>
      <c r="Z288" s="677" t="n"/>
    </row>
    <row r="289" ht="27.75" customHeight="1">
      <c r="A289" s="341" t="inlineStr">
        <is>
          <t>Особый рецепт</t>
        </is>
      </c>
      <c r="B289" s="668" t="n"/>
      <c r="C289" s="668" t="n"/>
      <c r="D289" s="668" t="n"/>
      <c r="E289" s="668" t="n"/>
      <c r="F289" s="668" t="n"/>
      <c r="G289" s="668" t="n"/>
      <c r="H289" s="668" t="n"/>
      <c r="I289" s="668" t="n"/>
      <c r="J289" s="668" t="n"/>
      <c r="K289" s="668" t="n"/>
      <c r="L289" s="668" t="n"/>
      <c r="M289" s="668" t="n"/>
      <c r="N289" s="668" t="n"/>
      <c r="O289" s="668" t="n"/>
      <c r="P289" s="668" t="n"/>
      <c r="Q289" s="668" t="n"/>
      <c r="R289" s="668" t="n"/>
      <c r="S289" s="668" t="n"/>
      <c r="T289" s="668" t="n"/>
      <c r="U289" s="668" t="n"/>
      <c r="V289" s="668" t="n"/>
      <c r="W289" s="668" t="n"/>
      <c r="X289" s="668" t="n"/>
      <c r="Y289" s="55" t="n"/>
      <c r="Z289" s="55" t="n"/>
    </row>
    <row r="290" ht="16.5" customHeight="1">
      <c r="A290" s="329" t="inlineStr">
        <is>
          <t>Особая</t>
        </is>
      </c>
      <c r="B290" s="313" t="n"/>
      <c r="C290" s="313" t="n"/>
      <c r="D290" s="313" t="n"/>
      <c r="E290" s="313" t="n"/>
      <c r="F290" s="313" t="n"/>
      <c r="G290" s="313" t="n"/>
      <c r="H290" s="313" t="n"/>
      <c r="I290" s="313" t="n"/>
      <c r="J290" s="313" t="n"/>
      <c r="K290" s="313" t="n"/>
      <c r="L290" s="313" t="n"/>
      <c r="M290" s="313" t="n"/>
      <c r="N290" s="313" t="n"/>
      <c r="O290" s="313" t="n"/>
      <c r="P290" s="313" t="n"/>
      <c r="Q290" s="313" t="n"/>
      <c r="R290" s="313" t="n"/>
      <c r="S290" s="313" t="n"/>
      <c r="T290" s="313" t="n"/>
      <c r="U290" s="313" t="n"/>
      <c r="V290" s="313" t="n"/>
      <c r="W290" s="313" t="n"/>
      <c r="X290" s="313" t="n"/>
      <c r="Y290" s="329" t="n"/>
      <c r="Z290" s="329" t="n"/>
    </row>
    <row r="291" ht="14.25" customHeight="1">
      <c r="A291" s="330" t="inlineStr">
        <is>
          <t>Вареные колбасы</t>
        </is>
      </c>
      <c r="B291" s="313" t="n"/>
      <c r="C291" s="313" t="n"/>
      <c r="D291" s="313" t="n"/>
      <c r="E291" s="313" t="n"/>
      <c r="F291" s="313" t="n"/>
      <c r="G291" s="313" t="n"/>
      <c r="H291" s="313" t="n"/>
      <c r="I291" s="313" t="n"/>
      <c r="J291" s="313" t="n"/>
      <c r="K291" s="313" t="n"/>
      <c r="L291" s="313" t="n"/>
      <c r="M291" s="313" t="n"/>
      <c r="N291" s="313" t="n"/>
      <c r="O291" s="313" t="n"/>
      <c r="P291" s="313" t="n"/>
      <c r="Q291" s="313" t="n"/>
      <c r="R291" s="313" t="n"/>
      <c r="S291" s="313" t="n"/>
      <c r="T291" s="313" t="n"/>
      <c r="U291" s="313" t="n"/>
      <c r="V291" s="313" t="n"/>
      <c r="W291" s="313" t="n"/>
      <c r="X291" s="313" t="n"/>
      <c r="Y291" s="330" t="n"/>
      <c r="Z291" s="330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5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5" t="n">
        <v>4607091383997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5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0</v>
      </c>
      <c r="W294" s="673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5" t="n">
        <v>4607091384130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0</v>
      </c>
      <c r="W295" s="673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5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0</v>
      </c>
      <c r="W296" s="673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5" t="n">
        <v>4607091384147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9" t="inlineStr">
        <is>
          <t>Вареные колбасы Особая Особая Весовые П/а Особый рецепт</t>
        </is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5" t="n">
        <v>4607091384154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5" t="n">
        <v>4607091384161</v>
      </c>
      <c r="E299" s="637" t="n"/>
      <c r="F299" s="669" t="n">
        <v>0.5</v>
      </c>
      <c r="G299" s="38" t="n">
        <v>10</v>
      </c>
      <c r="H299" s="669" t="n">
        <v>5</v>
      </c>
      <c r="I299" s="669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IFERROR(V292/H292,"0")+IFERROR(V293/H293,"0")+IFERROR(V294/H294,"0")+IFERROR(V295/H295,"0")+IFERROR(V296/H296,"0")+IFERROR(V297/H297,"0")+IFERROR(V298/H298,"0")+IFERROR(V299/H299,"0")</f>
        <v/>
      </c>
      <c r="W300" s="676">
        <f>IFERROR(W292/H292,"0")+IFERROR(W293/H293,"0")+IFERROR(W294/H294,"0")+IFERROR(W295/H295,"0")+IFERROR(W296/H296,"0")+IFERROR(W297/H297,"0")+IFERROR(W298/H298,"0")+IFERROR(W299/H299,"0")</f>
        <v/>
      </c>
      <c r="X300" s="676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IFERROR(SUM(V292:V299),"0")</f>
        <v/>
      </c>
      <c r="W301" s="676">
        <f>IFERROR(SUM(W292:W299),"0")</f>
        <v/>
      </c>
      <c r="X301" s="43" t="n"/>
      <c r="Y301" s="677" t="n"/>
      <c r="Z301" s="677" t="n"/>
    </row>
    <row r="302" ht="14.25" customHeight="1">
      <c r="A302" s="330" t="inlineStr">
        <is>
          <t>Ветчины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5" t="n">
        <v>4607091383980</v>
      </c>
      <c r="E303" s="637" t="n"/>
      <c r="F303" s="669" t="n">
        <v>2.5</v>
      </c>
      <c r="G303" s="38" t="n">
        <v>6</v>
      </c>
      <c r="H303" s="669" t="n">
        <v>15</v>
      </c>
      <c r="I303" s="669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5" t="n">
        <v>4607091384178</v>
      </c>
      <c r="E304" s="637" t="n"/>
      <c r="F304" s="669" t="n">
        <v>0.4</v>
      </c>
      <c r="G304" s="38" t="n">
        <v>10</v>
      </c>
      <c r="H304" s="669" t="n">
        <v>4</v>
      </c>
      <c r="I304" s="669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1" t="n"/>
      <c r="P304" s="671" t="n"/>
      <c r="Q304" s="671" t="n"/>
      <c r="R304" s="637" t="n"/>
      <c r="S304" s="40" t="inlineStr"/>
      <c r="T304" s="40" t="inlineStr"/>
      <c r="U304" s="41" t="inlineStr">
        <is>
          <t>кг</t>
        </is>
      </c>
      <c r="V304" s="672" t="n">
        <v>0</v>
      </c>
      <c r="W304" s="673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0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кор</t>
        </is>
      </c>
      <c r="V305" s="676">
        <f>IFERROR(V303/H303,"0")+IFERROR(V304/H304,"0")</f>
        <v/>
      </c>
      <c r="W305" s="676">
        <f>IFERROR(W303/H303,"0")+IFERROR(W304/H304,"0")</f>
        <v/>
      </c>
      <c r="X305" s="676">
        <f>IFERROR(IF(X303="",0,X303),"0")+IFERROR(IF(X304="",0,X304),"0")</f>
        <v/>
      </c>
      <c r="Y305" s="677" t="n"/>
      <c r="Z305" s="677" t="n"/>
    </row>
    <row r="306">
      <c r="A306" s="313" t="n"/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674" t="n"/>
      <c r="N306" s="675" t="inlineStr">
        <is>
          <t>Итого</t>
        </is>
      </c>
      <c r="O306" s="645" t="n"/>
      <c r="P306" s="645" t="n"/>
      <c r="Q306" s="645" t="n"/>
      <c r="R306" s="645" t="n"/>
      <c r="S306" s="645" t="n"/>
      <c r="T306" s="646" t="n"/>
      <c r="U306" s="43" t="inlineStr">
        <is>
          <t>кг</t>
        </is>
      </c>
      <c r="V306" s="676">
        <f>IFERROR(SUM(V303:V304),"0")</f>
        <v/>
      </c>
      <c r="W306" s="676">
        <f>IFERROR(SUM(W303:W304),"0")</f>
        <v/>
      </c>
      <c r="X306" s="43" t="n"/>
      <c r="Y306" s="677" t="n"/>
      <c r="Z306" s="677" t="n"/>
    </row>
    <row r="307" ht="14.25" customHeight="1">
      <c r="A307" s="330" t="inlineStr">
        <is>
          <t>Сосиски</t>
        </is>
      </c>
      <c r="B307" s="313" t="n"/>
      <c r="C307" s="313" t="n"/>
      <c r="D307" s="313" t="n"/>
      <c r="E307" s="313" t="n"/>
      <c r="F307" s="313" t="n"/>
      <c r="G307" s="313" t="n"/>
      <c r="H307" s="313" t="n"/>
      <c r="I307" s="313" t="n"/>
      <c r="J307" s="313" t="n"/>
      <c r="K307" s="313" t="n"/>
      <c r="L307" s="313" t="n"/>
      <c r="M307" s="313" t="n"/>
      <c r="N307" s="313" t="n"/>
      <c r="O307" s="313" t="n"/>
      <c r="P307" s="313" t="n"/>
      <c r="Q307" s="313" t="n"/>
      <c r="R307" s="313" t="n"/>
      <c r="S307" s="313" t="n"/>
      <c r="T307" s="313" t="n"/>
      <c r="U307" s="313" t="n"/>
      <c r="V307" s="313" t="n"/>
      <c r="W307" s="313" t="n"/>
      <c r="X307" s="313" t="n"/>
      <c r="Y307" s="330" t="n"/>
      <c r="Z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5" t="n">
        <v>4607091384260</v>
      </c>
      <c r="E308" s="637" t="n"/>
      <c r="F308" s="669" t="n">
        <v>1.3</v>
      </c>
      <c r="G308" s="38" t="n">
        <v>6</v>
      </c>
      <c r="H308" s="669" t="n">
        <v>7.8</v>
      </c>
      <c r="I308" s="669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1" t="n"/>
      <c r="P308" s="671" t="n"/>
      <c r="Q308" s="671" t="n"/>
      <c r="R308" s="637" t="n"/>
      <c r="S308" s="40" t="inlineStr"/>
      <c r="T308" s="40" t="inlineStr"/>
      <c r="U308" s="41" t="inlineStr">
        <is>
          <t>кг</t>
        </is>
      </c>
      <c r="V308" s="672" t="n">
        <v>0</v>
      </c>
      <c r="W308" s="673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0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кор</t>
        </is>
      </c>
      <c r="V309" s="676">
        <f>IFERROR(V308/H308,"0")</f>
        <v/>
      </c>
      <c r="W309" s="676">
        <f>IFERROR(W308/H308,"0")</f>
        <v/>
      </c>
      <c r="X309" s="676">
        <f>IFERROR(IF(X308="",0,X308),"0")</f>
        <v/>
      </c>
      <c r="Y309" s="677" t="n"/>
      <c r="Z309" s="677" t="n"/>
    </row>
    <row r="310">
      <c r="A310" s="313" t="n"/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674" t="n"/>
      <c r="N310" s="675" t="inlineStr">
        <is>
          <t>Итого</t>
        </is>
      </c>
      <c r="O310" s="645" t="n"/>
      <c r="P310" s="645" t="n"/>
      <c r="Q310" s="645" t="n"/>
      <c r="R310" s="645" t="n"/>
      <c r="S310" s="645" t="n"/>
      <c r="T310" s="646" t="n"/>
      <c r="U310" s="43" t="inlineStr">
        <is>
          <t>кг</t>
        </is>
      </c>
      <c r="V310" s="676">
        <f>IFERROR(SUM(V308:V308),"0")</f>
        <v/>
      </c>
      <c r="W310" s="676">
        <f>IFERROR(SUM(W308:W308),"0")</f>
        <v/>
      </c>
      <c r="X310" s="43" t="n"/>
      <c r="Y310" s="677" t="n"/>
      <c r="Z310" s="677" t="n"/>
    </row>
    <row r="311" ht="14.25" customHeight="1">
      <c r="A311" s="330" t="inlineStr">
        <is>
          <t>Сардельки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5" t="n">
        <v>4607091384673</v>
      </c>
      <c r="E312" s="637" t="n"/>
      <c r="F312" s="669" t="n">
        <v>1.3</v>
      </c>
      <c r="G312" s="38" t="n">
        <v>6</v>
      </c>
      <c r="H312" s="669" t="n">
        <v>7.8</v>
      </c>
      <c r="I312" s="669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0" t="n"/>
      <c r="B313" s="313" t="n"/>
      <c r="C313" s="313" t="n"/>
      <c r="D313" s="313" t="n"/>
      <c r="E313" s="313" t="n"/>
      <c r="F313" s="313" t="n"/>
      <c r="G313" s="313" t="n"/>
      <c r="H313" s="313" t="n"/>
      <c r="I313" s="313" t="n"/>
      <c r="J313" s="313" t="n"/>
      <c r="K313" s="313" t="n"/>
      <c r="L313" s="313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кор</t>
        </is>
      </c>
      <c r="V313" s="676">
        <f>IFERROR(V312/H312,"0")</f>
        <v/>
      </c>
      <c r="W313" s="676">
        <f>IFERROR(W312/H312,"0")</f>
        <v/>
      </c>
      <c r="X313" s="676">
        <f>IFERROR(IF(X312="",0,X312),"0")</f>
        <v/>
      </c>
      <c r="Y313" s="677" t="n"/>
      <c r="Z313" s="677" t="n"/>
    </row>
    <row r="314">
      <c r="A314" s="313" t="n"/>
      <c r="B314" s="313" t="n"/>
      <c r="C314" s="313" t="n"/>
      <c r="D314" s="313" t="n"/>
      <c r="E314" s="313" t="n"/>
      <c r="F314" s="313" t="n"/>
      <c r="G314" s="313" t="n"/>
      <c r="H314" s="313" t="n"/>
      <c r="I314" s="313" t="n"/>
      <c r="J314" s="313" t="n"/>
      <c r="K314" s="313" t="n"/>
      <c r="L314" s="313" t="n"/>
      <c r="M314" s="674" t="n"/>
      <c r="N314" s="675" t="inlineStr">
        <is>
          <t>Итого</t>
        </is>
      </c>
      <c r="O314" s="645" t="n"/>
      <c r="P314" s="645" t="n"/>
      <c r="Q314" s="645" t="n"/>
      <c r="R314" s="645" t="n"/>
      <c r="S314" s="645" t="n"/>
      <c r="T314" s="646" t="n"/>
      <c r="U314" s="43" t="inlineStr">
        <is>
          <t>кг</t>
        </is>
      </c>
      <c r="V314" s="676">
        <f>IFERROR(SUM(V312:V312),"0")</f>
        <v/>
      </c>
      <c r="W314" s="676">
        <f>IFERROR(SUM(W312:W312),"0")</f>
        <v/>
      </c>
      <c r="X314" s="43" t="n"/>
      <c r="Y314" s="677" t="n"/>
      <c r="Z314" s="677" t="n"/>
    </row>
    <row r="315" ht="16.5" customHeight="1">
      <c r="A315" s="329" t="inlineStr">
        <is>
          <t>Особая Без свинины</t>
        </is>
      </c>
      <c r="B315" s="313" t="n"/>
      <c r="C315" s="313" t="n"/>
      <c r="D315" s="313" t="n"/>
      <c r="E315" s="313" t="n"/>
      <c r="F315" s="313" t="n"/>
      <c r="G315" s="313" t="n"/>
      <c r="H315" s="313" t="n"/>
      <c r="I315" s="313" t="n"/>
      <c r="J315" s="313" t="n"/>
      <c r="K315" s="313" t="n"/>
      <c r="L315" s="313" t="n"/>
      <c r="M315" s="313" t="n"/>
      <c r="N315" s="313" t="n"/>
      <c r="O315" s="313" t="n"/>
      <c r="P315" s="313" t="n"/>
      <c r="Q315" s="313" t="n"/>
      <c r="R315" s="313" t="n"/>
      <c r="S315" s="313" t="n"/>
      <c r="T315" s="313" t="n"/>
      <c r="U315" s="313" t="n"/>
      <c r="V315" s="313" t="n"/>
      <c r="W315" s="313" t="n"/>
      <c r="X315" s="313" t="n"/>
      <c r="Y315" s="329" t="n"/>
      <c r="Z315" s="329" t="n"/>
    </row>
    <row r="316" ht="14.25" customHeight="1">
      <c r="A316" s="330" t="inlineStr">
        <is>
          <t>Вареные колбасы</t>
        </is>
      </c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313" t="n"/>
      <c r="N316" s="313" t="n"/>
      <c r="O316" s="313" t="n"/>
      <c r="P316" s="313" t="n"/>
      <c r="Q316" s="313" t="n"/>
      <c r="R316" s="313" t="n"/>
      <c r="S316" s="313" t="n"/>
      <c r="T316" s="313" t="n"/>
      <c r="U316" s="313" t="n"/>
      <c r="V316" s="313" t="n"/>
      <c r="W316" s="313" t="n"/>
      <c r="X316" s="313" t="n"/>
      <c r="Y316" s="330" t="n"/>
      <c r="Z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5" t="n">
        <v>4607091384185</v>
      </c>
      <c r="E317" s="637" t="n"/>
      <c r="F317" s="669" t="n">
        <v>0.8</v>
      </c>
      <c r="G317" s="38" t="n">
        <v>15</v>
      </c>
      <c r="H317" s="669" t="n">
        <v>12</v>
      </c>
      <c r="I317" s="669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5" t="n">
        <v>4607091384192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5" t="n">
        <v>4680115881907</v>
      </c>
      <c r="E319" s="637" t="n"/>
      <c r="F319" s="669" t="n">
        <v>1.8</v>
      </c>
      <c r="G319" s="38" t="n">
        <v>6</v>
      </c>
      <c r="H319" s="669" t="n">
        <v>10.8</v>
      </c>
      <c r="I319" s="669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5" t="n">
        <v>4607091384680</v>
      </c>
      <c r="E320" s="637" t="n"/>
      <c r="F320" s="669" t="n">
        <v>0.4</v>
      </c>
      <c r="G320" s="38" t="n">
        <v>10</v>
      </c>
      <c r="H320" s="669" t="n">
        <v>4</v>
      </c>
      <c r="I320" s="669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IFERROR(V317/H317,"0")+IFERROR(V318/H318,"0")+IFERROR(V319/H319,"0")+IFERROR(V320/H320,"0")</f>
        <v/>
      </c>
      <c r="W321" s="676">
        <f>IFERROR(W317/H317,"0")+IFERROR(W318/H318,"0")+IFERROR(W319/H319,"0")+IFERROR(W320/H320,"0")</f>
        <v/>
      </c>
      <c r="X321" s="676">
        <f>IFERROR(IF(X317="",0,X317),"0")+IFERROR(IF(X318="",0,X318),"0")+IFERROR(IF(X319="",0,X319),"0")+IFERROR(IF(X320="",0,X320),"0")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IFERROR(SUM(V317:V320),"0")</f>
        <v/>
      </c>
      <c r="W322" s="676">
        <f>IFERROR(SUM(W317:W320),"0")</f>
        <v/>
      </c>
      <c r="X322" s="43" t="n"/>
      <c r="Y322" s="677" t="n"/>
      <c r="Z322" s="677" t="n"/>
    </row>
    <row r="323" ht="14.25" customHeight="1">
      <c r="A323" s="330" t="inlineStr">
        <is>
          <t>Копченые колбасы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5" t="n">
        <v>4607091384802</v>
      </c>
      <c r="E324" s="637" t="n"/>
      <c r="F324" s="669" t="n">
        <v>0.73</v>
      </c>
      <c r="G324" s="38" t="n">
        <v>6</v>
      </c>
      <c r="H324" s="669" t="n">
        <v>4.38</v>
      </c>
      <c r="I324" s="669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5" t="n">
        <v>4607091384826</v>
      </c>
      <c r="E325" s="637" t="n"/>
      <c r="F325" s="669" t="n">
        <v>0.35</v>
      </c>
      <c r="G325" s="38" t="n">
        <v>8</v>
      </c>
      <c r="H325" s="669" t="n">
        <v>2.8</v>
      </c>
      <c r="I325" s="669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0" t="n"/>
      <c r="B326" s="313" t="n"/>
      <c r="C326" s="313" t="n"/>
      <c r="D326" s="313" t="n"/>
      <c r="E326" s="313" t="n"/>
      <c r="F326" s="313" t="n"/>
      <c r="G326" s="313" t="n"/>
      <c r="H326" s="313" t="n"/>
      <c r="I326" s="313" t="n"/>
      <c r="J326" s="313" t="n"/>
      <c r="K326" s="313" t="n"/>
      <c r="L326" s="313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кор</t>
        </is>
      </c>
      <c r="V326" s="676">
        <f>IFERROR(V324/H324,"0")+IFERROR(V325/H325,"0")</f>
        <v/>
      </c>
      <c r="W326" s="676">
        <f>IFERROR(W324/H324,"0")+IFERROR(W325/H325,"0")</f>
        <v/>
      </c>
      <c r="X326" s="676">
        <f>IFERROR(IF(X324="",0,X324),"0")+IFERROR(IF(X325="",0,X325),"0")</f>
        <v/>
      </c>
      <c r="Y326" s="677" t="n"/>
      <c r="Z326" s="677" t="n"/>
    </row>
    <row r="327">
      <c r="A327" s="313" t="n"/>
      <c r="B327" s="313" t="n"/>
      <c r="C327" s="313" t="n"/>
      <c r="D327" s="313" t="n"/>
      <c r="E327" s="313" t="n"/>
      <c r="F327" s="313" t="n"/>
      <c r="G327" s="313" t="n"/>
      <c r="H327" s="313" t="n"/>
      <c r="I327" s="313" t="n"/>
      <c r="J327" s="313" t="n"/>
      <c r="K327" s="313" t="n"/>
      <c r="L327" s="313" t="n"/>
      <c r="M327" s="674" t="n"/>
      <c r="N327" s="675" t="inlineStr">
        <is>
          <t>Итого</t>
        </is>
      </c>
      <c r="O327" s="645" t="n"/>
      <c r="P327" s="645" t="n"/>
      <c r="Q327" s="645" t="n"/>
      <c r="R327" s="645" t="n"/>
      <c r="S327" s="645" t="n"/>
      <c r="T327" s="646" t="n"/>
      <c r="U327" s="43" t="inlineStr">
        <is>
          <t>кг</t>
        </is>
      </c>
      <c r="V327" s="676">
        <f>IFERROR(SUM(V324:V325),"0")</f>
        <v/>
      </c>
      <c r="W327" s="676">
        <f>IFERROR(SUM(W324:W325),"0")</f>
        <v/>
      </c>
      <c r="X327" s="43" t="n"/>
      <c r="Y327" s="677" t="n"/>
      <c r="Z327" s="677" t="n"/>
    </row>
    <row r="328" ht="14.25" customHeight="1">
      <c r="A328" s="330" t="inlineStr">
        <is>
          <t>Сосиски</t>
        </is>
      </c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313" t="n"/>
      <c r="N328" s="313" t="n"/>
      <c r="O328" s="313" t="n"/>
      <c r="P328" s="313" t="n"/>
      <c r="Q328" s="313" t="n"/>
      <c r="R328" s="313" t="n"/>
      <c r="S328" s="313" t="n"/>
      <c r="T328" s="313" t="n"/>
      <c r="U328" s="313" t="n"/>
      <c r="V328" s="313" t="n"/>
      <c r="W328" s="313" t="n"/>
      <c r="X328" s="313" t="n"/>
      <c r="Y328" s="330" t="n"/>
      <c r="Z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5" t="n">
        <v>4607091384246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5" t="n">
        <v>4680115881976</v>
      </c>
      <c r="E330" s="637" t="n"/>
      <c r="F330" s="669" t="n">
        <v>1.3</v>
      </c>
      <c r="G330" s="38" t="n">
        <v>6</v>
      </c>
      <c r="H330" s="669" t="n">
        <v>7.8</v>
      </c>
      <c r="I330" s="669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5" t="n">
        <v>4607091384253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5" t="n">
        <v>4680115881969</v>
      </c>
      <c r="E332" s="637" t="n"/>
      <c r="F332" s="669" t="n">
        <v>0.4</v>
      </c>
      <c r="G332" s="38" t="n">
        <v>6</v>
      </c>
      <c r="H332" s="669" t="n">
        <v>2.4</v>
      </c>
      <c r="I332" s="669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1" t="n"/>
      <c r="P332" s="671" t="n"/>
      <c r="Q332" s="671" t="n"/>
      <c r="R332" s="637" t="n"/>
      <c r="S332" s="40" t="inlineStr"/>
      <c r="T332" s="40" t="inlineStr"/>
      <c r="U332" s="41" t="inlineStr">
        <is>
          <t>кг</t>
        </is>
      </c>
      <c r="V332" s="672" t="n">
        <v>0</v>
      </c>
      <c r="W332" s="673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0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кор</t>
        </is>
      </c>
      <c r="V333" s="676">
        <f>IFERROR(V329/H329,"0")+IFERROR(V330/H330,"0")+IFERROR(V331/H331,"0")+IFERROR(V332/H332,"0")</f>
        <v/>
      </c>
      <c r="W333" s="676">
        <f>IFERROR(W329/H329,"0")+IFERROR(W330/H330,"0")+IFERROR(W331/H331,"0")+IFERROR(W332/H332,"0")</f>
        <v/>
      </c>
      <c r="X333" s="676">
        <f>IFERROR(IF(X329="",0,X329),"0")+IFERROR(IF(X330="",0,X330),"0")+IFERROR(IF(X331="",0,X331),"0")+IFERROR(IF(X332="",0,X332),"0")</f>
        <v/>
      </c>
      <c r="Y333" s="677" t="n"/>
      <c r="Z333" s="677" t="n"/>
    </row>
    <row r="334">
      <c r="A334" s="313" t="n"/>
      <c r="B334" s="313" t="n"/>
      <c r="C334" s="313" t="n"/>
      <c r="D334" s="313" t="n"/>
      <c r="E334" s="313" t="n"/>
      <c r="F334" s="313" t="n"/>
      <c r="G334" s="313" t="n"/>
      <c r="H334" s="313" t="n"/>
      <c r="I334" s="313" t="n"/>
      <c r="J334" s="313" t="n"/>
      <c r="K334" s="313" t="n"/>
      <c r="L334" s="313" t="n"/>
      <c r="M334" s="674" t="n"/>
      <c r="N334" s="675" t="inlineStr">
        <is>
          <t>Итого</t>
        </is>
      </c>
      <c r="O334" s="645" t="n"/>
      <c r="P334" s="645" t="n"/>
      <c r="Q334" s="645" t="n"/>
      <c r="R334" s="645" t="n"/>
      <c r="S334" s="645" t="n"/>
      <c r="T334" s="646" t="n"/>
      <c r="U334" s="43" t="inlineStr">
        <is>
          <t>кг</t>
        </is>
      </c>
      <c r="V334" s="676">
        <f>IFERROR(SUM(V329:V332),"0")</f>
        <v/>
      </c>
      <c r="W334" s="676">
        <f>IFERROR(SUM(W329:W332),"0")</f>
        <v/>
      </c>
      <c r="X334" s="43" t="n"/>
      <c r="Y334" s="677" t="n"/>
      <c r="Z334" s="677" t="n"/>
    </row>
    <row r="335" ht="14.25" customHeight="1">
      <c r="A335" s="330" t="inlineStr">
        <is>
          <t>Сардельки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30" t="n"/>
      <c r="Z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5" t="n">
        <v>4607091389357</v>
      </c>
      <c r="E336" s="637" t="n"/>
      <c r="F336" s="669" t="n">
        <v>1.3</v>
      </c>
      <c r="G336" s="38" t="n">
        <v>6</v>
      </c>
      <c r="H336" s="669" t="n">
        <v>7.8</v>
      </c>
      <c r="I336" s="669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1" t="n"/>
      <c r="P336" s="671" t="n"/>
      <c r="Q336" s="671" t="n"/>
      <c r="R336" s="637" t="n"/>
      <c r="S336" s="40" t="inlineStr"/>
      <c r="T336" s="40" t="inlineStr"/>
      <c r="U336" s="41" t="inlineStr">
        <is>
          <t>кг</t>
        </is>
      </c>
      <c r="V336" s="672" t="n">
        <v>0</v>
      </c>
      <c r="W336" s="67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0" t="n"/>
      <c r="B337" s="313" t="n"/>
      <c r="C337" s="313" t="n"/>
      <c r="D337" s="313" t="n"/>
      <c r="E337" s="313" t="n"/>
      <c r="F337" s="313" t="n"/>
      <c r="G337" s="313" t="n"/>
      <c r="H337" s="313" t="n"/>
      <c r="I337" s="313" t="n"/>
      <c r="J337" s="313" t="n"/>
      <c r="K337" s="313" t="n"/>
      <c r="L337" s="313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кор</t>
        </is>
      </c>
      <c r="V337" s="676">
        <f>IFERROR(V336/H336,"0")</f>
        <v/>
      </c>
      <c r="W337" s="676">
        <f>IFERROR(W336/H336,"0")</f>
        <v/>
      </c>
      <c r="X337" s="676">
        <f>IFERROR(IF(X336="",0,X336),"0")</f>
        <v/>
      </c>
      <c r="Y337" s="677" t="n"/>
      <c r="Z337" s="677" t="n"/>
    </row>
    <row r="338">
      <c r="A338" s="313" t="n"/>
      <c r="B338" s="313" t="n"/>
      <c r="C338" s="313" t="n"/>
      <c r="D338" s="313" t="n"/>
      <c r="E338" s="313" t="n"/>
      <c r="F338" s="313" t="n"/>
      <c r="G338" s="313" t="n"/>
      <c r="H338" s="313" t="n"/>
      <c r="I338" s="313" t="n"/>
      <c r="J338" s="313" t="n"/>
      <c r="K338" s="313" t="n"/>
      <c r="L338" s="313" t="n"/>
      <c r="M338" s="674" t="n"/>
      <c r="N338" s="675" t="inlineStr">
        <is>
          <t>Итого</t>
        </is>
      </c>
      <c r="O338" s="645" t="n"/>
      <c r="P338" s="645" t="n"/>
      <c r="Q338" s="645" t="n"/>
      <c r="R338" s="645" t="n"/>
      <c r="S338" s="645" t="n"/>
      <c r="T338" s="646" t="n"/>
      <c r="U338" s="43" t="inlineStr">
        <is>
          <t>кг</t>
        </is>
      </c>
      <c r="V338" s="676">
        <f>IFERROR(SUM(V336:V336),"0")</f>
        <v/>
      </c>
      <c r="W338" s="676">
        <f>IFERROR(SUM(W336:W336),"0")</f>
        <v/>
      </c>
      <c r="X338" s="43" t="n"/>
      <c r="Y338" s="677" t="n"/>
      <c r="Z338" s="677" t="n"/>
    </row>
    <row r="339" ht="27.75" customHeight="1">
      <c r="A339" s="341" t="inlineStr">
        <is>
          <t>Баварушка</t>
        </is>
      </c>
      <c r="B339" s="668" t="n"/>
      <c r="C339" s="668" t="n"/>
      <c r="D339" s="668" t="n"/>
      <c r="E339" s="668" t="n"/>
      <c r="F339" s="668" t="n"/>
      <c r="G339" s="668" t="n"/>
      <c r="H339" s="668" t="n"/>
      <c r="I339" s="668" t="n"/>
      <c r="J339" s="668" t="n"/>
      <c r="K339" s="668" t="n"/>
      <c r="L339" s="668" t="n"/>
      <c r="M339" s="668" t="n"/>
      <c r="N339" s="668" t="n"/>
      <c r="O339" s="668" t="n"/>
      <c r="P339" s="668" t="n"/>
      <c r="Q339" s="668" t="n"/>
      <c r="R339" s="668" t="n"/>
      <c r="S339" s="668" t="n"/>
      <c r="T339" s="668" t="n"/>
      <c r="U339" s="668" t="n"/>
      <c r="V339" s="668" t="n"/>
      <c r="W339" s="668" t="n"/>
      <c r="X339" s="668" t="n"/>
      <c r="Y339" s="55" t="n"/>
      <c r="Z339" s="55" t="n"/>
    </row>
    <row r="340" ht="16.5" customHeight="1">
      <c r="A340" s="329" t="inlineStr">
        <is>
          <t>Филейбургская</t>
        </is>
      </c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313" t="n"/>
      <c r="N340" s="313" t="n"/>
      <c r="O340" s="313" t="n"/>
      <c r="P340" s="313" t="n"/>
      <c r="Q340" s="313" t="n"/>
      <c r="R340" s="313" t="n"/>
      <c r="S340" s="313" t="n"/>
      <c r="T340" s="313" t="n"/>
      <c r="U340" s="313" t="n"/>
      <c r="V340" s="313" t="n"/>
      <c r="W340" s="313" t="n"/>
      <c r="X340" s="313" t="n"/>
      <c r="Y340" s="329" t="n"/>
      <c r="Z340" s="329" t="n"/>
    </row>
    <row r="341" ht="14.25" customHeight="1">
      <c r="A341" s="330" t="inlineStr">
        <is>
          <t>Вареные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5" t="n">
        <v>4607091389708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5" t="n">
        <v>4607091389692</v>
      </c>
      <c r="E343" s="637" t="n"/>
      <c r="F343" s="669" t="n">
        <v>0.45</v>
      </c>
      <c r="G343" s="38" t="n">
        <v>6</v>
      </c>
      <c r="H343" s="669" t="n">
        <v>2.7</v>
      </c>
      <c r="I343" s="669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0" t="n"/>
      <c r="B344" s="313" t="n"/>
      <c r="C344" s="313" t="n"/>
      <c r="D344" s="313" t="n"/>
      <c r="E344" s="313" t="n"/>
      <c r="F344" s="313" t="n"/>
      <c r="G344" s="313" t="n"/>
      <c r="H344" s="313" t="n"/>
      <c r="I344" s="313" t="n"/>
      <c r="J344" s="313" t="n"/>
      <c r="K344" s="313" t="n"/>
      <c r="L344" s="313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кор</t>
        </is>
      </c>
      <c r="V344" s="676">
        <f>IFERROR(V342/H342,"0")+IFERROR(V343/H343,"0")</f>
        <v/>
      </c>
      <c r="W344" s="676">
        <f>IFERROR(W342/H342,"0")+IFERROR(W343/H343,"0")</f>
        <v/>
      </c>
      <c r="X344" s="676">
        <f>IFERROR(IF(X342="",0,X342),"0")+IFERROR(IF(X343="",0,X343),"0")</f>
        <v/>
      </c>
      <c r="Y344" s="677" t="n"/>
      <c r="Z344" s="677" t="n"/>
    </row>
    <row r="345">
      <c r="A345" s="313" t="n"/>
      <c r="B345" s="313" t="n"/>
      <c r="C345" s="313" t="n"/>
      <c r="D345" s="313" t="n"/>
      <c r="E345" s="313" t="n"/>
      <c r="F345" s="313" t="n"/>
      <c r="G345" s="313" t="n"/>
      <c r="H345" s="313" t="n"/>
      <c r="I345" s="313" t="n"/>
      <c r="J345" s="313" t="n"/>
      <c r="K345" s="313" t="n"/>
      <c r="L345" s="313" t="n"/>
      <c r="M345" s="674" t="n"/>
      <c r="N345" s="675" t="inlineStr">
        <is>
          <t>Итого</t>
        </is>
      </c>
      <c r="O345" s="645" t="n"/>
      <c r="P345" s="645" t="n"/>
      <c r="Q345" s="645" t="n"/>
      <c r="R345" s="645" t="n"/>
      <c r="S345" s="645" t="n"/>
      <c r="T345" s="646" t="n"/>
      <c r="U345" s="43" t="inlineStr">
        <is>
          <t>кг</t>
        </is>
      </c>
      <c r="V345" s="676">
        <f>IFERROR(SUM(V342:V343),"0")</f>
        <v/>
      </c>
      <c r="W345" s="676">
        <f>IFERROR(SUM(W342:W343),"0")</f>
        <v/>
      </c>
      <c r="X345" s="43" t="n"/>
      <c r="Y345" s="677" t="n"/>
      <c r="Z345" s="677" t="n"/>
    </row>
    <row r="346" ht="14.25" customHeight="1">
      <c r="A346" s="330" t="inlineStr">
        <is>
          <t>Копченые колбасы</t>
        </is>
      </c>
      <c r="B346" s="313" t="n"/>
      <c r="C346" s="313" t="n"/>
      <c r="D346" s="313" t="n"/>
      <c r="E346" s="313" t="n"/>
      <c r="F346" s="313" t="n"/>
      <c r="G346" s="313" t="n"/>
      <c r="H346" s="313" t="n"/>
      <c r="I346" s="313" t="n"/>
      <c r="J346" s="313" t="n"/>
      <c r="K346" s="313" t="n"/>
      <c r="L346" s="313" t="n"/>
      <c r="M346" s="313" t="n"/>
      <c r="N346" s="313" t="n"/>
      <c r="O346" s="313" t="n"/>
      <c r="P346" s="313" t="n"/>
      <c r="Q346" s="313" t="n"/>
      <c r="R346" s="313" t="n"/>
      <c r="S346" s="313" t="n"/>
      <c r="T346" s="313" t="n"/>
      <c r="U346" s="313" t="n"/>
      <c r="V346" s="313" t="n"/>
      <c r="W346" s="313" t="n"/>
      <c r="X346" s="313" t="n"/>
      <c r="Y346" s="330" t="n"/>
      <c r="Z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5" t="n">
        <v>4607091389753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5" t="n">
        <v>4607091389760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5" t="n">
        <v>4607091389746</v>
      </c>
      <c r="E349" s="637" t="n"/>
      <c r="F349" s="669" t="n">
        <v>0.7</v>
      </c>
      <c r="G349" s="38" t="n">
        <v>6</v>
      </c>
      <c r="H349" s="669" t="n">
        <v>4.2</v>
      </c>
      <c r="I349" s="669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5" t="n">
        <v>4680115882928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5" t="n">
        <v>4680115883147</v>
      </c>
      <c r="E351" s="637" t="n"/>
      <c r="F351" s="669" t="n">
        <v>0.28</v>
      </c>
      <c r="G351" s="38" t="n">
        <v>6</v>
      </c>
      <c r="H351" s="669" t="n">
        <v>1.68</v>
      </c>
      <c r="I351" s="669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5" t="n">
        <v>4607091384338</v>
      </c>
      <c r="E352" s="637" t="n"/>
      <c r="F352" s="669" t="n">
        <v>0.35</v>
      </c>
      <c r="G352" s="38" t="n">
        <v>6</v>
      </c>
      <c r="H352" s="669" t="n">
        <v>2.1</v>
      </c>
      <c r="I352" s="669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5" t="n">
        <v>4680115883154</v>
      </c>
      <c r="E353" s="637" t="n"/>
      <c r="F353" s="669" t="n">
        <v>0.28</v>
      </c>
      <c r="G353" s="38" t="n">
        <v>6</v>
      </c>
      <c r="H353" s="669" t="n">
        <v>1.68</v>
      </c>
      <c r="I353" s="669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5" t="n">
        <v>4607091389524</v>
      </c>
      <c r="E354" s="637" t="n"/>
      <c r="F354" s="669" t="n">
        <v>0.35</v>
      </c>
      <c r="G354" s="38" t="n">
        <v>6</v>
      </c>
      <c r="H354" s="669" t="n">
        <v>2.1</v>
      </c>
      <c r="I354" s="669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5" t="n">
        <v>4680115883161</v>
      </c>
      <c r="E355" s="637" t="n"/>
      <c r="F355" s="669" t="n">
        <v>0.28</v>
      </c>
      <c r="G355" s="38" t="n">
        <v>6</v>
      </c>
      <c r="H355" s="669" t="n">
        <v>1.68</v>
      </c>
      <c r="I355" s="669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5" t="n">
        <v>4607091384345</v>
      </c>
      <c r="E356" s="637" t="n"/>
      <c r="F356" s="669" t="n">
        <v>0.35</v>
      </c>
      <c r="G356" s="38" t="n">
        <v>6</v>
      </c>
      <c r="H356" s="669" t="n">
        <v>2.1</v>
      </c>
      <c r="I356" s="669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5" t="n">
        <v>4680115883178</v>
      </c>
      <c r="E357" s="637" t="n"/>
      <c r="F357" s="669" t="n">
        <v>0.28</v>
      </c>
      <c r="G357" s="38" t="n">
        <v>6</v>
      </c>
      <c r="H357" s="669" t="n">
        <v>1.68</v>
      </c>
      <c r="I357" s="669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5" t="n">
        <v>4607091389531</v>
      </c>
      <c r="E358" s="637" t="n"/>
      <c r="F358" s="669" t="n">
        <v>0.35</v>
      </c>
      <c r="G358" s="38" t="n">
        <v>6</v>
      </c>
      <c r="H358" s="669" t="n">
        <v>2.1</v>
      </c>
      <c r="I358" s="669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5" t="n">
        <v>4680115883185</v>
      </c>
      <c r="E359" s="637" t="n"/>
      <c r="F359" s="669" t="n">
        <v>0.28</v>
      </c>
      <c r="G359" s="38" t="n">
        <v>6</v>
      </c>
      <c r="H359" s="669" t="n">
        <v>1.68</v>
      </c>
      <c r="I359" s="669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1" t="inlineStr">
        <is>
          <t>В/к колбасы «Филейбургская с душистым чесноком» срез Фикс.вес 0,28 фиброуз в/у Баварушка</t>
        </is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0" t="n"/>
      <c r="B360" s="313" t="n"/>
      <c r="C360" s="313" t="n"/>
      <c r="D360" s="313" t="n"/>
      <c r="E360" s="313" t="n"/>
      <c r="F360" s="313" t="n"/>
      <c r="G360" s="313" t="n"/>
      <c r="H360" s="313" t="n"/>
      <c r="I360" s="313" t="n"/>
      <c r="J360" s="313" t="n"/>
      <c r="K360" s="313" t="n"/>
      <c r="L360" s="313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кор</t>
        </is>
      </c>
      <c r="V360" s="67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6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6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7" t="n"/>
      <c r="Z360" s="677" t="n"/>
    </row>
    <row r="361">
      <c r="A361" s="313" t="n"/>
      <c r="B361" s="313" t="n"/>
      <c r="C361" s="313" t="n"/>
      <c r="D361" s="313" t="n"/>
      <c r="E361" s="313" t="n"/>
      <c r="F361" s="313" t="n"/>
      <c r="G361" s="313" t="n"/>
      <c r="H361" s="313" t="n"/>
      <c r="I361" s="313" t="n"/>
      <c r="J361" s="313" t="n"/>
      <c r="K361" s="313" t="n"/>
      <c r="L361" s="313" t="n"/>
      <c r="M361" s="674" t="n"/>
      <c r="N361" s="675" t="inlineStr">
        <is>
          <t>Итого</t>
        </is>
      </c>
      <c r="O361" s="645" t="n"/>
      <c r="P361" s="645" t="n"/>
      <c r="Q361" s="645" t="n"/>
      <c r="R361" s="645" t="n"/>
      <c r="S361" s="645" t="n"/>
      <c r="T361" s="646" t="n"/>
      <c r="U361" s="43" t="inlineStr">
        <is>
          <t>кг</t>
        </is>
      </c>
      <c r="V361" s="676">
        <f>IFERROR(SUM(V347:V359),"0")</f>
        <v/>
      </c>
      <c r="W361" s="676">
        <f>IFERROR(SUM(W347:W359),"0")</f>
        <v/>
      </c>
      <c r="X361" s="43" t="n"/>
      <c r="Y361" s="677" t="n"/>
      <c r="Z361" s="677" t="n"/>
    </row>
    <row r="362" ht="14.25" customHeight="1">
      <c r="A362" s="330" t="inlineStr">
        <is>
          <t>Сосиски</t>
        </is>
      </c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313" t="n"/>
      <c r="N362" s="313" t="n"/>
      <c r="O362" s="313" t="n"/>
      <c r="P362" s="313" t="n"/>
      <c r="Q362" s="313" t="n"/>
      <c r="R362" s="313" t="n"/>
      <c r="S362" s="313" t="n"/>
      <c r="T362" s="313" t="n"/>
      <c r="U362" s="313" t="n"/>
      <c r="V362" s="313" t="n"/>
      <c r="W362" s="313" t="n"/>
      <c r="X362" s="313" t="n"/>
      <c r="Y362" s="330" t="n"/>
      <c r="Z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5" t="n">
        <v>4607091389685</v>
      </c>
      <c r="E363" s="637" t="n"/>
      <c r="F363" s="669" t="n">
        <v>1.3</v>
      </c>
      <c r="G363" s="38" t="n">
        <v>6</v>
      </c>
      <c r="H363" s="669" t="n">
        <v>7.8</v>
      </c>
      <c r="I363" s="669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5" t="n">
        <v>4607091389654</v>
      </c>
      <c r="E364" s="637" t="n"/>
      <c r="F364" s="669" t="n">
        <v>0.33</v>
      </c>
      <c r="G364" s="38" t="n">
        <v>6</v>
      </c>
      <c r="H364" s="669" t="n">
        <v>1.98</v>
      </c>
      <c r="I364" s="669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5" t="n">
        <v>4607091384352</v>
      </c>
      <c r="E365" s="637" t="n"/>
      <c r="F365" s="669" t="n">
        <v>0.6</v>
      </c>
      <c r="G365" s="38" t="n">
        <v>4</v>
      </c>
      <c r="H365" s="669" t="n">
        <v>2.4</v>
      </c>
      <c r="I365" s="669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5" t="n">
        <v>4607091389661</v>
      </c>
      <c r="E366" s="637" t="n"/>
      <c r="F366" s="669" t="n">
        <v>0.55</v>
      </c>
      <c r="G366" s="38" t="n">
        <v>4</v>
      </c>
      <c r="H366" s="669" t="n">
        <v>2.2</v>
      </c>
      <c r="I366" s="669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1" t="n"/>
      <c r="P366" s="671" t="n"/>
      <c r="Q366" s="671" t="n"/>
      <c r="R366" s="637" t="n"/>
      <c r="S366" s="40" t="inlineStr"/>
      <c r="T366" s="40" t="inlineStr"/>
      <c r="U366" s="41" t="inlineStr">
        <is>
          <t>кг</t>
        </is>
      </c>
      <c r="V366" s="672" t="n">
        <v>0</v>
      </c>
      <c r="W366" s="673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0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кор</t>
        </is>
      </c>
      <c r="V367" s="676">
        <f>IFERROR(V363/H363,"0")+IFERROR(V364/H364,"0")+IFERROR(V365/H365,"0")+IFERROR(V366/H366,"0")</f>
        <v/>
      </c>
      <c r="W367" s="676">
        <f>IFERROR(W363/H363,"0")+IFERROR(W364/H364,"0")+IFERROR(W365/H365,"0")+IFERROR(W366/H366,"0")</f>
        <v/>
      </c>
      <c r="X367" s="676">
        <f>IFERROR(IF(X363="",0,X363),"0")+IFERROR(IF(X364="",0,X364),"0")+IFERROR(IF(X365="",0,X365),"0")+IFERROR(IF(X366="",0,X366),"0")</f>
        <v/>
      </c>
      <c r="Y367" s="677" t="n"/>
      <c r="Z367" s="677" t="n"/>
    </row>
    <row r="368">
      <c r="A368" s="313" t="n"/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674" t="n"/>
      <c r="N368" s="675" t="inlineStr">
        <is>
          <t>Итого</t>
        </is>
      </c>
      <c r="O368" s="645" t="n"/>
      <c r="P368" s="645" t="n"/>
      <c r="Q368" s="645" t="n"/>
      <c r="R368" s="645" t="n"/>
      <c r="S368" s="645" t="n"/>
      <c r="T368" s="646" t="n"/>
      <c r="U368" s="43" t="inlineStr">
        <is>
          <t>кг</t>
        </is>
      </c>
      <c r="V368" s="676">
        <f>IFERROR(SUM(V363:V366),"0")</f>
        <v/>
      </c>
      <c r="W368" s="676">
        <f>IFERROR(SUM(W363:W366),"0")</f>
        <v/>
      </c>
      <c r="X368" s="43" t="n"/>
      <c r="Y368" s="677" t="n"/>
      <c r="Z368" s="677" t="n"/>
    </row>
    <row r="369" ht="14.25" customHeight="1">
      <c r="A369" s="330" t="inlineStr">
        <is>
          <t>Сардельки</t>
        </is>
      </c>
      <c r="B369" s="313" t="n"/>
      <c r="C369" s="313" t="n"/>
      <c r="D369" s="313" t="n"/>
      <c r="E369" s="313" t="n"/>
      <c r="F369" s="313" t="n"/>
      <c r="G369" s="313" t="n"/>
      <c r="H369" s="313" t="n"/>
      <c r="I369" s="313" t="n"/>
      <c r="J369" s="313" t="n"/>
      <c r="K369" s="313" t="n"/>
      <c r="L369" s="313" t="n"/>
      <c r="M369" s="313" t="n"/>
      <c r="N369" s="313" t="n"/>
      <c r="O369" s="313" t="n"/>
      <c r="P369" s="313" t="n"/>
      <c r="Q369" s="313" t="n"/>
      <c r="R369" s="313" t="n"/>
      <c r="S369" s="313" t="n"/>
      <c r="T369" s="313" t="n"/>
      <c r="U369" s="313" t="n"/>
      <c r="V369" s="313" t="n"/>
      <c r="W369" s="313" t="n"/>
      <c r="X369" s="313" t="n"/>
      <c r="Y369" s="330" t="n"/>
      <c r="Z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5" t="n">
        <v>4680115881648</v>
      </c>
      <c r="E370" s="637" t="n"/>
      <c r="F370" s="669" t="n">
        <v>1</v>
      </c>
      <c r="G370" s="38" t="n">
        <v>4</v>
      </c>
      <c r="H370" s="669" t="n">
        <v>4</v>
      </c>
      <c r="I370" s="669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0" t="n"/>
      <c r="B371" s="313" t="n"/>
      <c r="C371" s="313" t="n"/>
      <c r="D371" s="313" t="n"/>
      <c r="E371" s="313" t="n"/>
      <c r="F371" s="313" t="n"/>
      <c r="G371" s="313" t="n"/>
      <c r="H371" s="313" t="n"/>
      <c r="I371" s="313" t="n"/>
      <c r="J371" s="313" t="n"/>
      <c r="K371" s="313" t="n"/>
      <c r="L371" s="313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кор</t>
        </is>
      </c>
      <c r="V371" s="676">
        <f>IFERROR(V370/H370,"0")</f>
        <v/>
      </c>
      <c r="W371" s="676">
        <f>IFERROR(W370/H370,"0")</f>
        <v/>
      </c>
      <c r="X371" s="676">
        <f>IFERROR(IF(X370="",0,X370),"0")</f>
        <v/>
      </c>
      <c r="Y371" s="677" t="n"/>
      <c r="Z371" s="677" t="n"/>
    </row>
    <row r="372">
      <c r="A372" s="313" t="n"/>
      <c r="B372" s="313" t="n"/>
      <c r="C372" s="313" t="n"/>
      <c r="D372" s="313" t="n"/>
      <c r="E372" s="313" t="n"/>
      <c r="F372" s="313" t="n"/>
      <c r="G372" s="313" t="n"/>
      <c r="H372" s="313" t="n"/>
      <c r="I372" s="313" t="n"/>
      <c r="J372" s="313" t="n"/>
      <c r="K372" s="313" t="n"/>
      <c r="L372" s="313" t="n"/>
      <c r="M372" s="674" t="n"/>
      <c r="N372" s="675" t="inlineStr">
        <is>
          <t>Итого</t>
        </is>
      </c>
      <c r="O372" s="645" t="n"/>
      <c r="P372" s="645" t="n"/>
      <c r="Q372" s="645" t="n"/>
      <c r="R372" s="645" t="n"/>
      <c r="S372" s="645" t="n"/>
      <c r="T372" s="646" t="n"/>
      <c r="U372" s="43" t="inlineStr">
        <is>
          <t>кг</t>
        </is>
      </c>
      <c r="V372" s="676">
        <f>IFERROR(SUM(V370:V370),"0")</f>
        <v/>
      </c>
      <c r="W372" s="676">
        <f>IFERROR(SUM(W370:W370),"0")</f>
        <v/>
      </c>
      <c r="X372" s="43" t="n"/>
      <c r="Y372" s="677" t="n"/>
      <c r="Z372" s="677" t="n"/>
    </row>
    <row r="373" ht="14.25" customHeight="1">
      <c r="A373" s="330" t="inlineStr">
        <is>
          <t>Сыровяленые колбасы</t>
        </is>
      </c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313" t="n"/>
      <c r="N373" s="313" t="n"/>
      <c r="O373" s="313" t="n"/>
      <c r="P373" s="313" t="n"/>
      <c r="Q373" s="313" t="n"/>
      <c r="R373" s="313" t="n"/>
      <c r="S373" s="313" t="n"/>
      <c r="T373" s="313" t="n"/>
      <c r="U373" s="313" t="n"/>
      <c r="V373" s="313" t="n"/>
      <c r="W373" s="313" t="n"/>
      <c r="X373" s="313" t="n"/>
      <c r="Y373" s="330" t="n"/>
      <c r="Z373" s="330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5" t="n">
        <v>4680115882997</v>
      </c>
      <c r="E374" s="637" t="n"/>
      <c r="F374" s="669" t="n">
        <v>0.13</v>
      </c>
      <c r="G374" s="38" t="n">
        <v>10</v>
      </c>
      <c r="H374" s="669" t="n">
        <v>1.3</v>
      </c>
      <c r="I374" s="669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7" t="inlineStr">
        <is>
          <t>с/в колбасы «Филейбургская с филе сочного окорока» ф/в 0,13 н/о ТМ «Баварушка»</t>
        </is>
      </c>
      <c r="O374" s="671" t="n"/>
      <c r="P374" s="671" t="n"/>
      <c r="Q374" s="671" t="n"/>
      <c r="R374" s="637" t="n"/>
      <c r="S374" s="40" t="inlineStr"/>
      <c r="T374" s="40" t="inlineStr"/>
      <c r="U374" s="41" t="inlineStr">
        <is>
          <t>кг</t>
        </is>
      </c>
      <c r="V374" s="672" t="n">
        <v>0</v>
      </c>
      <c r="W374" s="673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0" t="n"/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кор</t>
        </is>
      </c>
      <c r="V375" s="676">
        <f>IFERROR(V374/H374,"0")</f>
        <v/>
      </c>
      <c r="W375" s="676">
        <f>IFERROR(W374/H374,"0")</f>
        <v/>
      </c>
      <c r="X375" s="676">
        <f>IFERROR(IF(X374="",0,X374),"0")</f>
        <v/>
      </c>
      <c r="Y375" s="677" t="n"/>
      <c r="Z375" s="677" t="n"/>
    </row>
    <row r="376">
      <c r="A376" s="313" t="n"/>
      <c r="B376" s="313" t="n"/>
      <c r="C376" s="313" t="n"/>
      <c r="D376" s="313" t="n"/>
      <c r="E376" s="313" t="n"/>
      <c r="F376" s="313" t="n"/>
      <c r="G376" s="313" t="n"/>
      <c r="H376" s="313" t="n"/>
      <c r="I376" s="313" t="n"/>
      <c r="J376" s="313" t="n"/>
      <c r="K376" s="313" t="n"/>
      <c r="L376" s="313" t="n"/>
      <c r="M376" s="674" t="n"/>
      <c r="N376" s="675" t="inlineStr">
        <is>
          <t>Итого</t>
        </is>
      </c>
      <c r="O376" s="645" t="n"/>
      <c r="P376" s="645" t="n"/>
      <c r="Q376" s="645" t="n"/>
      <c r="R376" s="645" t="n"/>
      <c r="S376" s="645" t="n"/>
      <c r="T376" s="646" t="n"/>
      <c r="U376" s="43" t="inlineStr">
        <is>
          <t>кг</t>
        </is>
      </c>
      <c r="V376" s="676">
        <f>IFERROR(SUM(V374:V374),"0")</f>
        <v/>
      </c>
      <c r="W376" s="676">
        <f>IFERROR(SUM(W374:W374),"0")</f>
        <v/>
      </c>
      <c r="X376" s="43" t="n"/>
      <c r="Y376" s="677" t="n"/>
      <c r="Z376" s="677" t="n"/>
    </row>
    <row r="377" ht="16.5" customHeight="1">
      <c r="A377" s="329" t="inlineStr">
        <is>
          <t>Балыкбургская</t>
        </is>
      </c>
      <c r="B377" s="313" t="n"/>
      <c r="C377" s="313" t="n"/>
      <c r="D377" s="313" t="n"/>
      <c r="E377" s="313" t="n"/>
      <c r="F377" s="313" t="n"/>
      <c r="G377" s="313" t="n"/>
      <c r="H377" s="313" t="n"/>
      <c r="I377" s="313" t="n"/>
      <c r="J377" s="313" t="n"/>
      <c r="K377" s="313" t="n"/>
      <c r="L377" s="313" t="n"/>
      <c r="M377" s="313" t="n"/>
      <c r="N377" s="313" t="n"/>
      <c r="O377" s="313" t="n"/>
      <c r="P377" s="313" t="n"/>
      <c r="Q377" s="313" t="n"/>
      <c r="R377" s="313" t="n"/>
      <c r="S377" s="313" t="n"/>
      <c r="T377" s="313" t="n"/>
      <c r="U377" s="313" t="n"/>
      <c r="V377" s="313" t="n"/>
      <c r="W377" s="313" t="n"/>
      <c r="X377" s="313" t="n"/>
      <c r="Y377" s="329" t="n"/>
      <c r="Z377" s="329" t="n"/>
    </row>
    <row r="378" ht="14.25" customHeight="1">
      <c r="A378" s="330" t="inlineStr">
        <is>
          <t>Ветчины</t>
        </is>
      </c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313" t="n"/>
      <c r="N378" s="313" t="n"/>
      <c r="O378" s="313" t="n"/>
      <c r="P378" s="313" t="n"/>
      <c r="Q378" s="313" t="n"/>
      <c r="R378" s="313" t="n"/>
      <c r="S378" s="313" t="n"/>
      <c r="T378" s="313" t="n"/>
      <c r="U378" s="313" t="n"/>
      <c r="V378" s="313" t="n"/>
      <c r="W378" s="313" t="n"/>
      <c r="X378" s="313" t="n"/>
      <c r="Y378" s="330" t="n"/>
      <c r="Z378" s="330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5" t="n">
        <v>4607091389388</v>
      </c>
      <c r="E379" s="637" t="n"/>
      <c r="F379" s="669" t="n">
        <v>1.3</v>
      </c>
      <c r="G379" s="38" t="n">
        <v>4</v>
      </c>
      <c r="H379" s="669" t="n">
        <v>5.2</v>
      </c>
      <c r="I379" s="669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5" t="n">
        <v>4607091389364</v>
      </c>
      <c r="E380" s="637" t="n"/>
      <c r="F380" s="669" t="n">
        <v>0.42</v>
      </c>
      <c r="G380" s="38" t="n">
        <v>6</v>
      </c>
      <c r="H380" s="669" t="n">
        <v>2.52</v>
      </c>
      <c r="I380" s="669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1" t="n"/>
      <c r="P380" s="671" t="n"/>
      <c r="Q380" s="671" t="n"/>
      <c r="R380" s="637" t="n"/>
      <c r="S380" s="40" t="inlineStr"/>
      <c r="T380" s="40" t="inlineStr"/>
      <c r="U380" s="41" t="inlineStr">
        <is>
          <t>кг</t>
        </is>
      </c>
      <c r="V380" s="672" t="n">
        <v>0</v>
      </c>
      <c r="W380" s="673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0" t="n"/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кор</t>
        </is>
      </c>
      <c r="V381" s="676">
        <f>IFERROR(V379/H379,"0")+IFERROR(V380/H380,"0")</f>
        <v/>
      </c>
      <c r="W381" s="676">
        <f>IFERROR(W379/H379,"0")+IFERROR(W380/H380,"0")</f>
        <v/>
      </c>
      <c r="X381" s="676">
        <f>IFERROR(IF(X379="",0,X379),"0")+IFERROR(IF(X380="",0,X380),"0")</f>
        <v/>
      </c>
      <c r="Y381" s="677" t="n"/>
      <c r="Z381" s="677" t="n"/>
    </row>
    <row r="382">
      <c r="A382" s="313" t="n"/>
      <c r="B382" s="313" t="n"/>
      <c r="C382" s="313" t="n"/>
      <c r="D382" s="313" t="n"/>
      <c r="E382" s="313" t="n"/>
      <c r="F382" s="313" t="n"/>
      <c r="G382" s="313" t="n"/>
      <c r="H382" s="313" t="n"/>
      <c r="I382" s="313" t="n"/>
      <c r="J382" s="313" t="n"/>
      <c r="K382" s="313" t="n"/>
      <c r="L382" s="313" t="n"/>
      <c r="M382" s="674" t="n"/>
      <c r="N382" s="675" t="inlineStr">
        <is>
          <t>Итого</t>
        </is>
      </c>
      <c r="O382" s="645" t="n"/>
      <c r="P382" s="645" t="n"/>
      <c r="Q382" s="645" t="n"/>
      <c r="R382" s="645" t="n"/>
      <c r="S382" s="645" t="n"/>
      <c r="T382" s="646" t="n"/>
      <c r="U382" s="43" t="inlineStr">
        <is>
          <t>кг</t>
        </is>
      </c>
      <c r="V382" s="676">
        <f>IFERROR(SUM(V379:V380),"0")</f>
        <v/>
      </c>
      <c r="W382" s="676">
        <f>IFERROR(SUM(W379:W380),"0")</f>
        <v/>
      </c>
      <c r="X382" s="43" t="n"/>
      <c r="Y382" s="677" t="n"/>
      <c r="Z382" s="677" t="n"/>
    </row>
    <row r="383" ht="14.25" customHeight="1">
      <c r="A383" s="330" t="inlineStr">
        <is>
          <t>Копченые колбасы</t>
        </is>
      </c>
      <c r="B383" s="313" t="n"/>
      <c r="C383" s="313" t="n"/>
      <c r="D383" s="313" t="n"/>
      <c r="E383" s="313" t="n"/>
      <c r="F383" s="313" t="n"/>
      <c r="G383" s="313" t="n"/>
      <c r="H383" s="313" t="n"/>
      <c r="I383" s="313" t="n"/>
      <c r="J383" s="313" t="n"/>
      <c r="K383" s="313" t="n"/>
      <c r="L383" s="313" t="n"/>
      <c r="M383" s="313" t="n"/>
      <c r="N383" s="313" t="n"/>
      <c r="O383" s="313" t="n"/>
      <c r="P383" s="313" t="n"/>
      <c r="Q383" s="313" t="n"/>
      <c r="R383" s="313" t="n"/>
      <c r="S383" s="313" t="n"/>
      <c r="T383" s="313" t="n"/>
      <c r="U383" s="313" t="n"/>
      <c r="V383" s="313" t="n"/>
      <c r="W383" s="313" t="n"/>
      <c r="X383" s="313" t="n"/>
      <c r="Y383" s="330" t="n"/>
      <c r="Z383" s="330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5" t="n">
        <v>4607091389739</v>
      </c>
      <c r="E384" s="637" t="n"/>
      <c r="F384" s="669" t="n">
        <v>0.7</v>
      </c>
      <c r="G384" s="38" t="n">
        <v>6</v>
      </c>
      <c r="H384" s="669" t="n">
        <v>4.2</v>
      </c>
      <c r="I384" s="669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5" t="n">
        <v>4680115883048</v>
      </c>
      <c r="E385" s="637" t="n"/>
      <c r="F385" s="669" t="n">
        <v>1</v>
      </c>
      <c r="G385" s="38" t="n">
        <v>4</v>
      </c>
      <c r="H385" s="669" t="n">
        <v>4</v>
      </c>
      <c r="I385" s="669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5" t="n">
        <v>4607091389425</v>
      </c>
      <c r="E386" s="637" t="n"/>
      <c r="F386" s="669" t="n">
        <v>0.35</v>
      </c>
      <c r="G386" s="38" t="n">
        <v>6</v>
      </c>
      <c r="H386" s="669" t="n">
        <v>2.1</v>
      </c>
      <c r="I386" s="66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5" t="n">
        <v>4680115882911</v>
      </c>
      <c r="E387" s="637" t="n"/>
      <c r="F387" s="669" t="n">
        <v>0.4</v>
      </c>
      <c r="G387" s="38" t="n">
        <v>6</v>
      </c>
      <c r="H387" s="669" t="n">
        <v>2.4</v>
      </c>
      <c r="I387" s="669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3" t="inlineStr">
        <is>
          <t>П/к колбасы «Балыкбургская по-баварски» Фикс.вес 0,4 н/о мгс ТМ «Баварушка»</t>
        </is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5" t="n">
        <v>4680115880771</v>
      </c>
      <c r="E388" s="637" t="n"/>
      <c r="F388" s="669" t="n">
        <v>0.28</v>
      </c>
      <c r="G388" s="38" t="n">
        <v>6</v>
      </c>
      <c r="H388" s="669" t="n">
        <v>1.68</v>
      </c>
      <c r="I388" s="669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5" t="n">
        <v>4607091389500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5" t="n">
        <v>4680115881983</v>
      </c>
      <c r="E390" s="637" t="n"/>
      <c r="F390" s="669" t="n">
        <v>0.28</v>
      </c>
      <c r="G390" s="38" t="n">
        <v>4</v>
      </c>
      <c r="H390" s="669" t="n">
        <v>1.12</v>
      </c>
      <c r="I390" s="669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0" t="n"/>
      <c r="B391" s="313" t="n"/>
      <c r="C391" s="313" t="n"/>
      <c r="D391" s="313" t="n"/>
      <c r="E391" s="313" t="n"/>
      <c r="F391" s="313" t="n"/>
      <c r="G391" s="313" t="n"/>
      <c r="H391" s="313" t="n"/>
      <c r="I391" s="313" t="n"/>
      <c r="J391" s="313" t="n"/>
      <c r="K391" s="313" t="n"/>
      <c r="L391" s="313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кор</t>
        </is>
      </c>
      <c r="V391" s="676">
        <f>IFERROR(V384/H384,"0")+IFERROR(V385/H385,"0")+IFERROR(V386/H386,"0")+IFERROR(V387/H387,"0")+IFERROR(V388/H388,"0")+IFERROR(V389/H389,"0")+IFERROR(V390/H390,"0")</f>
        <v/>
      </c>
      <c r="W391" s="676">
        <f>IFERROR(W384/H384,"0")+IFERROR(W385/H385,"0")+IFERROR(W386/H386,"0")+IFERROR(W387/H387,"0")+IFERROR(W388/H388,"0")+IFERROR(W389/H389,"0")+IFERROR(W390/H390,"0")</f>
        <v/>
      </c>
      <c r="X391" s="676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7" t="n"/>
      <c r="Z391" s="677" t="n"/>
    </row>
    <row r="392">
      <c r="A392" s="313" t="n"/>
      <c r="B392" s="313" t="n"/>
      <c r="C392" s="313" t="n"/>
      <c r="D392" s="313" t="n"/>
      <c r="E392" s="313" t="n"/>
      <c r="F392" s="313" t="n"/>
      <c r="G392" s="313" t="n"/>
      <c r="H392" s="313" t="n"/>
      <c r="I392" s="313" t="n"/>
      <c r="J392" s="313" t="n"/>
      <c r="K392" s="313" t="n"/>
      <c r="L392" s="313" t="n"/>
      <c r="M392" s="674" t="n"/>
      <c r="N392" s="675" t="inlineStr">
        <is>
          <t>Итого</t>
        </is>
      </c>
      <c r="O392" s="645" t="n"/>
      <c r="P392" s="645" t="n"/>
      <c r="Q392" s="645" t="n"/>
      <c r="R392" s="645" t="n"/>
      <c r="S392" s="645" t="n"/>
      <c r="T392" s="646" t="n"/>
      <c r="U392" s="43" t="inlineStr">
        <is>
          <t>кг</t>
        </is>
      </c>
      <c r="V392" s="676">
        <f>IFERROR(SUM(V384:V390),"0")</f>
        <v/>
      </c>
      <c r="W392" s="676">
        <f>IFERROR(SUM(W384:W390),"0")</f>
        <v/>
      </c>
      <c r="X392" s="43" t="n"/>
      <c r="Y392" s="677" t="n"/>
      <c r="Z392" s="677" t="n"/>
    </row>
    <row r="393" ht="14.25" customHeight="1">
      <c r="A393" s="330" t="inlineStr">
        <is>
          <t>Сыровяленые колбасы</t>
        </is>
      </c>
      <c r="B393" s="313" t="n"/>
      <c r="C393" s="313" t="n"/>
      <c r="D393" s="313" t="n"/>
      <c r="E393" s="313" t="n"/>
      <c r="F393" s="313" t="n"/>
      <c r="G393" s="313" t="n"/>
      <c r="H393" s="313" t="n"/>
      <c r="I393" s="313" t="n"/>
      <c r="J393" s="313" t="n"/>
      <c r="K393" s="313" t="n"/>
      <c r="L393" s="313" t="n"/>
      <c r="M393" s="313" t="n"/>
      <c r="N393" s="313" t="n"/>
      <c r="O393" s="313" t="n"/>
      <c r="P393" s="313" t="n"/>
      <c r="Q393" s="313" t="n"/>
      <c r="R393" s="313" t="n"/>
      <c r="S393" s="313" t="n"/>
      <c r="T393" s="313" t="n"/>
      <c r="U393" s="313" t="n"/>
      <c r="V393" s="313" t="n"/>
      <c r="W393" s="313" t="n"/>
      <c r="X393" s="313" t="n"/>
      <c r="Y393" s="330" t="n"/>
      <c r="Z393" s="330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5" t="n">
        <v>4680115882980</v>
      </c>
      <c r="E394" s="637" t="n"/>
      <c r="F394" s="669" t="n">
        <v>0.13</v>
      </c>
      <c r="G394" s="38" t="n">
        <v>10</v>
      </c>
      <c r="H394" s="669" t="n">
        <v>1.3</v>
      </c>
      <c r="I394" s="669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1" t="n"/>
      <c r="P394" s="671" t="n"/>
      <c r="Q394" s="671" t="n"/>
      <c r="R394" s="637" t="n"/>
      <c r="S394" s="40" t="inlineStr"/>
      <c r="T394" s="40" t="inlineStr"/>
      <c r="U394" s="41" t="inlineStr">
        <is>
          <t>кг</t>
        </is>
      </c>
      <c r="V394" s="672" t="n">
        <v>0</v>
      </c>
      <c r="W394" s="673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0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кор</t>
        </is>
      </c>
      <c r="V395" s="676">
        <f>IFERROR(V394/H394,"0")</f>
        <v/>
      </c>
      <c r="W395" s="676">
        <f>IFERROR(W394/H394,"0")</f>
        <v/>
      </c>
      <c r="X395" s="676">
        <f>IFERROR(IF(X394="",0,X394),"0")</f>
        <v/>
      </c>
      <c r="Y395" s="677" t="n"/>
      <c r="Z395" s="677" t="n"/>
    </row>
    <row r="396">
      <c r="A396" s="313" t="n"/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674" t="n"/>
      <c r="N396" s="675" t="inlineStr">
        <is>
          <t>Итого</t>
        </is>
      </c>
      <c r="O396" s="645" t="n"/>
      <c r="P396" s="645" t="n"/>
      <c r="Q396" s="645" t="n"/>
      <c r="R396" s="645" t="n"/>
      <c r="S396" s="645" t="n"/>
      <c r="T396" s="646" t="n"/>
      <c r="U396" s="43" t="inlineStr">
        <is>
          <t>кг</t>
        </is>
      </c>
      <c r="V396" s="676">
        <f>IFERROR(SUM(V394:V394),"0")</f>
        <v/>
      </c>
      <c r="W396" s="676">
        <f>IFERROR(SUM(W394:W394),"0")</f>
        <v/>
      </c>
      <c r="X396" s="43" t="n"/>
      <c r="Y396" s="677" t="n"/>
      <c r="Z396" s="677" t="n"/>
    </row>
    <row r="397" ht="27.75" customHeight="1">
      <c r="A397" s="341" t="inlineStr">
        <is>
          <t>Дугушка</t>
        </is>
      </c>
      <c r="B397" s="668" t="n"/>
      <c r="C397" s="668" t="n"/>
      <c r="D397" s="668" t="n"/>
      <c r="E397" s="668" t="n"/>
      <c r="F397" s="668" t="n"/>
      <c r="G397" s="668" t="n"/>
      <c r="H397" s="668" t="n"/>
      <c r="I397" s="668" t="n"/>
      <c r="J397" s="668" t="n"/>
      <c r="K397" s="668" t="n"/>
      <c r="L397" s="668" t="n"/>
      <c r="M397" s="668" t="n"/>
      <c r="N397" s="668" t="n"/>
      <c r="O397" s="668" t="n"/>
      <c r="P397" s="668" t="n"/>
      <c r="Q397" s="668" t="n"/>
      <c r="R397" s="668" t="n"/>
      <c r="S397" s="668" t="n"/>
      <c r="T397" s="668" t="n"/>
      <c r="U397" s="668" t="n"/>
      <c r="V397" s="668" t="n"/>
      <c r="W397" s="668" t="n"/>
      <c r="X397" s="668" t="n"/>
      <c r="Y397" s="55" t="n"/>
      <c r="Z397" s="55" t="n"/>
    </row>
    <row r="398" ht="16.5" customHeight="1">
      <c r="A398" s="329" t="inlineStr">
        <is>
          <t>Дугушка</t>
        </is>
      </c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313" t="n"/>
      <c r="N398" s="313" t="n"/>
      <c r="O398" s="313" t="n"/>
      <c r="P398" s="313" t="n"/>
      <c r="Q398" s="313" t="n"/>
      <c r="R398" s="313" t="n"/>
      <c r="S398" s="313" t="n"/>
      <c r="T398" s="313" t="n"/>
      <c r="U398" s="313" t="n"/>
      <c r="V398" s="313" t="n"/>
      <c r="W398" s="313" t="n"/>
      <c r="X398" s="313" t="n"/>
      <c r="Y398" s="329" t="n"/>
      <c r="Z398" s="329" t="n"/>
    </row>
    <row r="399" ht="14.25" customHeight="1">
      <c r="A399" s="330" t="inlineStr">
        <is>
          <t>Вареные колбасы</t>
        </is>
      </c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313" t="n"/>
      <c r="N399" s="313" t="n"/>
      <c r="O399" s="313" t="n"/>
      <c r="P399" s="313" t="n"/>
      <c r="Q399" s="313" t="n"/>
      <c r="R399" s="313" t="n"/>
      <c r="S399" s="313" t="n"/>
      <c r="T399" s="313" t="n"/>
      <c r="U399" s="313" t="n"/>
      <c r="V399" s="313" t="n"/>
      <c r="W399" s="313" t="n"/>
      <c r="X399" s="313" t="n"/>
      <c r="Y399" s="330" t="n"/>
      <c r="Z399" s="330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5" t="n">
        <v>4607091389067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5" t="n">
        <v>4607091383522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5" t="n">
        <v>4607091384437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5" t="n">
        <v>4607091389104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53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5" t="n">
        <v>4680115880603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5" t="n">
        <v>4607091389999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5" t="n">
        <v>4680115882782</v>
      </c>
      <c r="E406" s="637" t="n"/>
      <c r="F406" s="669" t="n">
        <v>0.6</v>
      </c>
      <c r="G406" s="38" t="n">
        <v>6</v>
      </c>
      <c r="H406" s="669" t="n">
        <v>3.6</v>
      </c>
      <c r="I406" s="669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5" t="n">
        <v>4607091389098</v>
      </c>
      <c r="E407" s="637" t="n"/>
      <c r="F407" s="669" t="n">
        <v>0.4</v>
      </c>
      <c r="G407" s="38" t="n">
        <v>6</v>
      </c>
      <c r="H407" s="669" t="n">
        <v>2.4</v>
      </c>
      <c r="I407" s="669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5" t="n">
        <v>4607091389982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0" t="n"/>
      <c r="B409" s="313" t="n"/>
      <c r="C409" s="313" t="n"/>
      <c r="D409" s="313" t="n"/>
      <c r="E409" s="313" t="n"/>
      <c r="F409" s="313" t="n"/>
      <c r="G409" s="313" t="n"/>
      <c r="H409" s="313" t="n"/>
      <c r="I409" s="313" t="n"/>
      <c r="J409" s="313" t="n"/>
      <c r="K409" s="313" t="n"/>
      <c r="L409" s="313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кор</t>
        </is>
      </c>
      <c r="V409" s="676">
        <f>IFERROR(V400/H400,"0")+IFERROR(V401/H401,"0")+IFERROR(V402/H402,"0")+IFERROR(V403/H403,"0")+IFERROR(V404/H404,"0")+IFERROR(V405/H405,"0")+IFERROR(V406/H406,"0")+IFERROR(V407/H407,"0")+IFERROR(V408/H408,"0")</f>
        <v/>
      </c>
      <c r="W409" s="676">
        <f>IFERROR(W400/H400,"0")+IFERROR(W401/H401,"0")+IFERROR(W402/H402,"0")+IFERROR(W403/H403,"0")+IFERROR(W404/H404,"0")+IFERROR(W405/H405,"0")+IFERROR(W406/H406,"0")+IFERROR(W407/H407,"0")+IFERROR(W408/H408,"0")</f>
        <v/>
      </c>
      <c r="X409" s="676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7" t="n"/>
      <c r="Z409" s="677" t="n"/>
    </row>
    <row r="410">
      <c r="A410" s="313" t="n"/>
      <c r="B410" s="313" t="n"/>
      <c r="C410" s="313" t="n"/>
      <c r="D410" s="313" t="n"/>
      <c r="E410" s="313" t="n"/>
      <c r="F410" s="313" t="n"/>
      <c r="G410" s="313" t="n"/>
      <c r="H410" s="313" t="n"/>
      <c r="I410" s="313" t="n"/>
      <c r="J410" s="313" t="n"/>
      <c r="K410" s="313" t="n"/>
      <c r="L410" s="313" t="n"/>
      <c r="M410" s="674" t="n"/>
      <c r="N410" s="675" t="inlineStr">
        <is>
          <t>Итого</t>
        </is>
      </c>
      <c r="O410" s="645" t="n"/>
      <c r="P410" s="645" t="n"/>
      <c r="Q410" s="645" t="n"/>
      <c r="R410" s="645" t="n"/>
      <c r="S410" s="645" t="n"/>
      <c r="T410" s="646" t="n"/>
      <c r="U410" s="43" t="inlineStr">
        <is>
          <t>кг</t>
        </is>
      </c>
      <c r="V410" s="676">
        <f>IFERROR(SUM(V400:V408),"0")</f>
        <v/>
      </c>
      <c r="W410" s="676">
        <f>IFERROR(SUM(W400:W408),"0")</f>
        <v/>
      </c>
      <c r="X410" s="43" t="n"/>
      <c r="Y410" s="677" t="n"/>
      <c r="Z410" s="677" t="n"/>
    </row>
    <row r="411" ht="14.25" customHeight="1">
      <c r="A411" s="330" t="inlineStr">
        <is>
          <t>Ветчины</t>
        </is>
      </c>
      <c r="B411" s="313" t="n"/>
      <c r="C411" s="313" t="n"/>
      <c r="D411" s="313" t="n"/>
      <c r="E411" s="313" t="n"/>
      <c r="F411" s="313" t="n"/>
      <c r="G411" s="313" t="n"/>
      <c r="H411" s="313" t="n"/>
      <c r="I411" s="313" t="n"/>
      <c r="J411" s="313" t="n"/>
      <c r="K411" s="313" t="n"/>
      <c r="L411" s="313" t="n"/>
      <c r="M411" s="313" t="n"/>
      <c r="N411" s="313" t="n"/>
      <c r="O411" s="313" t="n"/>
      <c r="P411" s="313" t="n"/>
      <c r="Q411" s="313" t="n"/>
      <c r="R411" s="313" t="n"/>
      <c r="S411" s="313" t="n"/>
      <c r="T411" s="313" t="n"/>
      <c r="U411" s="313" t="n"/>
      <c r="V411" s="313" t="n"/>
      <c r="W411" s="313" t="n"/>
      <c r="X411" s="313" t="n"/>
      <c r="Y411" s="330" t="n"/>
      <c r="Z411" s="330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5" t="n">
        <v>4607091388930</v>
      </c>
      <c r="E412" s="637" t="n"/>
      <c r="F412" s="669" t="n">
        <v>0.88</v>
      </c>
      <c r="G412" s="38" t="n">
        <v>6</v>
      </c>
      <c r="H412" s="669" t="n">
        <v>5.28</v>
      </c>
      <c r="I412" s="669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HYPERLINK("https://abi.ru/products/Охлажденные/Дугушка/Дугушка/Ветчины/P003146/","Ветчины Дугушка Дугушка Вес б/о Дугушка")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5" t="n">
        <v>4680115880054</v>
      </c>
      <c r="E413" s="637" t="n"/>
      <c r="F413" s="669" t="n">
        <v>0.6</v>
      </c>
      <c r="G413" s="38" t="n">
        <v>6</v>
      </c>
      <c r="H413" s="669" t="n">
        <v>3.6</v>
      </c>
      <c r="I413" s="669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8">
        <f>HYPERLINK("https://abi.ru/products/Охлажденные/Дугушка/Дугушка/Ветчины/P002993/","Ветчины «Дугушка» Фикс.вес 0,6 П/а ТМ «Дугушка»")</f>
        <v/>
      </c>
      <c r="O413" s="671" t="n"/>
      <c r="P413" s="671" t="n"/>
      <c r="Q413" s="671" t="n"/>
      <c r="R413" s="637" t="n"/>
      <c r="S413" s="40" t="inlineStr"/>
      <c r="T413" s="40" t="inlineStr"/>
      <c r="U413" s="41" t="inlineStr">
        <is>
          <t>кг</t>
        </is>
      </c>
      <c r="V413" s="672" t="n">
        <v>0</v>
      </c>
      <c r="W413" s="673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0" t="n"/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кор</t>
        </is>
      </c>
      <c r="V414" s="676">
        <f>IFERROR(V412/H412,"0")+IFERROR(V413/H413,"0")</f>
        <v/>
      </c>
      <c r="W414" s="676">
        <f>IFERROR(W412/H412,"0")+IFERROR(W413/H413,"0")</f>
        <v/>
      </c>
      <c r="X414" s="676">
        <f>IFERROR(IF(X412="",0,X412),"0")+IFERROR(IF(X413="",0,X413),"0")</f>
        <v/>
      </c>
      <c r="Y414" s="677" t="n"/>
      <c r="Z414" s="677" t="n"/>
    </row>
    <row r="415">
      <c r="A415" s="313" t="n"/>
      <c r="B415" s="313" t="n"/>
      <c r="C415" s="313" t="n"/>
      <c r="D415" s="313" t="n"/>
      <c r="E415" s="313" t="n"/>
      <c r="F415" s="313" t="n"/>
      <c r="G415" s="313" t="n"/>
      <c r="H415" s="313" t="n"/>
      <c r="I415" s="313" t="n"/>
      <c r="J415" s="313" t="n"/>
      <c r="K415" s="313" t="n"/>
      <c r="L415" s="313" t="n"/>
      <c r="M415" s="674" t="n"/>
      <c r="N415" s="675" t="inlineStr">
        <is>
          <t>Итого</t>
        </is>
      </c>
      <c r="O415" s="645" t="n"/>
      <c r="P415" s="645" t="n"/>
      <c r="Q415" s="645" t="n"/>
      <c r="R415" s="645" t="n"/>
      <c r="S415" s="645" t="n"/>
      <c r="T415" s="646" t="n"/>
      <c r="U415" s="43" t="inlineStr">
        <is>
          <t>кг</t>
        </is>
      </c>
      <c r="V415" s="676">
        <f>IFERROR(SUM(V412:V413),"0")</f>
        <v/>
      </c>
      <c r="W415" s="676">
        <f>IFERROR(SUM(W412:W413),"0")</f>
        <v/>
      </c>
      <c r="X415" s="43" t="n"/>
      <c r="Y415" s="677" t="n"/>
      <c r="Z415" s="677" t="n"/>
    </row>
    <row r="416" ht="14.25" customHeight="1">
      <c r="A416" s="330" t="inlineStr">
        <is>
          <t>Копченые колбасы</t>
        </is>
      </c>
      <c r="B416" s="313" t="n"/>
      <c r="C416" s="313" t="n"/>
      <c r="D416" s="313" t="n"/>
      <c r="E416" s="313" t="n"/>
      <c r="F416" s="313" t="n"/>
      <c r="G416" s="313" t="n"/>
      <c r="H416" s="313" t="n"/>
      <c r="I416" s="313" t="n"/>
      <c r="J416" s="313" t="n"/>
      <c r="K416" s="313" t="n"/>
      <c r="L416" s="313" t="n"/>
      <c r="M416" s="313" t="n"/>
      <c r="N416" s="313" t="n"/>
      <c r="O416" s="313" t="n"/>
      <c r="P416" s="313" t="n"/>
      <c r="Q416" s="313" t="n"/>
      <c r="R416" s="313" t="n"/>
      <c r="S416" s="313" t="n"/>
      <c r="T416" s="313" t="n"/>
      <c r="U416" s="313" t="n"/>
      <c r="V416" s="313" t="n"/>
      <c r="W416" s="313" t="n"/>
      <c r="X416" s="313" t="n"/>
      <c r="Y416" s="330" t="n"/>
      <c r="Z416" s="330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5" t="n">
        <v>4680115883116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5" t="n">
        <v>4680115883093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5" t="n">
        <v>4680115883109</v>
      </c>
      <c r="E419" s="637" t="n"/>
      <c r="F419" s="669" t="n">
        <v>0.88</v>
      </c>
      <c r="G419" s="38" t="n">
        <v>6</v>
      </c>
      <c r="H419" s="669" t="n">
        <v>5.28</v>
      </c>
      <c r="I419" s="669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0</v>
      </c>
      <c r="W419" s="673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5" t="n">
        <v>4680115882072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2" t="inlineStr">
        <is>
          <t>В/к колбасы «Рубленая Запеченная»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5" t="n">
        <v>4680115882102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«Салями Запеченая»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5" t="n">
        <v>4680115882096</v>
      </c>
      <c r="E422" s="637" t="n"/>
      <c r="F422" s="669" t="n">
        <v>0.6</v>
      </c>
      <c r="G422" s="38" t="n">
        <v>6</v>
      </c>
      <c r="H422" s="669" t="n">
        <v>3.6</v>
      </c>
      <c r="I422" s="669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4" t="inlineStr">
        <is>
          <t>В/к колбасы «Сервелат Запеченный» Фикс.вес 0,6 Вектор ТМ «Дугушка»</t>
        </is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0" t="n"/>
      <c r="B423" s="313" t="n"/>
      <c r="C423" s="313" t="n"/>
      <c r="D423" s="313" t="n"/>
      <c r="E423" s="313" t="n"/>
      <c r="F423" s="313" t="n"/>
      <c r="G423" s="313" t="n"/>
      <c r="H423" s="313" t="n"/>
      <c r="I423" s="313" t="n"/>
      <c r="J423" s="313" t="n"/>
      <c r="K423" s="313" t="n"/>
      <c r="L423" s="313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кор</t>
        </is>
      </c>
      <c r="V423" s="676">
        <f>IFERROR(V417/H417,"0")+IFERROR(V418/H418,"0")+IFERROR(V419/H419,"0")+IFERROR(V420/H420,"0")+IFERROR(V421/H421,"0")+IFERROR(V422/H422,"0")</f>
        <v/>
      </c>
      <c r="W423" s="676">
        <f>IFERROR(W417/H417,"0")+IFERROR(W418/H418,"0")+IFERROR(W419/H419,"0")+IFERROR(W420/H420,"0")+IFERROR(W421/H421,"0")+IFERROR(W422/H422,"0")</f>
        <v/>
      </c>
      <c r="X423" s="676">
        <f>IFERROR(IF(X417="",0,X417),"0")+IFERROR(IF(X418="",0,X418),"0")+IFERROR(IF(X419="",0,X419),"0")+IFERROR(IF(X420="",0,X420),"0")+IFERROR(IF(X421="",0,X421),"0")+IFERROR(IF(X422="",0,X422),"0")</f>
        <v/>
      </c>
      <c r="Y423" s="677" t="n"/>
      <c r="Z423" s="677" t="n"/>
    </row>
    <row r="424">
      <c r="A424" s="313" t="n"/>
      <c r="B424" s="313" t="n"/>
      <c r="C424" s="313" t="n"/>
      <c r="D424" s="313" t="n"/>
      <c r="E424" s="313" t="n"/>
      <c r="F424" s="313" t="n"/>
      <c r="G424" s="313" t="n"/>
      <c r="H424" s="313" t="n"/>
      <c r="I424" s="313" t="n"/>
      <c r="J424" s="313" t="n"/>
      <c r="K424" s="313" t="n"/>
      <c r="L424" s="313" t="n"/>
      <c r="M424" s="674" t="n"/>
      <c r="N424" s="675" t="inlineStr">
        <is>
          <t>Итого</t>
        </is>
      </c>
      <c r="O424" s="645" t="n"/>
      <c r="P424" s="645" t="n"/>
      <c r="Q424" s="645" t="n"/>
      <c r="R424" s="645" t="n"/>
      <c r="S424" s="645" t="n"/>
      <c r="T424" s="646" t="n"/>
      <c r="U424" s="43" t="inlineStr">
        <is>
          <t>кг</t>
        </is>
      </c>
      <c r="V424" s="676">
        <f>IFERROR(SUM(V417:V422),"0")</f>
        <v/>
      </c>
      <c r="W424" s="676">
        <f>IFERROR(SUM(W417:W422),"0")</f>
        <v/>
      </c>
      <c r="X424" s="43" t="n"/>
      <c r="Y424" s="677" t="n"/>
      <c r="Z424" s="677" t="n"/>
    </row>
    <row r="425" ht="14.25" customHeight="1">
      <c r="A425" s="330" t="inlineStr">
        <is>
          <t>Сосиски</t>
        </is>
      </c>
      <c r="B425" s="313" t="n"/>
      <c r="C425" s="313" t="n"/>
      <c r="D425" s="313" t="n"/>
      <c r="E425" s="313" t="n"/>
      <c r="F425" s="313" t="n"/>
      <c r="G425" s="313" t="n"/>
      <c r="H425" s="313" t="n"/>
      <c r="I425" s="313" t="n"/>
      <c r="J425" s="313" t="n"/>
      <c r="K425" s="313" t="n"/>
      <c r="L425" s="313" t="n"/>
      <c r="M425" s="313" t="n"/>
      <c r="N425" s="313" t="n"/>
      <c r="O425" s="313" t="n"/>
      <c r="P425" s="313" t="n"/>
      <c r="Q425" s="313" t="n"/>
      <c r="R425" s="313" t="n"/>
      <c r="S425" s="313" t="n"/>
      <c r="T425" s="313" t="n"/>
      <c r="U425" s="313" t="n"/>
      <c r="V425" s="313" t="n"/>
      <c r="W425" s="313" t="n"/>
      <c r="X425" s="313" t="n"/>
      <c r="Y425" s="330" t="n"/>
      <c r="Z425" s="330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5" t="n">
        <v>4607091383409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5" t="n">
        <v>4607091383416</v>
      </c>
      <c r="E427" s="637" t="n"/>
      <c r="F427" s="669" t="n">
        <v>1.3</v>
      </c>
      <c r="G427" s="38" t="n">
        <v>6</v>
      </c>
      <c r="H427" s="669" t="n">
        <v>7.8</v>
      </c>
      <c r="I427" s="669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1" t="n"/>
      <c r="P427" s="671" t="n"/>
      <c r="Q427" s="671" t="n"/>
      <c r="R427" s="637" t="n"/>
      <c r="S427" s="40" t="inlineStr"/>
      <c r="T427" s="40" t="inlineStr"/>
      <c r="U427" s="41" t="inlineStr">
        <is>
          <t>кг</t>
        </is>
      </c>
      <c r="V427" s="672" t="n">
        <v>0</v>
      </c>
      <c r="W427" s="673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0" t="n"/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кор</t>
        </is>
      </c>
      <c r="V428" s="676">
        <f>IFERROR(V426/H426,"0")+IFERROR(V427/H427,"0")</f>
        <v/>
      </c>
      <c r="W428" s="676">
        <f>IFERROR(W426/H426,"0")+IFERROR(W427/H427,"0")</f>
        <v/>
      </c>
      <c r="X428" s="676">
        <f>IFERROR(IF(X426="",0,X426),"0")+IFERROR(IF(X427="",0,X427),"0")</f>
        <v/>
      </c>
      <c r="Y428" s="677" t="n"/>
      <c r="Z428" s="677" t="n"/>
    </row>
    <row r="429">
      <c r="A429" s="313" t="n"/>
      <c r="B429" s="313" t="n"/>
      <c r="C429" s="313" t="n"/>
      <c r="D429" s="313" t="n"/>
      <c r="E429" s="313" t="n"/>
      <c r="F429" s="313" t="n"/>
      <c r="G429" s="313" t="n"/>
      <c r="H429" s="313" t="n"/>
      <c r="I429" s="313" t="n"/>
      <c r="J429" s="313" t="n"/>
      <c r="K429" s="313" t="n"/>
      <c r="L429" s="313" t="n"/>
      <c r="M429" s="674" t="n"/>
      <c r="N429" s="675" t="inlineStr">
        <is>
          <t>Итого</t>
        </is>
      </c>
      <c r="O429" s="645" t="n"/>
      <c r="P429" s="645" t="n"/>
      <c r="Q429" s="645" t="n"/>
      <c r="R429" s="645" t="n"/>
      <c r="S429" s="645" t="n"/>
      <c r="T429" s="646" t="n"/>
      <c r="U429" s="43" t="inlineStr">
        <is>
          <t>кг</t>
        </is>
      </c>
      <c r="V429" s="676">
        <f>IFERROR(SUM(V426:V427),"0")</f>
        <v/>
      </c>
      <c r="W429" s="676">
        <f>IFERROR(SUM(W426:W427),"0")</f>
        <v/>
      </c>
      <c r="X429" s="43" t="n"/>
      <c r="Y429" s="677" t="n"/>
      <c r="Z429" s="677" t="n"/>
    </row>
    <row r="430" ht="27.75" customHeight="1">
      <c r="A430" s="341" t="inlineStr">
        <is>
          <t>Зареченские</t>
        </is>
      </c>
      <c r="B430" s="668" t="n"/>
      <c r="C430" s="668" t="n"/>
      <c r="D430" s="668" t="n"/>
      <c r="E430" s="668" t="n"/>
      <c r="F430" s="668" t="n"/>
      <c r="G430" s="668" t="n"/>
      <c r="H430" s="668" t="n"/>
      <c r="I430" s="668" t="n"/>
      <c r="J430" s="668" t="n"/>
      <c r="K430" s="668" t="n"/>
      <c r="L430" s="668" t="n"/>
      <c r="M430" s="668" t="n"/>
      <c r="N430" s="668" t="n"/>
      <c r="O430" s="668" t="n"/>
      <c r="P430" s="668" t="n"/>
      <c r="Q430" s="668" t="n"/>
      <c r="R430" s="668" t="n"/>
      <c r="S430" s="668" t="n"/>
      <c r="T430" s="668" t="n"/>
      <c r="U430" s="668" t="n"/>
      <c r="V430" s="668" t="n"/>
      <c r="W430" s="668" t="n"/>
      <c r="X430" s="668" t="n"/>
      <c r="Y430" s="55" t="n"/>
      <c r="Z430" s="55" t="n"/>
    </row>
    <row r="431" ht="16.5" customHeight="1">
      <c r="A431" s="329" t="inlineStr">
        <is>
          <t>Зареченские продукты</t>
        </is>
      </c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313" t="n"/>
      <c r="N431" s="313" t="n"/>
      <c r="O431" s="313" t="n"/>
      <c r="P431" s="313" t="n"/>
      <c r="Q431" s="313" t="n"/>
      <c r="R431" s="313" t="n"/>
      <c r="S431" s="313" t="n"/>
      <c r="T431" s="313" t="n"/>
      <c r="U431" s="313" t="n"/>
      <c r="V431" s="313" t="n"/>
      <c r="W431" s="313" t="n"/>
      <c r="X431" s="313" t="n"/>
      <c r="Y431" s="329" t="n"/>
      <c r="Z431" s="329" t="n"/>
    </row>
    <row r="432" ht="14.25" customHeight="1">
      <c r="A432" s="330" t="inlineStr">
        <is>
          <t>Вареные колбасы</t>
        </is>
      </c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313" t="n"/>
      <c r="N432" s="313" t="n"/>
      <c r="O432" s="313" t="n"/>
      <c r="P432" s="313" t="n"/>
      <c r="Q432" s="313" t="n"/>
      <c r="R432" s="313" t="n"/>
      <c r="S432" s="313" t="n"/>
      <c r="T432" s="313" t="n"/>
      <c r="U432" s="313" t="n"/>
      <c r="V432" s="313" t="n"/>
      <c r="W432" s="313" t="n"/>
      <c r="X432" s="313" t="n"/>
      <c r="Y432" s="330" t="n"/>
      <c r="Z432" s="330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5" t="n">
        <v>4640242180441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«Муромская» Весовой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5" t="n">
        <v>4640242180564</v>
      </c>
      <c r="E434" s="637" t="n"/>
      <c r="F434" s="669" t="n">
        <v>1.5</v>
      </c>
      <c r="G434" s="38" t="n">
        <v>8</v>
      </c>
      <c r="H434" s="669" t="n">
        <v>12</v>
      </c>
      <c r="I434" s="669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08" t="inlineStr">
        <is>
          <t>Вареные колбасы «Нежная» НТУ Весовые П/а ТМ «Зареченские»</t>
        </is>
      </c>
      <c r="O434" s="671" t="n"/>
      <c r="P434" s="671" t="n"/>
      <c r="Q434" s="671" t="n"/>
      <c r="R434" s="637" t="n"/>
      <c r="S434" s="40" t="inlineStr"/>
      <c r="T434" s="40" t="inlineStr"/>
      <c r="U434" s="41" t="inlineStr">
        <is>
          <t>кг</t>
        </is>
      </c>
      <c r="V434" s="672" t="n">
        <v>0</v>
      </c>
      <c r="W434" s="673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0" t="n"/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кор</t>
        </is>
      </c>
      <c r="V435" s="676">
        <f>IFERROR(V433/H433,"0")+IFERROR(V434/H434,"0")</f>
        <v/>
      </c>
      <c r="W435" s="676">
        <f>IFERROR(W433/H433,"0")+IFERROR(W434/H434,"0")</f>
        <v/>
      </c>
      <c r="X435" s="676">
        <f>IFERROR(IF(X433="",0,X433),"0")+IFERROR(IF(X434="",0,X434),"0")</f>
        <v/>
      </c>
      <c r="Y435" s="677" t="n"/>
      <c r="Z435" s="677" t="n"/>
    </row>
    <row r="436">
      <c r="A436" s="313" t="n"/>
      <c r="B436" s="313" t="n"/>
      <c r="C436" s="313" t="n"/>
      <c r="D436" s="313" t="n"/>
      <c r="E436" s="313" t="n"/>
      <c r="F436" s="313" t="n"/>
      <c r="G436" s="313" t="n"/>
      <c r="H436" s="313" t="n"/>
      <c r="I436" s="313" t="n"/>
      <c r="J436" s="313" t="n"/>
      <c r="K436" s="313" t="n"/>
      <c r="L436" s="313" t="n"/>
      <c r="M436" s="674" t="n"/>
      <c r="N436" s="675" t="inlineStr">
        <is>
          <t>Итого</t>
        </is>
      </c>
      <c r="O436" s="645" t="n"/>
      <c r="P436" s="645" t="n"/>
      <c r="Q436" s="645" t="n"/>
      <c r="R436" s="645" t="n"/>
      <c r="S436" s="645" t="n"/>
      <c r="T436" s="646" t="n"/>
      <c r="U436" s="43" t="inlineStr">
        <is>
          <t>кг</t>
        </is>
      </c>
      <c r="V436" s="676">
        <f>IFERROR(SUM(V433:V434),"0")</f>
        <v/>
      </c>
      <c r="W436" s="676">
        <f>IFERROR(SUM(W433:W434),"0")</f>
        <v/>
      </c>
      <c r="X436" s="43" t="n"/>
      <c r="Y436" s="677" t="n"/>
      <c r="Z436" s="677" t="n"/>
    </row>
    <row r="437" ht="14.25" customHeight="1">
      <c r="A437" s="330" t="inlineStr">
        <is>
          <t>Ветчины</t>
        </is>
      </c>
      <c r="B437" s="313" t="n"/>
      <c r="C437" s="313" t="n"/>
      <c r="D437" s="313" t="n"/>
      <c r="E437" s="313" t="n"/>
      <c r="F437" s="313" t="n"/>
      <c r="G437" s="313" t="n"/>
      <c r="H437" s="313" t="n"/>
      <c r="I437" s="313" t="n"/>
      <c r="J437" s="313" t="n"/>
      <c r="K437" s="313" t="n"/>
      <c r="L437" s="313" t="n"/>
      <c r="M437" s="313" t="n"/>
      <c r="N437" s="313" t="n"/>
      <c r="O437" s="313" t="n"/>
      <c r="P437" s="313" t="n"/>
      <c r="Q437" s="313" t="n"/>
      <c r="R437" s="313" t="n"/>
      <c r="S437" s="313" t="n"/>
      <c r="T437" s="313" t="n"/>
      <c r="U437" s="313" t="n"/>
      <c r="V437" s="313" t="n"/>
      <c r="W437" s="313" t="n"/>
      <c r="X437" s="313" t="n"/>
      <c r="Y437" s="330" t="n"/>
      <c r="Z437" s="330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5" t="n">
        <v>4640242180526</v>
      </c>
      <c r="E438" s="637" t="n"/>
      <c r="F438" s="669" t="n">
        <v>1.8</v>
      </c>
      <c r="G438" s="38" t="n">
        <v>6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09" t="inlineStr">
        <is>
          <t>Ветчины «Нежная» Весовой п/а ТМ «Зареченские» большой батон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5" t="n">
        <v>4640242180519</v>
      </c>
      <c r="E439" s="637" t="n"/>
      <c r="F439" s="669" t="n">
        <v>1.35</v>
      </c>
      <c r="G439" s="38" t="n">
        <v>8</v>
      </c>
      <c r="H439" s="669" t="n">
        <v>10.8</v>
      </c>
      <c r="I439" s="669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0" t="inlineStr">
        <is>
          <t>Ветчины «Нежная» Весовой п/а ТМ «Зареченские»</t>
        </is>
      </c>
      <c r="O439" s="671" t="n"/>
      <c r="P439" s="671" t="n"/>
      <c r="Q439" s="671" t="n"/>
      <c r="R439" s="637" t="n"/>
      <c r="S439" s="40" t="inlineStr"/>
      <c r="T439" s="40" t="inlineStr"/>
      <c r="U439" s="41" t="inlineStr">
        <is>
          <t>кг</t>
        </is>
      </c>
      <c r="V439" s="672" t="n">
        <v>0</v>
      </c>
      <c r="W439" s="673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0" t="n"/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кор</t>
        </is>
      </c>
      <c r="V440" s="676">
        <f>IFERROR(V438/H438,"0")+IFERROR(V439/H439,"0")</f>
        <v/>
      </c>
      <c r="W440" s="676">
        <f>IFERROR(W438/H438,"0")+IFERROR(W439/H439,"0")</f>
        <v/>
      </c>
      <c r="X440" s="676">
        <f>IFERROR(IF(X438="",0,X438),"0")+IFERROR(IF(X439="",0,X439),"0")</f>
        <v/>
      </c>
      <c r="Y440" s="677" t="n"/>
      <c r="Z440" s="677" t="n"/>
    </row>
    <row r="441">
      <c r="A441" s="313" t="n"/>
      <c r="B441" s="313" t="n"/>
      <c r="C441" s="313" t="n"/>
      <c r="D441" s="313" t="n"/>
      <c r="E441" s="313" t="n"/>
      <c r="F441" s="313" t="n"/>
      <c r="G441" s="313" t="n"/>
      <c r="H441" s="313" t="n"/>
      <c r="I441" s="313" t="n"/>
      <c r="J441" s="313" t="n"/>
      <c r="K441" s="313" t="n"/>
      <c r="L441" s="313" t="n"/>
      <c r="M441" s="674" t="n"/>
      <c r="N441" s="675" t="inlineStr">
        <is>
          <t>Итого</t>
        </is>
      </c>
      <c r="O441" s="645" t="n"/>
      <c r="P441" s="645" t="n"/>
      <c r="Q441" s="645" t="n"/>
      <c r="R441" s="645" t="n"/>
      <c r="S441" s="645" t="n"/>
      <c r="T441" s="646" t="n"/>
      <c r="U441" s="43" t="inlineStr">
        <is>
          <t>кг</t>
        </is>
      </c>
      <c r="V441" s="676">
        <f>IFERROR(SUM(V438:V439),"0")</f>
        <v/>
      </c>
      <c r="W441" s="676">
        <f>IFERROR(SUM(W438:W439),"0")</f>
        <v/>
      </c>
      <c r="X441" s="43" t="n"/>
      <c r="Y441" s="677" t="n"/>
      <c r="Z441" s="677" t="n"/>
    </row>
    <row r="442" ht="14.25" customHeight="1">
      <c r="A442" s="330" t="inlineStr">
        <is>
          <t>Копченые колбасы</t>
        </is>
      </c>
      <c r="B442" s="313" t="n"/>
      <c r="C442" s="313" t="n"/>
      <c r="D442" s="313" t="n"/>
      <c r="E442" s="313" t="n"/>
      <c r="F442" s="313" t="n"/>
      <c r="G442" s="313" t="n"/>
      <c r="H442" s="313" t="n"/>
      <c r="I442" s="313" t="n"/>
      <c r="J442" s="313" t="n"/>
      <c r="K442" s="313" t="n"/>
      <c r="L442" s="313" t="n"/>
      <c r="M442" s="313" t="n"/>
      <c r="N442" s="313" t="n"/>
      <c r="O442" s="313" t="n"/>
      <c r="P442" s="313" t="n"/>
      <c r="Q442" s="313" t="n"/>
      <c r="R442" s="313" t="n"/>
      <c r="S442" s="313" t="n"/>
      <c r="T442" s="313" t="n"/>
      <c r="U442" s="313" t="n"/>
      <c r="V442" s="313" t="n"/>
      <c r="W442" s="313" t="n"/>
      <c r="X442" s="313" t="n"/>
      <c r="Y442" s="330" t="n"/>
      <c r="Z442" s="330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5" t="n">
        <v>4640242180816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Копченые колбасы «Сервелат Пражский» Весовой фиброуз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5" t="n">
        <v>4640242180595</v>
      </c>
      <c r="E444" s="637" t="n"/>
      <c r="F444" s="669" t="n">
        <v>0.7</v>
      </c>
      <c r="G444" s="38" t="n">
        <v>6</v>
      </c>
      <c r="H444" s="669" t="n">
        <v>4.2</v>
      </c>
      <c r="I444" s="669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2" t="inlineStr">
        <is>
          <t>В/к колбасы «Сервелат Рижский» НТУ Весовые Фиброуз в/у ТМ «Зареченские»</t>
        </is>
      </c>
      <c r="O444" s="671" t="n"/>
      <c r="P444" s="671" t="n"/>
      <c r="Q444" s="671" t="n"/>
      <c r="R444" s="637" t="n"/>
      <c r="S444" s="40" t="inlineStr"/>
      <c r="T444" s="40" t="inlineStr"/>
      <c r="U444" s="41" t="inlineStr">
        <is>
          <t>кг</t>
        </is>
      </c>
      <c r="V444" s="672" t="n">
        <v>0</v>
      </c>
      <c r="W444" s="673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0" t="n"/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кор</t>
        </is>
      </c>
      <c r="V445" s="676">
        <f>IFERROR(V443/H443,"0")+IFERROR(V444/H444,"0")</f>
        <v/>
      </c>
      <c r="W445" s="676">
        <f>IFERROR(W443/H443,"0")+IFERROR(W444/H444,"0")</f>
        <v/>
      </c>
      <c r="X445" s="676">
        <f>IFERROR(IF(X443="",0,X443),"0")+IFERROR(IF(X444="",0,X444),"0")</f>
        <v/>
      </c>
      <c r="Y445" s="677" t="n"/>
      <c r="Z445" s="677" t="n"/>
    </row>
    <row r="446">
      <c r="A446" s="313" t="n"/>
      <c r="B446" s="313" t="n"/>
      <c r="C446" s="313" t="n"/>
      <c r="D446" s="313" t="n"/>
      <c r="E446" s="313" t="n"/>
      <c r="F446" s="313" t="n"/>
      <c r="G446" s="313" t="n"/>
      <c r="H446" s="313" t="n"/>
      <c r="I446" s="313" t="n"/>
      <c r="J446" s="313" t="n"/>
      <c r="K446" s="313" t="n"/>
      <c r="L446" s="313" t="n"/>
      <c r="M446" s="674" t="n"/>
      <c r="N446" s="675" t="inlineStr">
        <is>
          <t>Итого</t>
        </is>
      </c>
      <c r="O446" s="645" t="n"/>
      <c r="P446" s="645" t="n"/>
      <c r="Q446" s="645" t="n"/>
      <c r="R446" s="645" t="n"/>
      <c r="S446" s="645" t="n"/>
      <c r="T446" s="646" t="n"/>
      <c r="U446" s="43" t="inlineStr">
        <is>
          <t>кг</t>
        </is>
      </c>
      <c r="V446" s="676">
        <f>IFERROR(SUM(V443:V444),"0")</f>
        <v/>
      </c>
      <c r="W446" s="676">
        <f>IFERROR(SUM(W443:W444),"0")</f>
        <v/>
      </c>
      <c r="X446" s="43" t="n"/>
      <c r="Y446" s="677" t="n"/>
      <c r="Z446" s="677" t="n"/>
    </row>
    <row r="447" ht="14.25" customHeight="1">
      <c r="A447" s="330" t="inlineStr">
        <is>
          <t>Сосиски</t>
        </is>
      </c>
      <c r="B447" s="313" t="n"/>
      <c r="C447" s="313" t="n"/>
      <c r="D447" s="313" t="n"/>
      <c r="E447" s="313" t="n"/>
      <c r="F447" s="313" t="n"/>
      <c r="G447" s="313" t="n"/>
      <c r="H447" s="313" t="n"/>
      <c r="I447" s="313" t="n"/>
      <c r="J447" s="313" t="n"/>
      <c r="K447" s="313" t="n"/>
      <c r="L447" s="313" t="n"/>
      <c r="M447" s="313" t="n"/>
      <c r="N447" s="313" t="n"/>
      <c r="O447" s="313" t="n"/>
      <c r="P447" s="313" t="n"/>
      <c r="Q447" s="313" t="n"/>
      <c r="R447" s="313" t="n"/>
      <c r="S447" s="313" t="n"/>
      <c r="T447" s="313" t="n"/>
      <c r="U447" s="313" t="n"/>
      <c r="V447" s="313" t="n"/>
      <c r="W447" s="313" t="n"/>
      <c r="X447" s="313" t="n"/>
      <c r="Y447" s="330" t="n"/>
      <c r="Z447" s="330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5" t="n">
        <v>4640242180540</v>
      </c>
      <c r="E448" s="637" t="n"/>
      <c r="F448" s="669" t="n">
        <v>1.3</v>
      </c>
      <c r="G448" s="38" t="n">
        <v>6</v>
      </c>
      <c r="H448" s="669" t="n">
        <v>7.8</v>
      </c>
      <c r="I448" s="669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Весовой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5" t="n">
        <v>4640242180557</v>
      </c>
      <c r="E449" s="637" t="n"/>
      <c r="F449" s="669" t="n">
        <v>0.5</v>
      </c>
      <c r="G449" s="38" t="n">
        <v>6</v>
      </c>
      <c r="H449" s="669" t="n">
        <v>3</v>
      </c>
      <c r="I449" s="669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4" t="inlineStr">
        <is>
          <t>Сосиски «Сочные» Фикс.вес 0,5 п/а ТМ «Зареченские»</t>
        </is>
      </c>
      <c r="O449" s="671" t="n"/>
      <c r="P449" s="671" t="n"/>
      <c r="Q449" s="671" t="n"/>
      <c r="R449" s="637" t="n"/>
      <c r="S449" s="40" t="inlineStr"/>
      <c r="T449" s="40" t="inlineStr"/>
      <c r="U449" s="41" t="inlineStr">
        <is>
          <t>кг</t>
        </is>
      </c>
      <c r="V449" s="672" t="n">
        <v>0</v>
      </c>
      <c r="W449" s="673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0" t="n"/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кор</t>
        </is>
      </c>
      <c r="V450" s="676">
        <f>IFERROR(V448/H448,"0")+IFERROR(V449/H449,"0")</f>
        <v/>
      </c>
      <c r="W450" s="676">
        <f>IFERROR(W448/H448,"0")+IFERROR(W449/H449,"0")</f>
        <v/>
      </c>
      <c r="X450" s="676">
        <f>IFERROR(IF(X448="",0,X448),"0")+IFERROR(IF(X449="",0,X449),"0")</f>
        <v/>
      </c>
      <c r="Y450" s="677" t="n"/>
      <c r="Z450" s="677" t="n"/>
    </row>
    <row r="451">
      <c r="A451" s="313" t="n"/>
      <c r="B451" s="313" t="n"/>
      <c r="C451" s="313" t="n"/>
      <c r="D451" s="313" t="n"/>
      <c r="E451" s="313" t="n"/>
      <c r="F451" s="313" t="n"/>
      <c r="G451" s="313" t="n"/>
      <c r="H451" s="313" t="n"/>
      <c r="I451" s="313" t="n"/>
      <c r="J451" s="313" t="n"/>
      <c r="K451" s="313" t="n"/>
      <c r="L451" s="313" t="n"/>
      <c r="M451" s="674" t="n"/>
      <c r="N451" s="675" t="inlineStr">
        <is>
          <t>Итого</t>
        </is>
      </c>
      <c r="O451" s="645" t="n"/>
      <c r="P451" s="645" t="n"/>
      <c r="Q451" s="645" t="n"/>
      <c r="R451" s="645" t="n"/>
      <c r="S451" s="645" t="n"/>
      <c r="T451" s="646" t="n"/>
      <c r="U451" s="43" t="inlineStr">
        <is>
          <t>кг</t>
        </is>
      </c>
      <c r="V451" s="676">
        <f>IFERROR(SUM(V448:V449),"0")</f>
        <v/>
      </c>
      <c r="W451" s="676">
        <f>IFERROR(SUM(W448:W449),"0")</f>
        <v/>
      </c>
      <c r="X451" s="43" t="n"/>
      <c r="Y451" s="677" t="n"/>
      <c r="Z451" s="677" t="n"/>
    </row>
    <row r="452" ht="16.5" customHeight="1">
      <c r="A452" s="329" t="inlineStr">
        <is>
          <t>Выгодная цена</t>
        </is>
      </c>
      <c r="B452" s="313" t="n"/>
      <c r="C452" s="313" t="n"/>
      <c r="D452" s="313" t="n"/>
      <c r="E452" s="313" t="n"/>
      <c r="F452" s="313" t="n"/>
      <c r="G452" s="313" t="n"/>
      <c r="H452" s="313" t="n"/>
      <c r="I452" s="313" t="n"/>
      <c r="J452" s="313" t="n"/>
      <c r="K452" s="313" t="n"/>
      <c r="L452" s="313" t="n"/>
      <c r="M452" s="313" t="n"/>
      <c r="N452" s="313" t="n"/>
      <c r="O452" s="313" t="n"/>
      <c r="P452" s="313" t="n"/>
      <c r="Q452" s="313" t="n"/>
      <c r="R452" s="313" t="n"/>
      <c r="S452" s="313" t="n"/>
      <c r="T452" s="313" t="n"/>
      <c r="U452" s="313" t="n"/>
      <c r="V452" s="313" t="n"/>
      <c r="W452" s="313" t="n"/>
      <c r="X452" s="313" t="n"/>
      <c r="Y452" s="329" t="n"/>
      <c r="Z452" s="329" t="n"/>
    </row>
    <row r="453" ht="14.25" customHeight="1">
      <c r="A453" s="330" t="inlineStr">
        <is>
          <t>Сосиски</t>
        </is>
      </c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313" t="n"/>
      <c r="N453" s="313" t="n"/>
      <c r="O453" s="313" t="n"/>
      <c r="P453" s="313" t="n"/>
      <c r="Q453" s="313" t="n"/>
      <c r="R453" s="313" t="n"/>
      <c r="S453" s="313" t="n"/>
      <c r="T453" s="313" t="n"/>
      <c r="U453" s="313" t="n"/>
      <c r="V453" s="313" t="n"/>
      <c r="W453" s="313" t="n"/>
      <c r="X453" s="313" t="n"/>
      <c r="Y453" s="330" t="n"/>
      <c r="Z453" s="330" t="n"/>
    </row>
    <row r="454" ht="16.5" customHeight="1">
      <c r="A454" s="64" t="inlineStr">
        <is>
          <t>SU002655</t>
        </is>
      </c>
      <c r="B454" s="64" t="inlineStr">
        <is>
          <t>P003022</t>
        </is>
      </c>
      <c r="C454" s="37" t="n">
        <v>4301051310</v>
      </c>
      <c r="D454" s="325" t="n">
        <v>4680115880870</v>
      </c>
      <c r="E454" s="637" t="n"/>
      <c r="F454" s="669" t="n">
        <v>1.3</v>
      </c>
      <c r="G454" s="38" t="n">
        <v>6</v>
      </c>
      <c r="H454" s="669" t="n">
        <v>7.8</v>
      </c>
      <c r="I454" s="669" t="n">
        <v>8.364000000000001</v>
      </c>
      <c r="J454" s="38" t="n">
        <v>56</v>
      </c>
      <c r="K454" s="38" t="inlineStr">
        <is>
          <t>8</t>
        </is>
      </c>
      <c r="L454" s="39" t="inlineStr">
        <is>
          <t>СК3</t>
        </is>
      </c>
      <c r="M454" s="38" t="n">
        <v>40</v>
      </c>
      <c r="N454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4" s="671" t="n"/>
      <c r="P454" s="671" t="n"/>
      <c r="Q454" s="671" t="n"/>
      <c r="R454" s="637" t="n"/>
      <c r="S454" s="40" t="inlineStr"/>
      <c r="T454" s="40" t="inlineStr"/>
      <c r="U454" s="41" t="inlineStr">
        <is>
          <t>кг</t>
        </is>
      </c>
      <c r="V454" s="672" t="n">
        <v>0</v>
      </c>
      <c r="W454" s="67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0" t="n"/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кор</t>
        </is>
      </c>
      <c r="V455" s="676">
        <f>IFERROR(V454/H454,"0")</f>
        <v/>
      </c>
      <c r="W455" s="676">
        <f>IFERROR(W454/H454,"0")</f>
        <v/>
      </c>
      <c r="X455" s="676">
        <f>IFERROR(IF(X454="",0,X454),"0")</f>
        <v/>
      </c>
      <c r="Y455" s="677" t="n"/>
      <c r="Z455" s="677" t="n"/>
    </row>
    <row r="456">
      <c r="A456" s="313" t="n"/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674" t="n"/>
      <c r="N456" s="675" t="inlineStr">
        <is>
          <t>Итого</t>
        </is>
      </c>
      <c r="O456" s="645" t="n"/>
      <c r="P456" s="645" t="n"/>
      <c r="Q456" s="645" t="n"/>
      <c r="R456" s="645" t="n"/>
      <c r="S456" s="645" t="n"/>
      <c r="T456" s="646" t="n"/>
      <c r="U456" s="43" t="inlineStr">
        <is>
          <t>кг</t>
        </is>
      </c>
      <c r="V456" s="676">
        <f>IFERROR(SUM(V454:V454),"0")</f>
        <v/>
      </c>
      <c r="W456" s="676">
        <f>IFERROR(SUM(W454:W454),"0")</f>
        <v/>
      </c>
      <c r="X456" s="43" t="n"/>
      <c r="Y456" s="677" t="n"/>
      <c r="Z456" s="677" t="n"/>
    </row>
    <row r="457" ht="15" customHeight="1">
      <c r="A457" s="324" t="n"/>
      <c r="B457" s="313" t="n"/>
      <c r="C457" s="313" t="n"/>
      <c r="D457" s="313" t="n"/>
      <c r="E457" s="313" t="n"/>
      <c r="F457" s="313" t="n"/>
      <c r="G457" s="313" t="n"/>
      <c r="H457" s="313" t="n"/>
      <c r="I457" s="313" t="n"/>
      <c r="J457" s="313" t="n"/>
      <c r="K457" s="313" t="n"/>
      <c r="L457" s="313" t="n"/>
      <c r="M457" s="634" t="n"/>
      <c r="N457" s="916" t="inlineStr">
        <is>
          <t>ИТОГО НЕТТО</t>
        </is>
      </c>
      <c r="O457" s="628" t="n"/>
      <c r="P457" s="628" t="n"/>
      <c r="Q457" s="628" t="n"/>
      <c r="R457" s="628" t="n"/>
      <c r="S457" s="628" t="n"/>
      <c r="T457" s="629" t="n"/>
      <c r="U457" s="43" t="inlineStr">
        <is>
          <t>кг</t>
        </is>
      </c>
      <c r="V457" s="676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/>
      </c>
      <c r="W457" s="676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/>
      </c>
      <c r="X457" s="43" t="n"/>
      <c r="Y457" s="677" t="n"/>
      <c r="Z457" s="677" t="n"/>
    </row>
    <row r="458">
      <c r="A458" s="313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34" t="n"/>
      <c r="N458" s="916" t="inlineStr">
        <is>
          <t>ИТОГО БРУТТО</t>
        </is>
      </c>
      <c r="O458" s="628" t="n"/>
      <c r="P458" s="628" t="n"/>
      <c r="Q458" s="628" t="n"/>
      <c r="R458" s="628" t="n"/>
      <c r="S458" s="628" t="n"/>
      <c r="T458" s="629" t="n"/>
      <c r="U458" s="43" t="inlineStr">
        <is>
          <t>кг</t>
        </is>
      </c>
      <c r="V458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/>
      </c>
      <c r="W458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/>
      </c>
      <c r="X458" s="43" t="n"/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34" t="n"/>
      <c r="N459" s="916" t="inlineStr">
        <is>
          <t>Кол-во паллет</t>
        </is>
      </c>
      <c r="O459" s="628" t="n"/>
      <c r="P459" s="628" t="n"/>
      <c r="Q459" s="628" t="n"/>
      <c r="R459" s="628" t="n"/>
      <c r="S459" s="628" t="n"/>
      <c r="T459" s="629" t="n"/>
      <c r="U459" s="43" t="inlineStr">
        <is>
          <t>шт</t>
        </is>
      </c>
      <c r="V45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/>
      </c>
      <c r="W45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/>
      </c>
      <c r="X459" s="43" t="n"/>
      <c r="Y459" s="677" t="n"/>
      <c r="Z459" s="677" t="n"/>
    </row>
    <row r="460">
      <c r="A460" s="313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Вес брутто  с паллетами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GrossWeightTotal+PalletQtyTotal*25</f>
        <v/>
      </c>
      <c r="W460" s="676">
        <f>GrossWeightTotalR+PalletQtyTotalR*25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Кол-во коробок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шт</t>
        </is>
      </c>
      <c r="V461" s="676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/>
      </c>
      <c r="W461" s="676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/>
      </c>
      <c r="X461" s="43" t="n"/>
      <c r="Y461" s="677" t="n"/>
      <c r="Z461" s="677" t="n"/>
    </row>
    <row r="462" ht="14.25" customHeight="1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Объем заказа</t>
        </is>
      </c>
      <c r="O462" s="628" t="n"/>
      <c r="P462" s="628" t="n"/>
      <c r="Q462" s="628" t="n"/>
      <c r="R462" s="628" t="n"/>
      <c r="S462" s="628" t="n"/>
      <c r="T462" s="629" t="n"/>
      <c r="U462" s="46" t="inlineStr">
        <is>
          <t>м3</t>
        </is>
      </c>
      <c r="V462" s="43" t="n"/>
      <c r="W462" s="43" t="n"/>
      <c r="X462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/>
      </c>
      <c r="Y462" s="677" t="n"/>
      <c r="Z462" s="677" t="n"/>
    </row>
    <row r="463" ht="13.5" customHeight="1" thickBot="1"/>
    <row r="464" ht="27" customHeight="1" thickBot="1" thickTop="1">
      <c r="A464" s="47" t="inlineStr">
        <is>
          <t>ТОРГОВАЯ МАРКА</t>
        </is>
      </c>
      <c r="B464" s="312" t="inlineStr">
        <is>
          <t>Ядрена копоть</t>
        </is>
      </c>
      <c r="C464" s="312" t="inlineStr">
        <is>
          <t>Вязанка</t>
        </is>
      </c>
      <c r="D464" s="917" t="n"/>
      <c r="E464" s="917" t="n"/>
      <c r="F464" s="918" t="n"/>
      <c r="G464" s="312" t="inlineStr">
        <is>
          <t>Стародворье</t>
        </is>
      </c>
      <c r="H464" s="917" t="n"/>
      <c r="I464" s="917" t="n"/>
      <c r="J464" s="917" t="n"/>
      <c r="K464" s="917" t="n"/>
      <c r="L464" s="917" t="n"/>
      <c r="M464" s="918" t="n"/>
      <c r="N464" s="312" t="inlineStr">
        <is>
          <t>Особый рецепт</t>
        </is>
      </c>
      <c r="O464" s="918" t="n"/>
      <c r="P464" s="312" t="inlineStr">
        <is>
          <t>Баварушка</t>
        </is>
      </c>
      <c r="Q464" s="918" t="n"/>
      <c r="R464" s="312" t="inlineStr">
        <is>
          <t>Дугушка</t>
        </is>
      </c>
      <c r="S464" s="312" t="inlineStr">
        <is>
          <t>Зареченские</t>
        </is>
      </c>
      <c r="T464" s="918" t="n"/>
      <c r="U464" s="313" t="n"/>
      <c r="Z464" s="61" t="n"/>
      <c r="AC464" s="313" t="n"/>
    </row>
    <row r="465" ht="14.25" customHeight="1" thickTop="1">
      <c r="A465" s="314" t="inlineStr">
        <is>
          <t>СЕРИЯ</t>
        </is>
      </c>
      <c r="B465" s="312" t="inlineStr">
        <is>
          <t>Ядрена копоть</t>
        </is>
      </c>
      <c r="C465" s="312" t="inlineStr">
        <is>
          <t>Столичная</t>
        </is>
      </c>
      <c r="D465" s="312" t="inlineStr">
        <is>
          <t>Классическая</t>
        </is>
      </c>
      <c r="E465" s="312" t="inlineStr">
        <is>
          <t>Вязанка</t>
        </is>
      </c>
      <c r="F465" s="312" t="inlineStr">
        <is>
          <t>Сливушки</t>
        </is>
      </c>
      <c r="G465" s="312" t="inlineStr">
        <is>
          <t>Золоченная в печи</t>
        </is>
      </c>
      <c r="H465" s="312" t="inlineStr">
        <is>
          <t>Мясорубская</t>
        </is>
      </c>
      <c r="I465" s="312" t="inlineStr">
        <is>
          <t>Сочинка</t>
        </is>
      </c>
      <c r="J465" s="312" t="inlineStr">
        <is>
          <t>Бордо</t>
        </is>
      </c>
      <c r="K465" s="313" t="n"/>
      <c r="L465" s="312" t="inlineStr">
        <is>
          <t>Фирменная</t>
        </is>
      </c>
      <c r="M465" s="312" t="inlineStr">
        <is>
          <t>Бавария</t>
        </is>
      </c>
      <c r="N465" s="312" t="inlineStr">
        <is>
          <t>Особая</t>
        </is>
      </c>
      <c r="O465" s="312" t="inlineStr">
        <is>
          <t>Особая Без свинины</t>
        </is>
      </c>
      <c r="P465" s="312" t="inlineStr">
        <is>
          <t>Филейбургская</t>
        </is>
      </c>
      <c r="Q465" s="312" t="inlineStr">
        <is>
          <t>Балыкбургская</t>
        </is>
      </c>
      <c r="R465" s="312" t="inlineStr">
        <is>
          <t>Дугушка</t>
        </is>
      </c>
      <c r="S465" s="312" t="inlineStr">
        <is>
          <t>Зареченские продукты</t>
        </is>
      </c>
      <c r="T465" s="312" t="inlineStr">
        <is>
          <t>Выгодная цена</t>
        </is>
      </c>
      <c r="U465" s="313" t="n"/>
      <c r="Z465" s="61" t="n"/>
      <c r="AC465" s="313" t="n"/>
    </row>
    <row r="466" ht="13.5" customHeight="1" thickBot="1">
      <c r="A466" s="919" t="n"/>
      <c r="B466" s="920" t="n"/>
      <c r="C466" s="920" t="n"/>
      <c r="D466" s="920" t="n"/>
      <c r="E466" s="920" t="n"/>
      <c r="F466" s="920" t="n"/>
      <c r="G466" s="920" t="n"/>
      <c r="H466" s="920" t="n"/>
      <c r="I466" s="920" t="n"/>
      <c r="J466" s="920" t="n"/>
      <c r="K466" s="313" t="n"/>
      <c r="L466" s="920" t="n"/>
      <c r="M466" s="920" t="n"/>
      <c r="N466" s="920" t="n"/>
      <c r="O466" s="920" t="n"/>
      <c r="P466" s="920" t="n"/>
      <c r="Q466" s="920" t="n"/>
      <c r="R466" s="920" t="n"/>
      <c r="S466" s="920" t="n"/>
      <c r="T466" s="920" t="n"/>
      <c r="U466" s="313" t="n"/>
      <c r="Z466" s="61" t="n"/>
      <c r="AC466" s="313" t="n"/>
    </row>
    <row r="467" ht="18" customHeight="1" thickBot="1" thickTop="1">
      <c r="A467" s="47" t="inlineStr">
        <is>
          <t>ИТОГО, кг</t>
        </is>
      </c>
      <c r="B467" s="53">
        <f>IFERROR(W22*1,"0")+IFERROR(W26*1,"0")+IFERROR(W27*1,"0")+IFERROR(W28*1,"0")+IFERROR(W29*1,"0")+IFERROR(W30*1,"0")+IFERROR(W31*1,"0")+IFERROR(W35*1,"0")+IFERROR(W39*1,"0")+IFERROR(W43*1,"0")</f>
        <v/>
      </c>
      <c r="C467" s="53">
        <f>IFERROR(W49*1,"0")+IFERROR(W50*1,"0")</f>
        <v/>
      </c>
      <c r="D467" s="53">
        <f>IFERROR(W55*1,"0")+IFERROR(W56*1,"0")+IFERROR(W57*1,"0")+IFERROR(W58*1,"0")</f>
        <v/>
      </c>
      <c r="E46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7" s="53">
        <f>IFERROR(W128*1,"0")+IFERROR(W129*1,"0")+IFERROR(W130*1,"0")</f>
        <v/>
      </c>
      <c r="G467" s="53">
        <f>IFERROR(W136*1,"0")+IFERROR(W137*1,"0")+IFERROR(W138*1,"0")</f>
        <v/>
      </c>
      <c r="H467" s="53">
        <f>IFERROR(W143*1,"0")+IFERROR(W144*1,"0")+IFERROR(W145*1,"0")+IFERROR(W146*1,"0")+IFERROR(W147*1,"0")+IFERROR(W148*1,"0")+IFERROR(W149*1,"0")+IFERROR(W150*1,"0")</f>
        <v/>
      </c>
      <c r="I46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67" s="313" t="n"/>
      <c r="L467" s="53">
        <f>IFERROR(W256*1,"0")+IFERROR(W257*1,"0")+IFERROR(W258*1,"0")+IFERROR(W259*1,"0")+IFERROR(W260*1,"0")+IFERROR(W261*1,"0")+IFERROR(W262*1,"0")+IFERROR(W266*1,"0")+IFERROR(W267*1,"0")</f>
        <v/>
      </c>
      <c r="M467" s="53">
        <f>IFERROR(W272*1,"0")+IFERROR(W276*1,"0")+IFERROR(W277*1,"0")+IFERROR(W278*1,"0")+IFERROR(W282*1,"0")+IFERROR(W286*1,"0")</f>
        <v/>
      </c>
      <c r="N467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67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67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67" s="53">
        <f>IFERROR(W379*1,"0")+IFERROR(W380*1,"0")+IFERROR(W384*1,"0")+IFERROR(W385*1,"0")+IFERROR(W386*1,"0")+IFERROR(W387*1,"0")+IFERROR(W388*1,"0")+IFERROR(W389*1,"0")+IFERROR(W390*1,"0")+IFERROR(W394*1,"0")</f>
        <v/>
      </c>
      <c r="R467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67" s="53">
        <f>IFERROR(W433*1,"0")+IFERROR(W434*1,"0")+IFERROR(W438*1,"0")+IFERROR(W439*1,"0")+IFERROR(W443*1,"0")+IFERROR(W444*1,"0")+IFERROR(W448*1,"0")+IFERROR(W449*1,"0")</f>
        <v/>
      </c>
      <c r="T467" s="53">
        <f>IFERROR(W454*1,"0")</f>
        <v/>
      </c>
      <c r="U467" s="313" t="n"/>
      <c r="Z467" s="61" t="n"/>
      <c r="AC467" s="31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WbdV/nT4Y5MA91ZYH88ZQ==" formatRows="1" sort="0" spinCount="100000" hashValue="nqvPITTlfTCbCAzOWNtP0p4il/ig2W8+SWAD0dF/laNbprosdFykAFL5p9N/YZ/sB7B1+SkVtbgvpDm7dAKFr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1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423:T423"/>
    <mergeCell ref="N279:T279"/>
    <mergeCell ref="D366:E366"/>
    <mergeCell ref="N410:T410"/>
    <mergeCell ref="N124:T124"/>
    <mergeCell ref="A154:X154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N200:R200"/>
    <mergeCell ref="N229:R229"/>
    <mergeCell ref="N387:R387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N457:T457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A465:A466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Erk1fc6WZQ189bVynGEiA==" formatRows="1" sort="0" spinCount="100000" hashValue="JAWpEARzM1eICoiNwvMkm8yV/h7pP+GBJLXTDqcCY3RZs+Goc09sl8b9XoiVp8JCVFBMGrfRK5Sb4siR1y7f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2023-11-07T09:41:51Z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