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7,03,24 Симф ЗПФ\"/>
    </mc:Choice>
  </mc:AlternateContent>
  <xr:revisionPtr revIDLastSave="0" documentId="13_ncr:1_{6CCBF294-AC84-4963-A8EC-2F02A38BC5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5" i="1" s="1"/>
  <c r="N174" i="1"/>
  <c r="V171" i="1"/>
  <c r="V170" i="1"/>
  <c r="X169" i="1"/>
  <c r="X170" i="1" s="1"/>
  <c r="W169" i="1"/>
  <c r="W170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V24" i="1"/>
  <c r="V23" i="1"/>
  <c r="X22" i="1"/>
  <c r="X23" i="1" s="1"/>
  <c r="W22" i="1"/>
  <c r="W24" i="1" s="1"/>
  <c r="N22" i="1"/>
  <c r="H10" i="1"/>
  <c r="A9" i="1"/>
  <c r="D7" i="1"/>
  <c r="O6" i="1"/>
  <c r="N2" i="1"/>
  <c r="W124" i="1" l="1"/>
  <c r="X73" i="1"/>
  <c r="X83" i="1"/>
  <c r="W99" i="1"/>
  <c r="W110" i="1"/>
  <c r="X118" i="1"/>
  <c r="W119" i="1"/>
  <c r="W146" i="1"/>
  <c r="X153" i="1"/>
  <c r="W154" i="1"/>
  <c r="X158" i="1"/>
  <c r="X165" i="1"/>
  <c r="W166" i="1"/>
  <c r="W190" i="1"/>
  <c r="W197" i="1"/>
  <c r="X204" i="1"/>
  <c r="W205" i="1"/>
  <c r="W242" i="1"/>
  <c r="X40" i="1"/>
  <c r="W40" i="1"/>
  <c r="W57" i="1"/>
  <c r="W62" i="1"/>
  <c r="W63" i="1"/>
  <c r="W74" i="1"/>
  <c r="W83" i="1"/>
  <c r="W84" i="1"/>
  <c r="W90" i="1"/>
  <c r="X90" i="1"/>
  <c r="W100" i="1"/>
  <c r="W106" i="1"/>
  <c r="W134" i="1"/>
  <c r="W159" i="1"/>
  <c r="W165" i="1"/>
  <c r="W182" i="1"/>
  <c r="X182" i="1"/>
  <c r="X189" i="1"/>
  <c r="X196" i="1"/>
  <c r="W196" i="1"/>
  <c r="W204" i="1"/>
  <c r="W216" i="1"/>
  <c r="W266" i="1"/>
  <c r="V270" i="1"/>
  <c r="F10" i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V267" i="1"/>
  <c r="W41" i="1"/>
  <c r="W46" i="1"/>
  <c r="W56" i="1"/>
  <c r="W68" i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W267" i="1" l="1"/>
  <c r="X272" i="1"/>
  <c r="B280" i="1"/>
  <c r="W271" i="1"/>
  <c r="A280" i="1" s="1"/>
  <c r="C280" i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<sst xmlns="http://schemas.openxmlformats.org/spreadsheetml/2006/main" count="978" uniqueCount="376">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</sst>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4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200</v>
      </c>
      <c r="W30" s="166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200</v>
      </c>
      <c r="W32" s="167">
        <f>IFERROR(SUM(W28:W31),"0")</f>
        <v>200</v>
      </c>
      <c r="X32" s="167">
        <f>IFERROR(IF(X28="",0,X28),"0")+IFERROR(IF(X29="",0,X29),"0")+IFERROR(IF(X30="",0,X30),"0")+IFERROR(IF(X31="",0,X31),"0")</f>
        <v>1.8720000000000001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300</v>
      </c>
      <c r="W33" s="167">
        <f>IFERROR(SUMPRODUCT(W28:W31*H28:H31),"0")</f>
        <v>300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75</v>
      </c>
      <c r="W39" s="166">
        <f>IFERROR(IF(V39="","",V39),"")</f>
        <v>75</v>
      </c>
      <c r="X39" s="37">
        <f>IFERROR(IF(V39="","",V39*0.0155),"")</f>
        <v>1.1625000000000001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75</v>
      </c>
      <c r="W40" s="167">
        <f>IFERROR(SUM(W36:W39),"0")</f>
        <v>75</v>
      </c>
      <c r="X40" s="167">
        <f>IFERROR(IF(X36="",0,X36),"0")+IFERROR(IF(X37="",0,X37),"0")+IFERROR(IF(X38="",0,X38),"0")+IFERROR(IF(X39="",0,X39),"0")</f>
        <v>1.1625000000000001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450</v>
      </c>
      <c r="W41" s="167">
        <f>IFERROR(SUMPRODUCT(W36:W39*H36:H39),"0")</f>
        <v>450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40</v>
      </c>
      <c r="W45" s="166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40</v>
      </c>
      <c r="W46" s="167">
        <f>IFERROR(SUM(W44:W45),"0")</f>
        <v>40</v>
      </c>
      <c r="X46" s="167">
        <f>IFERROR(IF(X44="",0,X44),"0")+IFERROR(IF(X45="",0,X45),"0")</f>
        <v>0.38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48</v>
      </c>
      <c r="W47" s="167">
        <f>IFERROR(SUMPRODUCT(W44:W45*H44:H45),"0")</f>
        <v>48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75</v>
      </c>
      <c r="W51" s="166">
        <f t="shared" si="0"/>
        <v>75</v>
      </c>
      <c r="X51" s="37">
        <f t="shared" si="1"/>
        <v>1.1625000000000001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60</v>
      </c>
      <c r="W52" s="166">
        <f t="shared" si="0"/>
        <v>60</v>
      </c>
      <c r="X52" s="37">
        <f t="shared" si="1"/>
        <v>0.92999999999999994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15</v>
      </c>
      <c r="W53" s="166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18</v>
      </c>
      <c r="W55" s="166">
        <f t="shared" si="0"/>
        <v>18</v>
      </c>
      <c r="X55" s="37">
        <f t="shared" si="1"/>
        <v>0.27900000000000003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168</v>
      </c>
      <c r="W56" s="167">
        <f>IFERROR(SUM(W50:W55),"0")</f>
        <v>168</v>
      </c>
      <c r="X56" s="167">
        <f>IFERROR(IF(X50="",0,X50),"0")+IFERROR(IF(X51="",0,X51),"0")+IFERROR(IF(X52="",0,X52),"0")+IFERROR(IF(X53="",0,X53),"0")+IFERROR(IF(X54="",0,X54),"0")+IFERROR(IF(X55="",0,X55),"0")</f>
        <v>2.6040000000000001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1190.3999999999999</v>
      </c>
      <c r="W57" s="167">
        <f>IFERROR(SUMPRODUCT(W50:W55*H50:H55),"0")</f>
        <v>1190.3999999999999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120</v>
      </c>
      <c r="W61" s="166">
        <f>IFERROR(IF(V61="","",V61),"")</f>
        <v>120</v>
      </c>
      <c r="X61" s="37">
        <f>IFERROR(IF(V61="","",V61*0.00866),"")</f>
        <v>1.0391999999999999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120</v>
      </c>
      <c r="W62" s="167">
        <f>IFERROR(SUM(W60:W61),"0")</f>
        <v>120</v>
      </c>
      <c r="X62" s="167">
        <f>IFERROR(IF(X60="",0,X60),"0")+IFERROR(IF(X61="",0,X61),"0")</f>
        <v>1.0391999999999999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600</v>
      </c>
      <c r="W63" s="167">
        <f>IFERROR(SUMPRODUCT(W60:W61*H60:H61),"0")</f>
        <v>600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15</v>
      </c>
      <c r="W71" s="166">
        <f>IFERROR(IF(V71="","",V71),"")</f>
        <v>15</v>
      </c>
      <c r="X71" s="37">
        <f>IFERROR(IF(V71="","",V71*0.01788),"")</f>
        <v>0.26819999999999999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15</v>
      </c>
      <c r="W73" s="167">
        <f>IFERROR(SUM(W71:W72),"0")</f>
        <v>15</v>
      </c>
      <c r="X73" s="167">
        <f>IFERROR(IF(X71="",0,X71),"0")+IFERROR(IF(X72="",0,X72),"0")</f>
        <v>0.26819999999999999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54</v>
      </c>
      <c r="W74" s="167">
        <f>IFERROR(SUMPRODUCT(W71:W72*H71:H72),"0")</f>
        <v>54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10</v>
      </c>
      <c r="W78" s="166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119</v>
      </c>
      <c r="W79" s="166">
        <f t="shared" si="2"/>
        <v>119</v>
      </c>
      <c r="X79" s="37">
        <f t="shared" si="3"/>
        <v>2.1277200000000001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120</v>
      </c>
      <c r="W82" s="166">
        <f t="shared" si="2"/>
        <v>120</v>
      </c>
      <c r="X82" s="37">
        <f t="shared" si="3"/>
        <v>2.1456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259</v>
      </c>
      <c r="W83" s="167">
        <f>IFERROR(SUM(W77:W82),"0")</f>
        <v>259</v>
      </c>
      <c r="X83" s="167">
        <f>IFERROR(IF(X77="",0,X77),"0")+IFERROR(IF(X78="",0,X78),"0")+IFERROR(IF(X79="",0,X79),"0")+IFERROR(IF(X80="",0,X80),"0")+IFERROR(IF(X81="",0,X81),"0")+IFERROR(IF(X82="",0,X82),"0")</f>
        <v>4.6309199999999997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938.40000000000009</v>
      </c>
      <c r="W84" s="167">
        <f>IFERROR(SUMPRODUCT(W77:W82*H77:H82),"0")</f>
        <v>938.40000000000009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30</v>
      </c>
      <c r="W87" s="166">
        <f>IFERROR(IF(V87="","",V87),"")</f>
        <v>30</v>
      </c>
      <c r="X87" s="37">
        <f>IFERROR(IF(V87="","",V87*0.00936),"")</f>
        <v>0.28079999999999999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30</v>
      </c>
      <c r="W90" s="167">
        <f>IFERROR(SUM(W87:W89),"0")</f>
        <v>30</v>
      </c>
      <c r="X90" s="167">
        <f>IFERROR(IF(X87="",0,X87),"0")+IFERROR(IF(X88="",0,X88),"0")+IFERROR(IF(X89="",0,X89),"0")</f>
        <v>0.28079999999999999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64.800000000000011</v>
      </c>
      <c r="W91" s="167">
        <f>IFERROR(SUMPRODUCT(W87:W89*H87:H89),"0")</f>
        <v>64.800000000000011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60</v>
      </c>
      <c r="W94" s="166">
        <f>IFERROR(IF(V94="","",V94),"")</f>
        <v>60</v>
      </c>
      <c r="X94" s="37">
        <f>IFERROR(IF(V94="","",V94*0.0155),"")</f>
        <v>0.92999999999999994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258</v>
      </c>
      <c r="W95" s="166">
        <f>IFERROR(IF(V95="","",V95),"")</f>
        <v>258</v>
      </c>
      <c r="X95" s="37">
        <f>IFERROR(IF(V95="","",V95*0.0155),"")</f>
        <v>3.9990000000000001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30</v>
      </c>
      <c r="W96" s="166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308</v>
      </c>
      <c r="W97" s="166">
        <f>IFERROR(IF(V97="","",V97),"")</f>
        <v>308</v>
      </c>
      <c r="X97" s="37">
        <f>IFERROR(IF(V97="","",V97*0.0155),"")</f>
        <v>4.774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656</v>
      </c>
      <c r="W99" s="167">
        <f>IFERROR(SUM(W94:W98),"0")</f>
        <v>656</v>
      </c>
      <c r="X99" s="167">
        <f>IFERROR(IF(X94="",0,X94),"0")+IFERROR(IF(X95="",0,X95),"0")+IFERROR(IF(X96="",0,X96),"0")+IFERROR(IF(X97="",0,X97),"0")+IFERROR(IF(X98="",0,X98),"0")</f>
        <v>10.167999999999999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4694.3999999999996</v>
      </c>
      <c r="W100" s="167">
        <f>IFERROR(SUMPRODUCT(W94:W98*H94:H98),"0")</f>
        <v>4694.3999999999996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154</v>
      </c>
      <c r="W103" s="166">
        <f>IFERROR(IF(V103="","",V103),"")</f>
        <v>154</v>
      </c>
      <c r="X103" s="37">
        <f>IFERROR(IF(V103="","",V103*0.01788),"")</f>
        <v>2.75352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160</v>
      </c>
      <c r="W104" s="166">
        <f>IFERROR(IF(V104="","",V104),"")</f>
        <v>160</v>
      </c>
      <c r="X104" s="37">
        <f>IFERROR(IF(V104="","",V104*0.01788),"")</f>
        <v>2.8608000000000002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314</v>
      </c>
      <c r="W105" s="167">
        <f>IFERROR(SUM(W103:W104),"0")</f>
        <v>314</v>
      </c>
      <c r="X105" s="167">
        <f>IFERROR(IF(X103="",0,X103),"0")+IFERROR(IF(X104="",0,X104),"0")</f>
        <v>5.6143200000000002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942</v>
      </c>
      <c r="W106" s="167">
        <f>IFERROR(SUMPRODUCT(W103:W104*H103:H104),"0")</f>
        <v>942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121</v>
      </c>
      <c r="W109" s="166">
        <f>IFERROR(IF(V109="","",V109),"")</f>
        <v>121</v>
      </c>
      <c r="X109" s="37">
        <f>IFERROR(IF(V109="","",V109*0.01788),"")</f>
        <v>2.1634799999999998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121</v>
      </c>
      <c r="W110" s="167">
        <f>IFERROR(SUM(W109:W109),"0")</f>
        <v>121</v>
      </c>
      <c r="X110" s="167">
        <f>IFERROR(IF(X109="",0,X109),"0")</f>
        <v>2.1634799999999998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363</v>
      </c>
      <c r="W111" s="167">
        <f>IFERROR(SUMPRODUCT(W109:W109*H109:H109),"0")</f>
        <v>363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50</v>
      </c>
      <c r="W116" s="166">
        <f>IFERROR(IF(V116="","",V116),"")</f>
        <v>50</v>
      </c>
      <c r="X116" s="37">
        <f>IFERROR(IF(V116="","",V116*0.01788),"")</f>
        <v>0.89400000000000002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77</v>
      </c>
      <c r="W117" s="166">
        <f>IFERROR(IF(V117="","",V117),"")</f>
        <v>77</v>
      </c>
      <c r="X117" s="37">
        <f>IFERROR(IF(V117="","",V117*0.01788),"")</f>
        <v>1.37676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127</v>
      </c>
      <c r="W118" s="167">
        <f>IFERROR(SUM(W114:W117),"0")</f>
        <v>127</v>
      </c>
      <c r="X118" s="167">
        <f>IFERROR(IF(X114="",0,X114),"0")+IFERROR(IF(X115="",0,X115),"0")+IFERROR(IF(X116="",0,X116),"0")+IFERROR(IF(X117="",0,X117),"0")</f>
        <v>2.2707600000000001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381</v>
      </c>
      <c r="W119" s="167">
        <f>IFERROR(SUMPRODUCT(W114:W117*H114:H117),"0")</f>
        <v>381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100</v>
      </c>
      <c r="W139" s="166">
        <f>IFERROR(IF(V139="","",V139),"")</f>
        <v>100</v>
      </c>
      <c r="X139" s="37">
        <f>IFERROR(IF(V139="","",V139*0.00502),"")</f>
        <v>0.502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100</v>
      </c>
      <c r="W140" s="167">
        <f>IFERROR(SUM(W139:W139),"0")</f>
        <v>100</v>
      </c>
      <c r="X140" s="167">
        <f>IFERROR(IF(X139="",0,X139),"0")</f>
        <v>0.502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180</v>
      </c>
      <c r="W141" s="167">
        <f>IFERROR(SUMPRODUCT(W139:W139*H139:H139),"0")</f>
        <v>180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74</v>
      </c>
      <c r="W151" s="166">
        <f>IFERROR(IF(V151="","",V151),"")</f>
        <v>74</v>
      </c>
      <c r="X151" s="37">
        <f>IFERROR(IF(V151="","",V151*0.00866),"")</f>
        <v>0.64083999999999997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74</v>
      </c>
      <c r="W153" s="167">
        <f>IFERROR(SUM(W149:W152),"0")</f>
        <v>74</v>
      </c>
      <c r="X153" s="167">
        <f>IFERROR(IF(X149="",0,X149),"0")+IFERROR(IF(X150="",0,X150),"0")+IFERROR(IF(X151="",0,X151),"0")+IFERROR(IF(X152="",0,X152),"0")</f>
        <v>0.64083999999999997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370</v>
      </c>
      <c r="W154" s="167">
        <f>IFERROR(SUMPRODUCT(W149:W152*H149:H152),"0")</f>
        <v>370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70</v>
      </c>
      <c r="W163" s="166">
        <f>IFERROR(IF(V163="","",V163),"")</f>
        <v>70</v>
      </c>
      <c r="X163" s="37">
        <f>IFERROR(IF(V163="","",V163*0.01788),"")</f>
        <v>1.2516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70</v>
      </c>
      <c r="W164" s="166">
        <f>IFERROR(IF(V164="","",V164),"")</f>
        <v>70</v>
      </c>
      <c r="X164" s="37">
        <f>IFERROR(IF(V164="","",V164*0.01788),"")</f>
        <v>1.2516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140</v>
      </c>
      <c r="W165" s="167">
        <f>IFERROR(SUM(W163:W164),"0")</f>
        <v>140</v>
      </c>
      <c r="X165" s="167">
        <f>IFERROR(IF(X163="",0,X163),"0")+IFERROR(IF(X164="",0,X164),"0")</f>
        <v>2.5032000000000001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420</v>
      </c>
      <c r="W166" s="167">
        <f>IFERROR(SUMPRODUCT(W163:W164*H163:H164),"0")</f>
        <v>420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20</v>
      </c>
      <c r="W181" s="166">
        <f>IFERROR(IF(V181="","",V181),"")</f>
        <v>20</v>
      </c>
      <c r="X181" s="37">
        <f>IFERROR(IF(V181="","",V181*0.01788),"")</f>
        <v>0.35760000000000003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20</v>
      </c>
      <c r="W182" s="167">
        <f>IFERROR(SUM(W179:W181),"0")</f>
        <v>20</v>
      </c>
      <c r="X182" s="167">
        <f>IFERROR(IF(X179="",0,X179),"0")+IFERROR(IF(X180="",0,X180),"0")+IFERROR(IF(X181="",0,X181),"0")</f>
        <v>0.35760000000000003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60</v>
      </c>
      <c r="W183" s="167">
        <f>IFERROR(SUMPRODUCT(W179:W181*H179:H181),"0")</f>
        <v>60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135</v>
      </c>
      <c r="W193" s="166">
        <f>IFERROR(IF(V193="","",V193),"")</f>
        <v>135</v>
      </c>
      <c r="X193" s="37">
        <f>IFERROR(IF(V193="","",V193*0.0155),"")</f>
        <v>2.0924999999999998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135</v>
      </c>
      <c r="W196" s="167">
        <f>IFERROR(SUM(W193:W195),"0")</f>
        <v>135</v>
      </c>
      <c r="X196" s="167">
        <f>IFERROR(IF(X193="",0,X193),"0")+IFERROR(IF(X194="",0,X194),"0")+IFERROR(IF(X195="",0,X195),"0")</f>
        <v>2.0924999999999998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756</v>
      </c>
      <c r="W197" s="167">
        <f>IFERROR(SUMPRODUCT(W193:W195*H193:H195),"0")</f>
        <v>756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15</v>
      </c>
      <c r="W203" s="166">
        <f>IFERROR(IF(V203="","",V203),"")</f>
        <v>15</v>
      </c>
      <c r="X203" s="37">
        <f>IFERROR(IF(V203="","",V203*0.0155),"")</f>
        <v>0.23249999999999998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15</v>
      </c>
      <c r="W204" s="167">
        <f>IFERROR(SUM(W200:W203),"0")</f>
        <v>15</v>
      </c>
      <c r="X204" s="167">
        <f>IFERROR(IF(X200="",0,X200),"0")+IFERROR(IF(X201="",0,X201),"0")+IFERROR(IF(X202="",0,X202),"0")+IFERROR(IF(X203="",0,X203),"0")</f>
        <v>0.23249999999999998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108</v>
      </c>
      <c r="W205" s="167">
        <f>IFERROR(SUMPRODUCT(W200:W203*H200:H203),"0")</f>
        <v>108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15</v>
      </c>
      <c r="W214" s="166">
        <f>IFERROR(IF(V214="","",V214),"")</f>
        <v>15</v>
      </c>
      <c r="X214" s="37">
        <f>IFERROR(IF(V214="","",V214*0.0155),"")</f>
        <v>0.23249999999999998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15</v>
      </c>
      <c r="W215" s="167">
        <f>IFERROR(SUM(W213:W214),"0")</f>
        <v>15</v>
      </c>
      <c r="X215" s="167">
        <f>IFERROR(IF(X213="",0,X213),"0")+IFERROR(IF(X214="",0,X214),"0")</f>
        <v>0.23249999999999998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108</v>
      </c>
      <c r="W216" s="167">
        <f>IFERROR(SUMPRODUCT(W213:W214*H213:H214),"0")</f>
        <v>108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80</v>
      </c>
      <c r="W226" s="166">
        <f>IFERROR(IF(V226="","",V226),"")</f>
        <v>80</v>
      </c>
      <c r="X226" s="37">
        <f>IFERROR(IF(V226="","",V226*0.0155),"")</f>
        <v>1.24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80</v>
      </c>
      <c r="W227" s="167">
        <f>IFERROR(SUM(W226:W226),"0")</f>
        <v>80</v>
      </c>
      <c r="X227" s="167">
        <f>IFERROR(IF(X226="",0,X226),"0")</f>
        <v>1.24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400</v>
      </c>
      <c r="W228" s="167">
        <f>IFERROR(SUMPRODUCT(W226:W226*H226:H226),"0")</f>
        <v>400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17</v>
      </c>
      <c r="W241" s="166">
        <f>IFERROR(IF(V241="","",V241),"")</f>
        <v>17</v>
      </c>
      <c r="X241" s="37">
        <f>IFERROR(IF(V241="","",V241*0.0155),"")</f>
        <v>0.26350000000000001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17</v>
      </c>
      <c r="W242" s="167">
        <f>IFERROR(SUM(W241:W241),"0")</f>
        <v>17</v>
      </c>
      <c r="X242" s="167">
        <f>IFERROR(IF(X241="",0,X241),"0")</f>
        <v>0.26350000000000001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102</v>
      </c>
      <c r="W243" s="167">
        <f>IFERROR(SUMPRODUCT(W241:W241*H241:H241),"0")</f>
        <v>102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20</v>
      </c>
      <c r="W247" s="166">
        <f>IFERROR(IF(V247="","",V247),"")</f>
        <v>20</v>
      </c>
      <c r="X247" s="37">
        <f>IFERROR(IF(V247="","",V247*0.0155),"")</f>
        <v>0.31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13</v>
      </c>
      <c r="W248" s="166">
        <f>IFERROR(IF(V248="","",V248),"")</f>
        <v>13</v>
      </c>
      <c r="X248" s="37">
        <f>IFERROR(IF(V248="","",V248*0.00936),"")</f>
        <v>0.12168000000000001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33</v>
      </c>
      <c r="W249" s="167">
        <f>IFERROR(SUM(W245:W248),"0")</f>
        <v>33</v>
      </c>
      <c r="X249" s="167">
        <f>IFERROR(IF(X245="",0,X245),"0")+IFERROR(IF(X246="",0,X246),"0")+IFERROR(IF(X247="",0,X247),"0")+IFERROR(IF(X248="",0,X248),"0")</f>
        <v>0.43168000000000001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129.12</v>
      </c>
      <c r="W250" s="167">
        <f>IFERROR(SUMPRODUCT(W245:W248*H245:H248),"0")</f>
        <v>129.12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10</v>
      </c>
      <c r="W252" s="166">
        <f t="shared" ref="W252:W264" si="4">IFERROR(IF(V252="","",V252),"")</f>
        <v>10</v>
      </c>
      <c r="X252" s="37">
        <f>IFERROR(IF(V252="","",V252*0.00936),"")</f>
        <v>9.3600000000000003E-2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16</v>
      </c>
      <c r="W254" s="166">
        <f t="shared" si="4"/>
        <v>16</v>
      </c>
      <c r="X254" s="37">
        <f>IFERROR(IF(V254="","",V254*0.00936),"")</f>
        <v>0.14976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16</v>
      </c>
      <c r="W258" s="166">
        <f t="shared" si="4"/>
        <v>16</v>
      </c>
      <c r="X258" s="37">
        <f>IFERROR(IF(V258="","",V258*0.00936),"")</f>
        <v>0.14976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18</v>
      </c>
      <c r="W259" s="166">
        <f t="shared" si="4"/>
        <v>18</v>
      </c>
      <c r="X259" s="37">
        <f>IFERROR(IF(V259="","",V259*0.0155),"")</f>
        <v>0.27900000000000003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15</v>
      </c>
      <c r="W263" s="166">
        <f t="shared" si="4"/>
        <v>15</v>
      </c>
      <c r="X263" s="37">
        <f>IFERROR(IF(V263="","",V263*0.0155),"")</f>
        <v>0.23249999999999998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75</v>
      </c>
      <c r="W265" s="167">
        <f>IFERROR(SUM(W252:W264),"0")</f>
        <v>75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0.90461999999999998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307.39999999999998</v>
      </c>
      <c r="W266" s="167">
        <f>IFERROR(SUMPRODUCT(W252:W264*H252:H264),"0")</f>
        <v>307.39999999999998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12966.52</v>
      </c>
      <c r="W267" s="167">
        <f>IFERROR(W24+W33+W41+W47+W57+W63+W68+W74+W84+W91+W100+W106+W111+W119+W124+W130+W135+W141+W146+W154+W159+W166+W171+W176+W183+W190+W197+W205+W210+W216+W222+W228+W233+W239+W243+W250+W266,"0")</f>
        <v>12966.52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14079.072399999999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14079.072399999999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34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14929.072399999999</v>
      </c>
      <c r="W270" s="167">
        <f>GrossWeightTotalR+PalletQtyTotalR*25</f>
        <v>14929.072399999999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2829</v>
      </c>
      <c r="W271" s="167">
        <f>IFERROR(W23+W32+W40+W46+W56+W62+W67+W73+W83+W90+W99+W105+W110+W118+W123+W129+W134+W140+W145+W153+W158+W165+W170+W175+W182+W189+W196+W204+W209+W215+W221+W227+W232+W238+W242+W249+W265,"0")</f>
        <v>2829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41.855120000000007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300</v>
      </c>
      <c r="D277" s="47">
        <f>IFERROR(V36*H36,"0")+IFERROR(V37*H37,"0")+IFERROR(V38*H38,"0")+IFERROR(V39*H39,"0")</f>
        <v>450</v>
      </c>
      <c r="E277" s="47">
        <f>IFERROR(V44*H44,"0")+IFERROR(V45*H45,"0")</f>
        <v>48</v>
      </c>
      <c r="F277" s="47">
        <f>IFERROR(V50*H50,"0")+IFERROR(V51*H51,"0")+IFERROR(V52*H52,"0")+IFERROR(V53*H53,"0")+IFERROR(V54*H54,"0")+IFERROR(V55*H55,"0")</f>
        <v>1190.3999999999999</v>
      </c>
      <c r="G277" s="47">
        <f>IFERROR(V60*H60,"0")+IFERROR(V61*H61,"0")</f>
        <v>600</v>
      </c>
      <c r="H277" s="47">
        <f>IFERROR(V66*H66,"0")</f>
        <v>0</v>
      </c>
      <c r="I277" s="47">
        <f>IFERROR(V71*H71,"0")+IFERROR(V72*H72,"0")</f>
        <v>54</v>
      </c>
      <c r="J277" s="47">
        <f>IFERROR(V77*H77,"0")+IFERROR(V78*H78,"0")+IFERROR(V79*H79,"0")+IFERROR(V80*H80,"0")+IFERROR(V81*H81,"0")+IFERROR(V82*H82,"0")</f>
        <v>938.40000000000009</v>
      </c>
      <c r="K277" s="47">
        <f>IFERROR(V87*H87,"0")+IFERROR(V88*H88,"0")+IFERROR(V89*H89,"0")</f>
        <v>64.800000000000011</v>
      </c>
      <c r="L277" s="47">
        <f>IFERROR(V94*H94,"0")+IFERROR(V95*H95,"0")+IFERROR(V96*H96,"0")+IFERROR(V97*H97,"0")+IFERROR(V98*H98,"0")</f>
        <v>4694.3999999999996</v>
      </c>
      <c r="M277" s="47">
        <f>IFERROR(V103*H103,"0")+IFERROR(V104*H104,"0")</f>
        <v>942</v>
      </c>
      <c r="N277" s="47">
        <f>IFERROR(V109*H109,"0")</f>
        <v>363</v>
      </c>
      <c r="O277" s="47">
        <f>IFERROR(V114*H114,"0")+IFERROR(V115*H115,"0")+IFERROR(V116*H116,"0")+IFERROR(V117*H117,"0")</f>
        <v>381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180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370</v>
      </c>
      <c r="V277" s="47">
        <f>IFERROR(V163*H163,"0")+IFERROR(V164*H164,"0")</f>
        <v>420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60</v>
      </c>
      <c r="Z277" s="47">
        <f>IFERROR(V187*H187,"0")+IFERROR(V188*H188,"0")</f>
        <v>0</v>
      </c>
      <c r="AA277" s="47">
        <f>IFERROR(V193*H193,"0")+IFERROR(V194*H194,"0")+IFERROR(V195*H195,"0")</f>
        <v>756</v>
      </c>
      <c r="AB277" s="47">
        <f>IFERROR(V200*H200,"0")+IFERROR(V201*H201,"0")+IFERROR(V202*H202,"0")+IFERROR(V203*H203,"0")</f>
        <v>108</v>
      </c>
      <c r="AC277" s="47">
        <f>IFERROR(V208*H208,"0")</f>
        <v>0</v>
      </c>
      <c r="AD277" s="47">
        <f>IFERROR(V213*H213,"0")+IFERROR(V214*H214,"0")</f>
        <v>108</v>
      </c>
      <c r="AE277" s="47">
        <f>IFERROR(V220*H220,"0")</f>
        <v>0</v>
      </c>
      <c r="AF277" s="47">
        <f>IFERROR(V226*H226,"0")</f>
        <v>400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538.52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8676.7999999999993</v>
      </c>
      <c r="B280" s="61">
        <f>SUMPRODUCT(--(BA:BA="ПГП"),--(U:U="кор"),H:H,W:W)+SUMPRODUCT(--(BA:BA="ПГП"),--(U:U="кг"),W:W)</f>
        <v>4289.7199999999993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