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9215EE6-34DD-4BBE-9765-A3F1842A9E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119" i="1" l="1"/>
  <c r="X86" i="1"/>
  <c r="X176" i="1"/>
  <c r="F9" i="1"/>
  <c r="J9" i="1"/>
  <c r="F10" i="1"/>
  <c r="W35" i="1"/>
  <c r="W39" i="1"/>
  <c r="W43" i="1"/>
  <c r="W47" i="1"/>
  <c r="W53" i="1"/>
  <c r="W519" i="1" s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H9" i="1"/>
  <c r="B525" i="1"/>
  <c r="V519" i="1"/>
  <c r="W24" i="1"/>
  <c r="X26" i="1"/>
  <c r="X34" i="1" s="1"/>
  <c r="X520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8" i="1" l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<sst xmlns="http://schemas.openxmlformats.org/spreadsheetml/2006/main" count="2224" uniqueCount="747">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</sst>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60</v>
      </c>
      <c r="W51" s="349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5.5555555555555554</v>
      </c>
      <c r="W53" s="350">
        <f>IFERROR(W51/H51,"0")+IFERROR(W52/H52,"0")</f>
        <v>6.0000000000000009</v>
      </c>
      <c r="X53" s="350">
        <f>IFERROR(IF(X51="",0,X51),"0")+IFERROR(IF(X52="",0,X52),"0")</f>
        <v>0.1305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60</v>
      </c>
      <c r="W54" s="350">
        <f>IFERROR(SUM(W51:W52),"0")</f>
        <v>64.800000000000011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400</v>
      </c>
      <c r="W57" s="349">
        <f>IFERROR(IF(V57="",0,CEILING((V57/$H57),1)*$H57),"")</f>
        <v>410.40000000000003</v>
      </c>
      <c r="X57" s="36">
        <f>IFERROR(IF(W57=0,"",ROUNDUP(W57/H57,0)*0.02175),"")</f>
        <v>0.8264999999999999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2160</v>
      </c>
      <c r="W59" s="349">
        <f>IFERROR(IF(V59="",0,CEILING((V59/$H59),1)*$H59),"")</f>
        <v>2160</v>
      </c>
      <c r="X59" s="36">
        <f>IFERROR(IF(W59=0,"",ROUNDUP(W59/H59,0)*0.00937),"")</f>
        <v>4.4976000000000003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517.03703703703707</v>
      </c>
      <c r="W61" s="350">
        <f>IFERROR(W57/H57,"0")+IFERROR(W58/H58,"0")+IFERROR(W59/H59,"0")+IFERROR(W60/H60,"0")</f>
        <v>518</v>
      </c>
      <c r="X61" s="350">
        <f>IFERROR(IF(X57="",0,X57),"0")+IFERROR(IF(X58="",0,X58),"0")+IFERROR(IF(X59="",0,X59),"0")+IFERROR(IF(X60="",0,X60),"0")</f>
        <v>5.3241000000000005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2560</v>
      </c>
      <c r="W62" s="350">
        <f>IFERROR(SUM(W57:W60),"0")</f>
        <v>2570.4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300</v>
      </c>
      <c r="W67" s="349">
        <f t="shared" si="2"/>
        <v>302.39999999999998</v>
      </c>
      <c r="X67" s="36">
        <f t="shared" si="3"/>
        <v>0.58724999999999994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15</v>
      </c>
      <c r="W72" s="349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268</v>
      </c>
      <c r="W73" s="349">
        <f t="shared" si="2"/>
        <v>268</v>
      </c>
      <c r="X73" s="36">
        <f t="shared" ref="X73:X79" si="4">IFERROR(IF(W73=0,"",ROUNDUP(W73/H73,0)*0.00937),"")</f>
        <v>0.62778999999999996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1233</v>
      </c>
      <c r="W79" s="349">
        <f t="shared" si="2"/>
        <v>1233</v>
      </c>
      <c r="X79" s="36">
        <f t="shared" si="4"/>
        <v>2.56738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535.5</v>
      </c>
      <c r="W84" s="349">
        <f t="shared" si="2"/>
        <v>535.5</v>
      </c>
      <c r="X84" s="36">
        <f>IFERROR(IF(W84=0,"",ROUNDUP(W84/H84,0)*0.00937),"")</f>
        <v>1.11503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491.78571428571428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4.9351000000000003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2351.5</v>
      </c>
      <c r="W87" s="350">
        <f>IFERROR(SUM(W65:W85),"0")</f>
        <v>2353.9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170</v>
      </c>
      <c r="W107" s="349">
        <f t="shared" ref="W107:W118" si="6">IFERROR(IF(V107="",0,CEILING((V107/$H107),1)*$H107),"")</f>
        <v>176.4</v>
      </c>
      <c r="X107" s="36">
        <f>IFERROR(IF(W107=0,"",ROUNDUP(W107/H107,0)*0.02175),"")</f>
        <v>0.45674999999999999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50</v>
      </c>
      <c r="W109" s="349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29.7</v>
      </c>
      <c r="W113" s="349">
        <f t="shared" si="6"/>
        <v>31.68</v>
      </c>
      <c r="X113" s="36">
        <f>IFERROR(IF(W113=0,"",ROUNDUP(W113/H113,0)*0.00753),"")</f>
        <v>9.0359999999999996E-2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958.5</v>
      </c>
      <c r="W114" s="349">
        <f t="shared" si="6"/>
        <v>958.50000000000011</v>
      </c>
      <c r="X114" s="36">
        <f>IFERROR(IF(W114=0,"",ROUNDUP(W114/H114,0)*0.00753),"")</f>
        <v>2.6731500000000001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392.4404761904762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3.3507600000000002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1208.2</v>
      </c>
      <c r="W120" s="350">
        <f>IFERROR(SUM(W107:W118),"0")</f>
        <v>1216.98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500</v>
      </c>
      <c r="W133" s="349">
        <f>IFERROR(IF(V133="",0,CEILING((V133/$H133),1)*$H133),"")</f>
        <v>504</v>
      </c>
      <c r="X133" s="36">
        <f>IFERROR(IF(W133=0,"",ROUNDUP(W133/H133,0)*0.02175),"")</f>
        <v>1.3049999999999999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508.5</v>
      </c>
      <c r="W136" s="349">
        <f>IFERROR(IF(V136="",0,CEILING((V136/$H136),1)*$H136),"")</f>
        <v>510.3</v>
      </c>
      <c r="X136" s="36">
        <f>IFERROR(IF(W136=0,"",ROUNDUP(W136/H136,0)*0.00753),"")</f>
        <v>1.42317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247.85714285714283</v>
      </c>
      <c r="W137" s="350">
        <f>IFERROR(W133/H133,"0")+IFERROR(W134/H134,"0")+IFERROR(W135/H135,"0")+IFERROR(W136/H136,"0")</f>
        <v>249</v>
      </c>
      <c r="X137" s="350">
        <f>IFERROR(IF(X133="",0,X133),"0")+IFERROR(IF(X134="",0,X134),"0")+IFERROR(IF(X135="",0,X135),"0")+IFERROR(IF(X136="",0,X136),"0")</f>
        <v>2.72817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1008.5</v>
      </c>
      <c r="W138" s="350">
        <f>IFERROR(SUM(W133:W136),"0")</f>
        <v>1014.3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150</v>
      </c>
      <c r="W151" s="349">
        <f t="shared" si="8"/>
        <v>151.20000000000002</v>
      </c>
      <c r="X151" s="36">
        <f>IFERROR(IF(W151=0,"",ROUNDUP(W151/H151,0)*0.00753),"")</f>
        <v>0.27107999999999999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70</v>
      </c>
      <c r="W154" s="349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69.047619047619037</v>
      </c>
      <c r="W158" s="350">
        <f>IFERROR(W149/H149,"0")+IFERROR(W150/H150,"0")+IFERROR(W151/H151,"0")+IFERROR(W152/H152,"0")+IFERROR(W153/H153,"0")+IFERROR(W154/H154,"0")+IFERROR(W155/H155,"0")+IFERROR(W156/H156,"0")+IFERROR(W157/H157,"0")</f>
        <v>70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0.44175999999999999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220</v>
      </c>
      <c r="W159" s="350">
        <f>IFERROR(SUM(W149:W157),"0")</f>
        <v>222.60000000000002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50</v>
      </c>
      <c r="W172" s="349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150</v>
      </c>
      <c r="W174" s="349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150</v>
      </c>
      <c r="W175" s="349">
        <f>IFERROR(IF(V175="",0,CEILING((V175/$H175),1)*$H175),"")</f>
        <v>151.20000000000002</v>
      </c>
      <c r="X175" s="36">
        <f>IFERROR(IF(W175=0,"",ROUNDUP(W175/H175,0)*0.00937),"")</f>
        <v>0.26235999999999998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64.81481481481481</v>
      </c>
      <c r="W176" s="350">
        <f>IFERROR(W172/H172,"0")+IFERROR(W173/H173,"0")+IFERROR(W174/H174,"0")+IFERROR(W175/H175,"0")</f>
        <v>66</v>
      </c>
      <c r="X176" s="350">
        <f>IFERROR(IF(X172="",0,X172),"0")+IFERROR(IF(X173="",0,X173),"0")+IFERROR(IF(X174="",0,X174),"0")+IFERROR(IF(X175="",0,X175),"0")</f>
        <v>0.61841999999999997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350</v>
      </c>
      <c r="W177" s="350">
        <f>IFERROR(SUM(W172:W175),"0")</f>
        <v>356.40000000000003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350</v>
      </c>
      <c r="W180" s="349">
        <f t="shared" si="9"/>
        <v>356.7</v>
      </c>
      <c r="X180" s="36">
        <f>IFERROR(IF(W180=0,"",ROUNDUP(W180/H180,0)*0.02175),"")</f>
        <v>0.89174999999999993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240</v>
      </c>
      <c r="W185" s="349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360</v>
      </c>
      <c r="W187" s="349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621.6</v>
      </c>
      <c r="W189" s="349">
        <f t="shared" si="9"/>
        <v>621.6</v>
      </c>
      <c r="X189" s="36">
        <f t="shared" ref="X189:X195" si="10">IFERROR(IF(W189=0,"",ROUNDUP(W189/H189,0)*0.00753),"")</f>
        <v>1.9502700000000002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700.80000000000007</v>
      </c>
      <c r="W191" s="349">
        <f t="shared" si="9"/>
        <v>700.8</v>
      </c>
      <c r="X191" s="36">
        <f t="shared" si="10"/>
        <v>2.19876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120</v>
      </c>
      <c r="W194" s="349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160</v>
      </c>
      <c r="W195" s="349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957.89655172413802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959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7.8042899999999999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2552.4</v>
      </c>
      <c r="W197" s="350">
        <f>IFERROR(SUM(W179:W195),"0")</f>
        <v>2559.9000000000005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32</v>
      </c>
      <c r="W202" s="349">
        <f>IFERROR(IF(V202="",0,CEILING((V202/$H202),1)*$H202),"")</f>
        <v>33.6</v>
      </c>
      <c r="X202" s="36">
        <f>IFERROR(IF(W202=0,"",ROUNDUP(W202/H202,0)*0.00753),"")</f>
        <v>0.10542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13.333333333333334</v>
      </c>
      <c r="W203" s="350">
        <f>IFERROR(W199/H199,"0")+IFERROR(W200/H200,"0")+IFERROR(W201/H201,"0")+IFERROR(W202/H202,"0")</f>
        <v>14.000000000000002</v>
      </c>
      <c r="X203" s="350">
        <f>IFERROR(IF(X199="",0,X199),"0")+IFERROR(IF(X200="",0,X200),"0")+IFERROR(IF(X201="",0,X201),"0")+IFERROR(IF(X202="",0,X202),"0")</f>
        <v>0.10542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32</v>
      </c>
      <c r="W204" s="350">
        <f>IFERROR(SUM(W199:W202),"0")</f>
        <v>33.6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100</v>
      </c>
      <c r="W209" s="349">
        <f t="shared" si="11"/>
        <v>104.39999999999999</v>
      </c>
      <c r="X209" s="36">
        <f>IFERROR(IF(W209=0,"",ROUNDUP(W209/H209,0)*0.02175),"")</f>
        <v>0.19574999999999998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60</v>
      </c>
      <c r="W212" s="349">
        <f t="shared" si="11"/>
        <v>60</v>
      </c>
      <c r="X212" s="36">
        <f>IFERROR(IF(W212=0,"",ROUNDUP(W212/H212,0)*0.00937),"")</f>
        <v>0.14055000000000001</v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23.620689655172413</v>
      </c>
      <c r="W213" s="350">
        <f>IFERROR(W207/H207,"0")+IFERROR(W208/H208,"0")+IFERROR(W209/H209,"0")+IFERROR(W210/H210,"0")+IFERROR(W211/H211,"0")+IFERROR(W212/H212,"0")</f>
        <v>24</v>
      </c>
      <c r="X213" s="350">
        <f>IFERROR(IF(X207="",0,X207),"0")+IFERROR(IF(X208="",0,X208),"0")+IFERROR(IF(X209="",0,X209),"0")+IFERROR(IF(X210="",0,X210),"0")+IFERROR(IF(X211="",0,X211),"0")+IFERROR(IF(X212="",0,X212),"0")</f>
        <v>0.33629999999999999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160</v>
      </c>
      <c r="W214" s="350">
        <f>IFERROR(SUM(W207:W212),"0")</f>
        <v>164.39999999999998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175</v>
      </c>
      <c r="W216" s="349">
        <f>IFERROR(IF(V216="",0,CEILING((V216/$H216),1)*$H216),"")</f>
        <v>176.4</v>
      </c>
      <c r="X216" s="36">
        <f>IFERROR(IF(W216=0,"",ROUNDUP(W216/H216,0)*0.00502),"")</f>
        <v>0.42168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83.333333333333329</v>
      </c>
      <c r="W217" s="350">
        <f>IFERROR(W216/H216,"0")</f>
        <v>84</v>
      </c>
      <c r="X217" s="350">
        <f>IFERROR(IF(X216="",0,X216),"0")</f>
        <v>0.42168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175</v>
      </c>
      <c r="W218" s="350">
        <f>IFERROR(SUM(W216:W216),"0")</f>
        <v>176.4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16.8</v>
      </c>
      <c r="W256" s="349">
        <f>IFERROR(IF(V256="",0,CEILING((V256/$H256),1)*$H256),"")</f>
        <v>16.8</v>
      </c>
      <c r="X256" s="36">
        <f>IFERROR(IF(W256=0,"",ROUNDUP(W256/H256,0)*0.00502),"")</f>
        <v>5.0200000000000002E-2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10</v>
      </c>
      <c r="W257" s="350">
        <f>IFERROR(W253/H253,"0")+IFERROR(W254/H254,"0")+IFERROR(W255/H255,"0")+IFERROR(W256/H256,"0")</f>
        <v>10</v>
      </c>
      <c r="X257" s="350">
        <f>IFERROR(IF(X253="",0,X253),"0")+IFERROR(IF(X254="",0,X254),"0")+IFERROR(IF(X255="",0,X255),"0")+IFERROR(IF(X256="",0,X256),"0")</f>
        <v>5.0200000000000002E-2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16.8</v>
      </c>
      <c r="W258" s="350">
        <f>IFERROR(SUM(W253:W256),"0")</f>
        <v>16.8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16.5</v>
      </c>
      <c r="W267" s="349">
        <f t="shared" si="15"/>
        <v>17.82</v>
      </c>
      <c r="X267" s="36">
        <f>IFERROR(IF(W267=0,"",ROUNDUP(W267/H267,0)*0.00753),"")</f>
        <v>6.7769999999999997E-2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8.3333333333333339</v>
      </c>
      <c r="W268" s="350">
        <f>IFERROR(W260/H260,"0")+IFERROR(W261/H261,"0")+IFERROR(W262/H262,"0")+IFERROR(W263/H263,"0")+IFERROR(W264/H264,"0")+IFERROR(W265/H265,"0")+IFERROR(W266/H266,"0")+IFERROR(W267/H267,"0")</f>
        <v>9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6.7769999999999997E-2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16.5</v>
      </c>
      <c r="W269" s="350">
        <f>IFERROR(SUM(W260:W267),"0")</f>
        <v>17.82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350</v>
      </c>
      <c r="W272" s="349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48.443223443223445</v>
      </c>
      <c r="W274" s="350">
        <f>IFERROR(W271/H271,"0")+IFERROR(W272/H272,"0")+IFERROR(W273/H273,"0")</f>
        <v>49</v>
      </c>
      <c r="X274" s="350">
        <f>IFERROR(IF(X271="",0,X271),"0")+IFERROR(IF(X272="",0,X272),"0")+IFERROR(IF(X273="",0,X273),"0")</f>
        <v>1.06575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380</v>
      </c>
      <c r="W275" s="350">
        <f>IFERROR(SUM(W271:W273),"0")</f>
        <v>384.6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573.29999999999995</v>
      </c>
      <c r="W312" s="349">
        <f>IFERROR(IF(V312="",0,CEILING((V312/$H312),1)*$H312),"")</f>
        <v>573.30000000000007</v>
      </c>
      <c r="X312" s="36">
        <f>IFERROR(IF(W312=0,"",ROUNDUP(W312/H312,0)*0.00753),"")</f>
        <v>2.0556900000000002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570.5</v>
      </c>
      <c r="W313" s="349">
        <f>IFERROR(IF(V313="",0,CEILING((V313/$H313),1)*$H313),"")</f>
        <v>571.20000000000005</v>
      </c>
      <c r="X313" s="36">
        <f>IFERROR(IF(W313=0,"",ROUNDUP(W313/H313,0)*0.00753),"")</f>
        <v>2.0481600000000002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544.66666666666652</v>
      </c>
      <c r="W314" s="350">
        <f>IFERROR(W311/H311,"0")+IFERROR(W312/H312,"0")+IFERROR(W313/H313,"0")</f>
        <v>545</v>
      </c>
      <c r="X314" s="350">
        <f>IFERROR(IF(X311="",0,X311),"0")+IFERROR(IF(X312="",0,X312),"0")+IFERROR(IF(X313="",0,X313),"0")</f>
        <v>4.1038500000000004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1143.8</v>
      </c>
      <c r="W315" s="350">
        <f>IFERROR(SUM(W311:W313),"0")</f>
        <v>1144.5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1200</v>
      </c>
      <c r="W338" s="349">
        <f t="shared" si="17"/>
        <v>1200</v>
      </c>
      <c r="X338" s="36">
        <f>IFERROR(IF(W338=0,"",ROUNDUP(W338/H338,0)*0.02175),"")</f>
        <v>1.7399999999999998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156.66666666666669</v>
      </c>
      <c r="W341" s="350">
        <f>IFERROR(W333/H333,"0")+IFERROR(W334/H334,"0")+IFERROR(W335/H335,"0")+IFERROR(W336/H336,"0")+IFERROR(W337/H337,"0")+IFERROR(W338/H338,"0")+IFERROR(W339/H339,"0")+IFERROR(W340/H340,"0")</f>
        <v>157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3.2909499999999996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2250</v>
      </c>
      <c r="W342" s="350">
        <f>IFERROR(SUM(W333:W340),"0")</f>
        <v>2255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16</v>
      </c>
      <c r="W346" s="349">
        <f>IFERROR(IF(V346="",0,CEILING((V346/$H346),1)*$H346),"")</f>
        <v>16</v>
      </c>
      <c r="X346" s="36">
        <f>IFERROR(IF(W346=0,"",ROUNDUP(W346/H346,0)*0.00937),"")</f>
        <v>3.7479999999999999E-2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4</v>
      </c>
      <c r="W347" s="350">
        <f>IFERROR(W344/H344,"0")+IFERROR(W345/H345,"0")+IFERROR(W346/H346,"0")</f>
        <v>4</v>
      </c>
      <c r="X347" s="350">
        <f>IFERROR(IF(X344="",0,X344),"0")+IFERROR(IF(X345="",0,X345),"0")+IFERROR(IF(X346="",0,X346),"0")</f>
        <v>3.7479999999999999E-2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16</v>
      </c>
      <c r="W348" s="350">
        <f>IFERROR(SUM(W344:W346),"0")</f>
        <v>16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30</v>
      </c>
      <c r="W355" s="349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3.8461538461538463</v>
      </c>
      <c r="W356" s="350">
        <f>IFERROR(W355/H355,"0")</f>
        <v>4</v>
      </c>
      <c r="X356" s="350">
        <f>IFERROR(IF(X355="",0,X355),"0")</f>
        <v>8.6999999999999994E-2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30</v>
      </c>
      <c r="W357" s="350">
        <f>IFERROR(SUM(W355:W355),"0")</f>
        <v>31.2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50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4.166666666666667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50</v>
      </c>
      <c r="W366" s="350">
        <f>IFERROR(SUM(W360:W364),"0")</f>
        <v>60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60</v>
      </c>
      <c r="W391" s="349">
        <f t="shared" ref="W391:W403" si="18">IFERROR(IF(V391="",0,CEILING((V391/$H391),1)*$H391),"")</f>
        <v>63</v>
      </c>
      <c r="X391" s="36">
        <f>IFERROR(IF(W391=0,"",ROUNDUP(W391/H391,0)*0.00753),"")</f>
        <v>0.11295000000000001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112</v>
      </c>
      <c r="W394" s="349">
        <f t="shared" si="18"/>
        <v>112.56</v>
      </c>
      <c r="X394" s="36">
        <f>IFERROR(IF(W394=0,"",ROUNDUP(W394/H394,0)*0.00753),"")</f>
        <v>0.50451000000000001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80.952380952380963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82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0.61746000000000001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172</v>
      </c>
      <c r="W405" s="350">
        <f>IFERROR(SUM(W391:W403),"0")</f>
        <v>175.56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10</v>
      </c>
      <c r="W421" s="350">
        <f>IFERROR(W418/H418,"0")+IFERROR(W419/H419,"0")+IFERROR(W420/H420,"0")</f>
        <v>10</v>
      </c>
      <c r="X421" s="350">
        <f>IFERROR(IF(X418="",0,X418),"0")+IFERROR(IF(X419="",0,X419),"0")+IFERROR(IF(X420="",0,X420),"0")</f>
        <v>6.2700000000000006E-2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12</v>
      </c>
      <c r="W422" s="350">
        <f>IFERROR(SUM(W418:W420),"0")</f>
        <v>12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60</v>
      </c>
      <c r="W430" s="349">
        <f t="shared" ref="W430:W436" si="20">IFERROR(IF(V430="",0,CEILING((V430/$H430),1)*$H430),"")</f>
        <v>63</v>
      </c>
      <c r="X430" s="36">
        <f>IFERROR(IF(W430=0,"",ROUNDUP(W430/H430,0)*0.00753),"")</f>
        <v>0.11295000000000001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92.399999999999991</v>
      </c>
      <c r="W435" s="349">
        <f t="shared" si="20"/>
        <v>92.4</v>
      </c>
      <c r="X435" s="36">
        <f>IFERROR(IF(W435=0,"",ROUNDUP(W435/H435,0)*0.00502),"")</f>
        <v>0.22088000000000002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58.285714285714278</v>
      </c>
      <c r="W437" s="350">
        <f>IFERROR(W430/H430,"0")+IFERROR(W431/H431,"0")+IFERROR(W432/H432,"0")+IFERROR(W433/H433,"0")+IFERROR(W434/H434,"0")+IFERROR(W435/H435,"0")+IFERROR(W436/H436,"0")</f>
        <v>59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0.33383000000000002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152.39999999999998</v>
      </c>
      <c r="W438" s="350">
        <f>IFERROR(SUM(W430:W436),"0")</f>
        <v>155.4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150</v>
      </c>
      <c r="W450" s="349">
        <f t="shared" ref="W450:W462" si="21">IFERROR(IF(V450="",0,CEILING((V450/$H450),1)*$H450),"")</f>
        <v>153.12</v>
      </c>
      <c r="X450" s="36">
        <f t="shared" ref="X450:X456" si="22">IFERROR(IF(W450=0,"",ROUNDUP(W450/H450,0)*0.01196),"")</f>
        <v>0.34683999999999998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100</v>
      </c>
      <c r="W452" s="349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120</v>
      </c>
      <c r="W455" s="349">
        <f t="shared" si="21"/>
        <v>121.44000000000001</v>
      </c>
      <c r="X455" s="36">
        <f t="shared" si="22"/>
        <v>0.27507999999999999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96</v>
      </c>
      <c r="W457" s="349">
        <f t="shared" si="21"/>
        <v>97.2</v>
      </c>
      <c r="X457" s="36">
        <f>IFERROR(IF(W457=0,"",ROUNDUP(W457/H457,0)*0.00937),"")</f>
        <v>0.25298999999999999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120</v>
      </c>
      <c r="W462" s="349">
        <f t="shared" si="21"/>
        <v>122.4</v>
      </c>
      <c r="X462" s="36">
        <f>IFERROR(IF(W462=0,"",ROUNDUP(W462/H462,0)*0.00937),"")</f>
        <v>0.31857999999999997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130.07575757575756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132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1.4207299999999998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586</v>
      </c>
      <c r="W464" s="350">
        <f>IFERROR(SUM(W450:W462),"0")</f>
        <v>594.48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140</v>
      </c>
      <c r="W466" s="349">
        <f>IFERROR(IF(V466="",0,CEILING((V466/$H466),1)*$H466),"")</f>
        <v>142.56</v>
      </c>
      <c r="X466" s="36">
        <f>IFERROR(IF(W466=0,"",ROUNDUP(W466/H466,0)*0.01196),"")</f>
        <v>0.32291999999999998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26.515151515151516</v>
      </c>
      <c r="W468" s="350">
        <f>IFERROR(W466/H466,"0")+IFERROR(W467/H467,"0")</f>
        <v>27</v>
      </c>
      <c r="X468" s="350">
        <f>IFERROR(IF(X466="",0,X466),"0")+IFERROR(IF(X467="",0,X467),"0")</f>
        <v>0.32291999999999998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140</v>
      </c>
      <c r="W469" s="350">
        <f>IFERROR(SUM(W466:W467),"0")</f>
        <v>142.56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50</v>
      </c>
      <c r="W471" s="349">
        <f t="shared" ref="W471:W476" si="23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100</v>
      </c>
      <c r="W472" s="349">
        <f t="shared" si="23"/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200</v>
      </c>
      <c r="W473" s="349">
        <f t="shared" si="23"/>
        <v>200.64000000000001</v>
      </c>
      <c r="X473" s="36">
        <f>IFERROR(IF(W473=0,"",ROUNDUP(W473/H473,0)*0.01196),"")</f>
        <v>0.45448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48</v>
      </c>
      <c r="W474" s="349">
        <f t="shared" si="23"/>
        <v>50.4</v>
      </c>
      <c r="X474" s="36">
        <f>IFERROR(IF(W474=0,"",ROUNDUP(W474/H474,0)*0.00937),"")</f>
        <v>0.13117999999999999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54</v>
      </c>
      <c r="W476" s="349">
        <f t="shared" si="23"/>
        <v>54</v>
      </c>
      <c r="X476" s="36">
        <f>IFERROR(IF(W476=0,"",ROUNDUP(W476/H476,0)*0.00937),"")</f>
        <v>0.14055000000000001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97.954545454545439</v>
      </c>
      <c r="W477" s="350">
        <f>IFERROR(W471/H471,"0")+IFERROR(W472/H472,"0")+IFERROR(W473/H473,"0")+IFERROR(W474/H474,"0")+IFERROR(W475/H475,"0")+IFERROR(W476/H476,"0")</f>
        <v>100</v>
      </c>
      <c r="X477" s="350">
        <f>IFERROR(IF(X471="",0,X471),"0")+IFERROR(IF(X472="",0,X472),"0")+IFERROR(IF(X473="",0,X473),"0")+IFERROR(IF(X474="",0,X474),"0")+IFERROR(IF(X475="",0,X475),"0")+IFERROR(IF(X476="",0,X476),"0")</f>
        <v>1.11053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464</v>
      </c>
      <c r="W478" s="350">
        <f>IFERROR(SUM(W471:W476),"0")</f>
        <v>472.55999999999995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900</v>
      </c>
      <c r="W508" s="349">
        <f>IFERROR(IF(V508="",0,CEILING((V508/$H508),1)*$H508),"")</f>
        <v>904.8</v>
      </c>
      <c r="X508" s="36">
        <f>IFERROR(IF(W508=0,"",ROUNDUP(W508/H508,0)*0.02175),"")</f>
        <v>2.5229999999999997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115.38461538461539</v>
      </c>
      <c r="W513" s="350">
        <f>IFERROR(W508/H508,"0")+IFERROR(W509/H509,"0")+IFERROR(W510/H510,"0")+IFERROR(W511/H511,"0")+IFERROR(W512/H512,"0")</f>
        <v>116</v>
      </c>
      <c r="X513" s="350">
        <f>IFERROR(IF(X508="",0,X508),"0")+IFERROR(IF(X509="",0,X509),"0")+IFERROR(IF(X510="",0,X510),"0")+IFERROR(IF(X511="",0,X511),"0")+IFERROR(IF(X512="",0,X512),"0")</f>
        <v>2.5229999999999997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900</v>
      </c>
      <c r="W514" s="350">
        <f>IFERROR(SUM(W508:W512),"0")</f>
        <v>904.8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17007.099999999999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17116.96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18246.981446790756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18363.600000000006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19146.981446790756</v>
      </c>
      <c r="W518" s="350">
        <f>GrossWeightTotalR+PalletQtyTotalR*25</f>
        <v>19263.600000000006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4166.0131436252123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4185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41.399420000000006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64.800000000000011</v>
      </c>
      <c r="D525" s="46">
        <f>IFERROR(W57*1,"0")+IFERROR(W58*1,"0")+IFERROR(W59*1,"0")+IFERROR(W60*1,"0")</f>
        <v>2570.4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3570.88</v>
      </c>
      <c r="F525" s="46">
        <f>IFERROR(W133*1,"0")+IFERROR(W134*1,"0")+IFERROR(W135*1,"0")+IFERROR(W136*1,"0")</f>
        <v>1014.3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222.60000000000002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2949.9</v>
      </c>
      <c r="J525" s="46">
        <f>IFERROR(W207*1,"0")+IFERROR(W208*1,"0")+IFERROR(W209*1,"0")+IFERROR(W210*1,"0")+IFERROR(W211*1,"0")+IFERROR(W212*1,"0")+IFERROR(W216*1,"0")</f>
        <v>340.79999999999995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419.22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1144.5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2302.1999999999998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187.56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155.4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1209.6000000000001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904.8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2024-03-27T10:29:35Z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