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8,03,24 Симф КИ\"/>
    </mc:Choice>
  </mc:AlternateContent>
  <xr:revisionPtr revIDLastSave="0" documentId="13_ncr:1_{34502CE8-244E-440A-843E-7803E984AD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X463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T525" i="1" s="1"/>
  <c r="N425" i="1"/>
  <c r="V422" i="1"/>
  <c r="V421" i="1"/>
  <c r="X420" i="1"/>
  <c r="W420" i="1"/>
  <c r="N420" i="1"/>
  <c r="W419" i="1"/>
  <c r="N419" i="1"/>
  <c r="X418" i="1"/>
  <c r="W418" i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N387" i="1"/>
  <c r="X386" i="1"/>
  <c r="W386" i="1"/>
  <c r="N386" i="1"/>
  <c r="V382" i="1"/>
  <c r="W381" i="1"/>
  <c r="V381" i="1"/>
  <c r="X380" i="1"/>
  <c r="X381" i="1" s="1"/>
  <c r="W380" i="1"/>
  <c r="W382" i="1" s="1"/>
  <c r="N380" i="1"/>
  <c r="V378" i="1"/>
  <c r="V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N369" i="1"/>
  <c r="X368" i="1"/>
  <c r="X370" i="1" s="1"/>
  <c r="W368" i="1"/>
  <c r="W370" i="1" s="1"/>
  <c r="N368" i="1"/>
  <c r="V366" i="1"/>
  <c r="V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V357" i="1"/>
  <c r="W356" i="1"/>
  <c r="V356" i="1"/>
  <c r="X355" i="1"/>
  <c r="X356" i="1" s="1"/>
  <c r="W355" i="1"/>
  <c r="W357" i="1" s="1"/>
  <c r="N355" i="1"/>
  <c r="V353" i="1"/>
  <c r="W352" i="1"/>
  <c r="V352" i="1"/>
  <c r="X351" i="1"/>
  <c r="W351" i="1"/>
  <c r="N351" i="1"/>
  <c r="W350" i="1"/>
  <c r="V348" i="1"/>
  <c r="V347" i="1"/>
  <c r="X346" i="1"/>
  <c r="W346" i="1"/>
  <c r="N346" i="1"/>
  <c r="W345" i="1"/>
  <c r="X345" i="1" s="1"/>
  <c r="N345" i="1"/>
  <c r="X344" i="1"/>
  <c r="X347" i="1" s="1"/>
  <c r="W344" i="1"/>
  <c r="N344" i="1"/>
  <c r="V342" i="1"/>
  <c r="V341" i="1"/>
  <c r="X340" i="1"/>
  <c r="W340" i="1"/>
  <c r="N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Q525" i="1" s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W303" i="1" s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W287" i="1" s="1"/>
  <c r="N283" i="1"/>
  <c r="V281" i="1"/>
  <c r="V280" i="1"/>
  <c r="W279" i="1"/>
  <c r="X279" i="1" s="1"/>
  <c r="N279" i="1"/>
  <c r="X278" i="1"/>
  <c r="W278" i="1"/>
  <c r="X277" i="1"/>
  <c r="X280" i="1" s="1"/>
  <c r="W277" i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X268" i="1" s="1"/>
  <c r="W260" i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X244" i="1"/>
  <c r="W244" i="1"/>
  <c r="N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W246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L525" i="1" s="1"/>
  <c r="V218" i="1"/>
  <c r="W217" i="1"/>
  <c r="V217" i="1"/>
  <c r="X216" i="1"/>
  <c r="X217" i="1" s="1"/>
  <c r="W216" i="1"/>
  <c r="W218" i="1" s="1"/>
  <c r="N216" i="1"/>
  <c r="V214" i="1"/>
  <c r="W213" i="1"/>
  <c r="V213" i="1"/>
  <c r="X212" i="1"/>
  <c r="W212" i="1"/>
  <c r="X211" i="1"/>
  <c r="W211" i="1"/>
  <c r="X210" i="1"/>
  <c r="W210" i="1"/>
  <c r="X209" i="1"/>
  <c r="W209" i="1"/>
  <c r="X208" i="1"/>
  <c r="W208" i="1"/>
  <c r="X207" i="1"/>
  <c r="X213" i="1" s="1"/>
  <c r="W207" i="1"/>
  <c r="J525" i="1" s="1"/>
  <c r="V204" i="1"/>
  <c r="V203" i="1"/>
  <c r="W202" i="1"/>
  <c r="X202" i="1" s="1"/>
  <c r="N202" i="1"/>
  <c r="X201" i="1"/>
  <c r="W201" i="1"/>
  <c r="N201" i="1"/>
  <c r="W200" i="1"/>
  <c r="W204" i="1" s="1"/>
  <c r="N200" i="1"/>
  <c r="X199" i="1"/>
  <c r="W199" i="1"/>
  <c r="W203" i="1" s="1"/>
  <c r="N199" i="1"/>
  <c r="V197" i="1"/>
  <c r="V196" i="1"/>
  <c r="X195" i="1"/>
  <c r="W195" i="1"/>
  <c r="N195" i="1"/>
  <c r="W194" i="1"/>
  <c r="X194" i="1" s="1"/>
  <c r="N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X196" i="1" s="1"/>
  <c r="W179" i="1"/>
  <c r="W196" i="1" s="1"/>
  <c r="N179" i="1"/>
  <c r="V177" i="1"/>
  <c r="V176" i="1"/>
  <c r="X175" i="1"/>
  <c r="W175" i="1"/>
  <c r="N175" i="1"/>
  <c r="W174" i="1"/>
  <c r="X174" i="1" s="1"/>
  <c r="N174" i="1"/>
  <c r="X173" i="1"/>
  <c r="W173" i="1"/>
  <c r="N173" i="1"/>
  <c r="W172" i="1"/>
  <c r="W176" i="1" s="1"/>
  <c r="N172" i="1"/>
  <c r="V170" i="1"/>
  <c r="V169" i="1"/>
  <c r="W168" i="1"/>
  <c r="W170" i="1" s="1"/>
  <c r="N168" i="1"/>
  <c r="X167" i="1"/>
  <c r="W167" i="1"/>
  <c r="W169" i="1" s="1"/>
  <c r="N167" i="1"/>
  <c r="V165" i="1"/>
  <c r="V164" i="1"/>
  <c r="X163" i="1"/>
  <c r="W163" i="1"/>
  <c r="N163" i="1"/>
  <c r="W162" i="1"/>
  <c r="I525" i="1" s="1"/>
  <c r="N162" i="1"/>
  <c r="V159" i="1"/>
  <c r="V158" i="1"/>
  <c r="W157" i="1"/>
  <c r="X157" i="1" s="1"/>
  <c r="N157" i="1"/>
  <c r="X156" i="1"/>
  <c r="W156" i="1"/>
  <c r="N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W159" i="1" s="1"/>
  <c r="N149" i="1"/>
  <c r="V146" i="1"/>
  <c r="V145" i="1"/>
  <c r="W144" i="1"/>
  <c r="X144" i="1" s="1"/>
  <c r="N144" i="1"/>
  <c r="X143" i="1"/>
  <c r="W143" i="1"/>
  <c r="N143" i="1"/>
  <c r="W142" i="1"/>
  <c r="G525" i="1" s="1"/>
  <c r="N142" i="1"/>
  <c r="V138" i="1"/>
  <c r="V137" i="1"/>
  <c r="W136" i="1"/>
  <c r="X136" i="1" s="1"/>
  <c r="N136" i="1"/>
  <c r="X135" i="1"/>
  <c r="W135" i="1"/>
  <c r="N135" i="1"/>
  <c r="W134" i="1"/>
  <c r="W138" i="1" s="1"/>
  <c r="N134" i="1"/>
  <c r="X133" i="1"/>
  <c r="W133" i="1"/>
  <c r="N133" i="1"/>
  <c r="V130" i="1"/>
  <c r="V129" i="1"/>
  <c r="X128" i="1"/>
  <c r="W128" i="1"/>
  <c r="N128" i="1"/>
  <c r="W127" i="1"/>
  <c r="X127" i="1" s="1"/>
  <c r="N127" i="1"/>
  <c r="X126" i="1"/>
  <c r="W126" i="1"/>
  <c r="N126" i="1"/>
  <c r="W125" i="1"/>
  <c r="X125" i="1" s="1"/>
  <c r="N125" i="1"/>
  <c r="X124" i="1"/>
  <c r="W124" i="1"/>
  <c r="X123" i="1"/>
  <c r="W123" i="1"/>
  <c r="N123" i="1"/>
  <c r="W122" i="1"/>
  <c r="W129" i="1" s="1"/>
  <c r="N122" i="1"/>
  <c r="V120" i="1"/>
  <c r="V119" i="1"/>
  <c r="W118" i="1"/>
  <c r="X118" i="1" s="1"/>
  <c r="N118" i="1"/>
  <c r="X117" i="1"/>
  <c r="W117" i="1"/>
  <c r="N117" i="1"/>
  <c r="W116" i="1"/>
  <c r="X116" i="1" s="1"/>
  <c r="N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W109" i="1"/>
  <c r="X109" i="1" s="1"/>
  <c r="N109" i="1"/>
  <c r="X108" i="1"/>
  <c r="W108" i="1"/>
  <c r="N108" i="1"/>
  <c r="W107" i="1"/>
  <c r="W120" i="1" s="1"/>
  <c r="N107" i="1"/>
  <c r="V105" i="1"/>
  <c r="V104" i="1"/>
  <c r="W103" i="1"/>
  <c r="X103" i="1" s="1"/>
  <c r="N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W105" i="1" s="1"/>
  <c r="N97" i="1"/>
  <c r="X96" i="1"/>
  <c r="W96" i="1"/>
  <c r="W104" i="1" s="1"/>
  <c r="N96" i="1"/>
  <c r="V94" i="1"/>
  <c r="V93" i="1"/>
  <c r="X92" i="1"/>
  <c r="W92" i="1"/>
  <c r="N92" i="1"/>
  <c r="W91" i="1"/>
  <c r="X91" i="1" s="1"/>
  <c r="N91" i="1"/>
  <c r="X90" i="1"/>
  <c r="W90" i="1"/>
  <c r="N90" i="1"/>
  <c r="W89" i="1"/>
  <c r="W93" i="1" s="1"/>
  <c r="N89" i="1"/>
  <c r="V87" i="1"/>
  <c r="V86" i="1"/>
  <c r="W85" i="1"/>
  <c r="X85" i="1" s="1"/>
  <c r="N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E525" i="1" s="1"/>
  <c r="N65" i="1"/>
  <c r="V62" i="1"/>
  <c r="V61" i="1"/>
  <c r="W60" i="1"/>
  <c r="X60" i="1" s="1"/>
  <c r="W59" i="1"/>
  <c r="X59" i="1" s="1"/>
  <c r="N59" i="1"/>
  <c r="X58" i="1"/>
  <c r="W58" i="1"/>
  <c r="N58" i="1"/>
  <c r="W57" i="1"/>
  <c r="D525" i="1" s="1"/>
  <c r="N57" i="1"/>
  <c r="V54" i="1"/>
  <c r="V53" i="1"/>
  <c r="W52" i="1"/>
  <c r="W54" i="1" s="1"/>
  <c r="N52" i="1"/>
  <c r="X51" i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W34" i="1" s="1"/>
  <c r="N27" i="1"/>
  <c r="X26" i="1"/>
  <c r="W26" i="1"/>
  <c r="W35" i="1" s="1"/>
  <c r="V24" i="1"/>
  <c r="V23" i="1"/>
  <c r="V519" i="1" s="1"/>
  <c r="W22" i="1"/>
  <c r="B525" i="1" s="1"/>
  <c r="N22" i="1"/>
  <c r="H10" i="1"/>
  <c r="A9" i="1"/>
  <c r="A10" i="1" s="1"/>
  <c r="D7" i="1"/>
  <c r="O6" i="1"/>
  <c r="N2" i="1"/>
  <c r="F9" i="1" l="1"/>
  <c r="J9" i="1"/>
  <c r="F10" i="1"/>
  <c r="X22" i="1"/>
  <c r="X23" i="1" s="1"/>
  <c r="W23" i="1"/>
  <c r="V515" i="1"/>
  <c r="X27" i="1"/>
  <c r="X34" i="1" s="1"/>
  <c r="C525" i="1"/>
  <c r="X52" i="1"/>
  <c r="X53" i="1" s="1"/>
  <c r="W53" i="1"/>
  <c r="X57" i="1"/>
  <c r="X61" i="1" s="1"/>
  <c r="W61" i="1"/>
  <c r="X65" i="1"/>
  <c r="X86" i="1" s="1"/>
  <c r="W86" i="1"/>
  <c r="X89" i="1"/>
  <c r="X93" i="1" s="1"/>
  <c r="W94" i="1"/>
  <c r="X97" i="1"/>
  <c r="X104" i="1" s="1"/>
  <c r="X107" i="1"/>
  <c r="X119" i="1" s="1"/>
  <c r="W119" i="1"/>
  <c r="X122" i="1"/>
  <c r="X129" i="1" s="1"/>
  <c r="W130" i="1"/>
  <c r="F525" i="1"/>
  <c r="X134" i="1"/>
  <c r="X137" i="1" s="1"/>
  <c r="W137" i="1"/>
  <c r="X142" i="1"/>
  <c r="X145" i="1" s="1"/>
  <c r="W145" i="1"/>
  <c r="X149" i="1"/>
  <c r="X158" i="1" s="1"/>
  <c r="W158" i="1"/>
  <c r="X162" i="1"/>
  <c r="X164" i="1" s="1"/>
  <c r="W165" i="1"/>
  <c r="X168" i="1"/>
  <c r="X169" i="1" s="1"/>
  <c r="X172" i="1"/>
  <c r="X176" i="1" s="1"/>
  <c r="W177" i="1"/>
  <c r="W197" i="1"/>
  <c r="X200" i="1"/>
  <c r="X203" i="1" s="1"/>
  <c r="W214" i="1"/>
  <c r="X221" i="1"/>
  <c r="X227" i="1" s="1"/>
  <c r="W227" i="1"/>
  <c r="X231" i="1"/>
  <c r="X246" i="1" s="1"/>
  <c r="W268" i="1"/>
  <c r="W269" i="1"/>
  <c r="W274" i="1"/>
  <c r="X271" i="1"/>
  <c r="X274" i="1" s="1"/>
  <c r="W280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48" i="1"/>
  <c r="W347" i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X477" i="1"/>
  <c r="H525" i="1"/>
  <c r="H9" i="1"/>
  <c r="W24" i="1"/>
  <c r="W62" i="1"/>
  <c r="W87" i="1"/>
  <c r="W146" i="1"/>
  <c r="W164" i="1"/>
  <c r="W228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21" i="1"/>
  <c r="X419" i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W519" i="1" l="1"/>
  <c r="W518" i="1"/>
  <c r="W515" i="1"/>
  <c r="X520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<sst xmlns="http://schemas.openxmlformats.org/spreadsheetml/2006/main" count="2224" uniqueCount="747">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</sst>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503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40</v>
      </c>
      <c r="W51" s="349">
        <f>IFERROR(IF(V51="",0,CEILING((V51/$H51),1)*$H51),"")</f>
        <v>43.2</v>
      </c>
      <c r="X51" s="36">
        <f>IFERROR(IF(W51=0,"",ROUNDUP(W51/H51,0)*0.02175),"")</f>
        <v>8.6999999999999994E-2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3.7037037037037033</v>
      </c>
      <c r="W53" s="350">
        <f>IFERROR(W51/H51,"0")+IFERROR(W52/H52,"0")</f>
        <v>4</v>
      </c>
      <c r="X53" s="350">
        <f>IFERROR(IF(X51="",0,X51),"0")+IFERROR(IF(X52="",0,X52),"0")</f>
        <v>8.6999999999999994E-2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40</v>
      </c>
      <c r="W54" s="350">
        <f>IFERROR(SUM(W51:W52),"0")</f>
        <v>43.2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450</v>
      </c>
      <c r="W57" s="349">
        <f>IFERROR(IF(V57="",0,CEILING((V57/$H57),1)*$H57),"")</f>
        <v>453.6</v>
      </c>
      <c r="X57" s="36">
        <f>IFERROR(IF(W57=0,"",ROUNDUP(W57/H57,0)*0.02175),"")</f>
        <v>0.91349999999999998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225</v>
      </c>
      <c r="W59" s="349">
        <f>IFERROR(IF(V59="",0,CEILING((V59/$H59),1)*$H59),"")</f>
        <v>225</v>
      </c>
      <c r="X59" s="36">
        <f>IFERROR(IF(W59=0,"",ROUNDUP(W59/H59,0)*0.00937),"")</f>
        <v>0.46849999999999997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91.666666666666657</v>
      </c>
      <c r="W61" s="350">
        <f>IFERROR(W57/H57,"0")+IFERROR(W58/H58,"0")+IFERROR(W59/H59,"0")+IFERROR(W60/H60,"0")</f>
        <v>92</v>
      </c>
      <c r="X61" s="350">
        <f>IFERROR(IF(X57="",0,X57),"0")+IFERROR(IF(X58="",0,X58),"0")+IFERROR(IF(X59="",0,X59),"0")+IFERROR(IF(X60="",0,X60),"0")</f>
        <v>1.3819999999999999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675</v>
      </c>
      <c r="W62" s="350">
        <f>IFERROR(SUM(W57:W60),"0")</f>
        <v>678.6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10</v>
      </c>
      <c r="W65" s="349">
        <f t="shared" ref="W65:W85" si="2">IFERROR(IF(V65="",0,CEILING((V65/$H65),1)*$H65),"")</f>
        <v>11.2</v>
      </c>
      <c r="X65" s="36">
        <f t="shared" ref="X65:X71" si="3"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250</v>
      </c>
      <c r="W67" s="349">
        <f t="shared" si="2"/>
        <v>257.59999999999997</v>
      </c>
      <c r="X67" s="36">
        <f t="shared" si="3"/>
        <v>0.50024999999999997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100</v>
      </c>
      <c r="W69" s="349">
        <f t="shared" si="2"/>
        <v>108</v>
      </c>
      <c r="X69" s="36">
        <f t="shared" si="3"/>
        <v>0.21749999999999997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180</v>
      </c>
      <c r="W73" s="349">
        <f t="shared" si="2"/>
        <v>180</v>
      </c>
      <c r="X73" s="36">
        <f t="shared" ref="X73:X79" si="4">IFERROR(IF(W73=0,"",ROUNDUP(W73/H73,0)*0.00937),"")</f>
        <v>0.42164999999999997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360</v>
      </c>
      <c r="W79" s="349">
        <f t="shared" si="2"/>
        <v>360</v>
      </c>
      <c r="X79" s="36">
        <f t="shared" si="4"/>
        <v>0.74960000000000004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495</v>
      </c>
      <c r="W84" s="349">
        <f t="shared" si="2"/>
        <v>495</v>
      </c>
      <c r="X84" s="36">
        <f>IFERROR(IF(W84=0,"",ROUNDUP(W84/H84,0)*0.00937),"")</f>
        <v>1.0306999999999999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267.47354497354496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269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2.9414500000000001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1395</v>
      </c>
      <c r="W87" s="350">
        <f>IFERROR(SUM(W65:W85),"0")</f>
        <v>1411.8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100</v>
      </c>
      <c r="W107" s="349">
        <f t="shared" ref="W107:W118" si="6">IFERROR(IF(V107="",0,CEILING((V107/$H107),1)*$H107),"")</f>
        <v>100.80000000000001</v>
      </c>
      <c r="X107" s="36">
        <f>IFERROR(IF(W107=0,"",ROUNDUP(W107/H107,0)*0.02175),"")</f>
        <v>0.26100000000000001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56.1</v>
      </c>
      <c r="W113" s="349">
        <f t="shared" si="6"/>
        <v>58.080000000000005</v>
      </c>
      <c r="X113" s="36">
        <f>IFERROR(IF(W113=0,"",ROUNDUP(W113/H113,0)*0.00753),"")</f>
        <v>0.16566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180</v>
      </c>
      <c r="W114" s="349">
        <f t="shared" si="6"/>
        <v>180.9</v>
      </c>
      <c r="X114" s="36">
        <f>IFERROR(IF(W114=0,"",ROUNDUP(W114/H114,0)*0.00753),"")</f>
        <v>0.50451000000000001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99.821428571428555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101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0.93117000000000005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336.1</v>
      </c>
      <c r="W120" s="350">
        <f>IFERROR(SUM(W107:W118),"0")</f>
        <v>339.78000000000003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9.9</v>
      </c>
      <c r="W127" s="349">
        <f t="shared" si="7"/>
        <v>9.9</v>
      </c>
      <c r="X127" s="36">
        <f>IFERROR(IF(W127=0,"",ROUNDUP(W127/H127,0)*0.00753),"")</f>
        <v>3.7650000000000003E-2</v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5</v>
      </c>
      <c r="W129" s="350">
        <f>IFERROR(W122/H122,"0")+IFERROR(W123/H123,"0")+IFERROR(W124/H124,"0")+IFERROR(W125/H125,"0")+IFERROR(W126/H126,"0")+IFERROR(W127/H127,"0")+IFERROR(W128/H128,"0")</f>
        <v>5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3.7650000000000003E-2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9.9</v>
      </c>
      <c r="W130" s="350">
        <f>IFERROR(SUM(W122:W128),"0")</f>
        <v>9.9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200</v>
      </c>
      <c r="W133" s="349">
        <f>IFERROR(IF(V133="",0,CEILING((V133/$H133),1)*$H133),"")</f>
        <v>201.60000000000002</v>
      </c>
      <c r="X133" s="36">
        <f>IFERROR(IF(W133=0,"",ROUNDUP(W133/H133,0)*0.02175),"")</f>
        <v>0.52200000000000002</v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225</v>
      </c>
      <c r="W136" s="349">
        <f>IFERROR(IF(V136="",0,CEILING((V136/$H136),1)*$H136),"")</f>
        <v>226.8</v>
      </c>
      <c r="X136" s="36">
        <f>IFERROR(IF(W136=0,"",ROUNDUP(W136/H136,0)*0.00753),"")</f>
        <v>0.63251999999999997</v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107.14285714285714</v>
      </c>
      <c r="W137" s="350">
        <f>IFERROR(W133/H133,"0")+IFERROR(W134/H134,"0")+IFERROR(W135/H135,"0")+IFERROR(W136/H136,"0")</f>
        <v>108</v>
      </c>
      <c r="X137" s="350">
        <f>IFERROR(IF(X133="",0,X133),"0")+IFERROR(IF(X134="",0,X134),"0")+IFERROR(IF(X135="",0,X135),"0")+IFERROR(IF(X136="",0,X136),"0")</f>
        <v>1.15452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425</v>
      </c>
      <c r="W138" s="350">
        <f>IFERROR(SUM(W133:W136),"0")</f>
        <v>428.40000000000003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90</v>
      </c>
      <c r="W149" s="349">
        <f t="shared" ref="W149:W157" si="8">IFERROR(IF(V149="",0,CEILING((V149/$H149),1)*$H149),"")</f>
        <v>92.4</v>
      </c>
      <c r="X149" s="36">
        <f>IFERROR(IF(W149=0,"",ROUNDUP(W149/H149,0)*0.00753),"")</f>
        <v>0.16566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20</v>
      </c>
      <c r="W150" s="349">
        <f t="shared" si="8"/>
        <v>21</v>
      </c>
      <c r="X150" s="36">
        <f>IFERROR(IF(W150=0,"",ROUNDUP(W150/H150,0)*0.00753),"")</f>
        <v>3.7650000000000003E-2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300</v>
      </c>
      <c r="W151" s="349">
        <f t="shared" si="8"/>
        <v>302.40000000000003</v>
      </c>
      <c r="X151" s="36">
        <f>IFERROR(IF(W151=0,"",ROUNDUP(W151/H151,0)*0.00753),"")</f>
        <v>0.54215999999999998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140</v>
      </c>
      <c r="W152" s="349">
        <f t="shared" si="8"/>
        <v>140.70000000000002</v>
      </c>
      <c r="X152" s="36">
        <f>IFERROR(IF(W152=0,"",ROUNDUP(W152/H152,0)*0.00502),"")</f>
        <v>0.33634000000000003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105</v>
      </c>
      <c r="W154" s="349">
        <f t="shared" si="8"/>
        <v>105</v>
      </c>
      <c r="X154" s="36">
        <f>IFERROR(IF(W154=0,"",ROUNDUP(W154/H154,0)*0.00502),"")</f>
        <v>0.251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140</v>
      </c>
      <c r="W155" s="349">
        <f t="shared" si="8"/>
        <v>140.70000000000002</v>
      </c>
      <c r="X155" s="36">
        <f>IFERROR(IF(W155=0,"",ROUNDUP(W155/H155,0)*0.00502),"")</f>
        <v>0.33634000000000003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280.95238095238096</v>
      </c>
      <c r="W158" s="350">
        <f>IFERROR(W149/H149,"0")+IFERROR(W150/H150,"0")+IFERROR(W151/H151,"0")+IFERROR(W152/H152,"0")+IFERROR(W153/H153,"0")+IFERROR(W154/H154,"0")+IFERROR(W155/H155,"0")+IFERROR(W156/H156,"0")+IFERROR(W157/H157,"0")</f>
        <v>283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1.6691499999999999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795</v>
      </c>
      <c r="W159" s="350">
        <f>IFERROR(SUM(W149:W157),"0")</f>
        <v>802.20000000000016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50</v>
      </c>
      <c r="W174" s="349">
        <f>IFERROR(IF(V174="",0,CEILING((V174/$H174),1)*$H174),"")</f>
        <v>54</v>
      </c>
      <c r="X174" s="36">
        <f>IFERROR(IF(W174=0,"",ROUNDUP(W174/H174,0)*0.00937),"")</f>
        <v>9.3700000000000006E-2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100</v>
      </c>
      <c r="W175" s="349">
        <f>IFERROR(IF(V175="",0,CEILING((V175/$H175),1)*$H175),"")</f>
        <v>102.60000000000001</v>
      </c>
      <c r="X175" s="36">
        <f>IFERROR(IF(W175=0,"",ROUNDUP(W175/H175,0)*0.00937),"")</f>
        <v>0.17802999999999999</v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27.777777777777779</v>
      </c>
      <c r="W176" s="350">
        <f>IFERROR(W172/H172,"0")+IFERROR(W173/H173,"0")+IFERROR(W174/H174,"0")+IFERROR(W175/H175,"0")</f>
        <v>29</v>
      </c>
      <c r="X176" s="350">
        <f>IFERROR(IF(X172="",0,X172),"0")+IFERROR(IF(X173="",0,X173),"0")+IFERROR(IF(X174="",0,X174),"0")+IFERROR(IF(X175="",0,X175),"0")</f>
        <v>0.27173000000000003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150</v>
      </c>
      <c r="W177" s="350">
        <f>IFERROR(SUM(W172:W175),"0")</f>
        <v>156.60000000000002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240</v>
      </c>
      <c r="W185" s="349">
        <f t="shared" si="9"/>
        <v>240</v>
      </c>
      <c r="X185" s="36">
        <f>IFERROR(IF(W185=0,"",ROUNDUP(W185/H185,0)*0.00753),"")</f>
        <v>0.753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360</v>
      </c>
      <c r="W187" s="349">
        <f t="shared" si="9"/>
        <v>360</v>
      </c>
      <c r="X187" s="36">
        <f>IFERROR(IF(W187=0,"",ROUNDUP(W187/H187,0)*0.00753),"")</f>
        <v>1.1294999999999999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200</v>
      </c>
      <c r="W189" s="349">
        <f t="shared" si="9"/>
        <v>201.6</v>
      </c>
      <c r="X189" s="36">
        <f t="shared" ref="X189:X195" si="10">IFERROR(IF(W189=0,"",ROUNDUP(W189/H189,0)*0.00753),"")</f>
        <v>0.63251999999999997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800</v>
      </c>
      <c r="W191" s="349">
        <f t="shared" si="9"/>
        <v>801.6</v>
      </c>
      <c r="X191" s="36">
        <f t="shared" si="10"/>
        <v>2.5150200000000003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80</v>
      </c>
      <c r="W194" s="349">
        <f t="shared" si="9"/>
        <v>81.599999999999994</v>
      </c>
      <c r="X194" s="36">
        <f t="shared" si="10"/>
        <v>0.25602000000000003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80</v>
      </c>
      <c r="W195" s="349">
        <f t="shared" si="9"/>
        <v>81.599999999999994</v>
      </c>
      <c r="X195" s="36">
        <f t="shared" si="10"/>
        <v>0.25602000000000003</v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733.33333333333348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736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5.5420800000000003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1760</v>
      </c>
      <c r="W197" s="350">
        <f>IFERROR(SUM(W179:W195),"0")</f>
        <v>1766.3999999999999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70</v>
      </c>
      <c r="W216" s="349">
        <f>IFERROR(IF(V216="",0,CEILING((V216/$H216),1)*$H216),"")</f>
        <v>71.400000000000006</v>
      </c>
      <c r="X216" s="36">
        <f>IFERROR(IF(W216=0,"",ROUNDUP(W216/H216,0)*0.00502),"")</f>
        <v>0.17068</v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33.333333333333329</v>
      </c>
      <c r="W217" s="350">
        <f>IFERROR(W216/H216,"0")</f>
        <v>34</v>
      </c>
      <c r="X217" s="350">
        <f>IFERROR(IF(X216="",0,X216),"0")</f>
        <v>0.17068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70</v>
      </c>
      <c r="W218" s="350">
        <f>IFERROR(SUM(W216:W216),"0")</f>
        <v>71.400000000000006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50</v>
      </c>
      <c r="W223" s="349">
        <f t="shared" si="12"/>
        <v>58</v>
      </c>
      <c r="X223" s="36">
        <f>IFERROR(IF(W223=0,"",ROUNDUP(W223/H223,0)*0.02175),"")</f>
        <v>0.10874999999999999</v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4.3103448275862073</v>
      </c>
      <c r="W227" s="350">
        <f>IFERROR(W221/H221,"0")+IFERROR(W222/H222,"0")+IFERROR(W223/H223,"0")+IFERROR(W224/H224,"0")+IFERROR(W225/H225,"0")+IFERROR(W226/H226,"0")</f>
        <v>5</v>
      </c>
      <c r="X227" s="350">
        <f>IFERROR(IF(X221="",0,X221),"0")+IFERROR(IF(X222="",0,X222),"0")+IFERROR(IF(X223="",0,X223),"0")+IFERROR(IF(X224="",0,X224),"0")+IFERROR(IF(X225="",0,X225),"0")+IFERROR(IF(X226="",0,X226),"0")</f>
        <v>0.10874999999999999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50</v>
      </c>
      <c r="W228" s="350">
        <f>IFERROR(SUM(W221:W226),"0")</f>
        <v>58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0</v>
      </c>
      <c r="W257" s="350">
        <f>IFERROR(W253/H253,"0")+IFERROR(W254/H254,"0")+IFERROR(W255/H255,"0")+IFERROR(W256/H256,"0")</f>
        <v>0</v>
      </c>
      <c r="X257" s="350">
        <f>IFERROR(IF(X253="",0,X253),"0")+IFERROR(IF(X254="",0,X254),"0")+IFERROR(IF(X255="",0,X255),"0")+IFERROR(IF(X256="",0,X256),"0")</f>
        <v>0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0</v>
      </c>
      <c r="W258" s="350">
        <f>IFERROR(SUM(W253:W256),"0")</f>
        <v>0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16.5</v>
      </c>
      <c r="W266" s="349">
        <f t="shared" si="15"/>
        <v>17.82</v>
      </c>
      <c r="X266" s="36">
        <f>IFERROR(IF(W266=0,"",ROUNDUP(W266/H266,0)*0.00753),"")</f>
        <v>6.7769999999999997E-2</v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8.3333333333333339</v>
      </c>
      <c r="W268" s="350">
        <f>IFERROR(W260/H260,"0")+IFERROR(W261/H261,"0")+IFERROR(W262/H262,"0")+IFERROR(W263/H263,"0")+IFERROR(W264/H264,"0")+IFERROR(W265/H265,"0")+IFERROR(W266/H266,"0")+IFERROR(W267/H267,"0")</f>
        <v>9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6.7769999999999997E-2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16.5</v>
      </c>
      <c r="W269" s="350">
        <f>IFERROR(SUM(W260:W267),"0")</f>
        <v>17.82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320</v>
      </c>
      <c r="W272" s="349">
        <f>IFERROR(IF(V272="",0,CEILING((V272/$H272),1)*$H272),"")</f>
        <v>327.59999999999997</v>
      </c>
      <c r="X272" s="36">
        <f>IFERROR(IF(W272=0,"",ROUNDUP(W272/H272,0)*0.02175),"")</f>
        <v>0.91349999999999998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10</v>
      </c>
      <c r="W273" s="349">
        <f>IFERROR(IF(V273="",0,CEILING((V273/$H273),1)*$H273),"")</f>
        <v>16.8</v>
      </c>
      <c r="X273" s="36">
        <f>IFERROR(IF(W273=0,"",ROUNDUP(W273/H273,0)*0.02175),"")</f>
        <v>4.3499999999999997E-2</v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42.216117216117219</v>
      </c>
      <c r="W274" s="350">
        <f>IFERROR(W271/H271,"0")+IFERROR(W272/H272,"0")+IFERROR(W273/H273,"0")</f>
        <v>44</v>
      </c>
      <c r="X274" s="350">
        <f>IFERROR(IF(X271="",0,X271),"0")+IFERROR(IF(X272="",0,X272),"0")+IFERROR(IF(X273="",0,X273),"0")</f>
        <v>0.95699999999999996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330</v>
      </c>
      <c r="W275" s="350">
        <f>IFERROR(SUM(W271:W273),"0")</f>
        <v>344.4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50</v>
      </c>
      <c r="W283" s="349">
        <f>IFERROR(IF(V283="",0,CEILING((V283/$H283),1)*$H283),"")</f>
        <v>50</v>
      </c>
      <c r="X283" s="36">
        <f>IFERROR(IF(W283=0,"",ROUNDUP(W283/H283,0)*0.00474),"")</f>
        <v>0.11850000000000001</v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80</v>
      </c>
      <c r="W285" s="349">
        <f>IFERROR(IF(V285="",0,CEILING((V285/$H285),1)*$H285),"")</f>
        <v>80</v>
      </c>
      <c r="X285" s="36">
        <f>IFERROR(IF(W285=0,"",ROUNDUP(W285/H285,0)*0.00474),"")</f>
        <v>0.18960000000000002</v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65</v>
      </c>
      <c r="W286" s="350">
        <f>IFERROR(W283/H283,"0")+IFERROR(W284/H284,"0")+IFERROR(W285/H285,"0")</f>
        <v>65</v>
      </c>
      <c r="X286" s="350">
        <f>IFERROR(IF(X283="",0,X283),"0")+IFERROR(IF(X284="",0,X284),"0")+IFERROR(IF(X285="",0,X285),"0")</f>
        <v>0.30810000000000004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130</v>
      </c>
      <c r="W287" s="350">
        <f>IFERROR(SUM(W283:W285),"0")</f>
        <v>130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525</v>
      </c>
      <c r="W312" s="349">
        <f>IFERROR(IF(V312="",0,CEILING((V312/$H312),1)*$H312),"")</f>
        <v>525</v>
      </c>
      <c r="X312" s="36">
        <f>IFERROR(IF(W312=0,"",ROUNDUP(W312/H312,0)*0.00753),"")</f>
        <v>1.8825000000000001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245</v>
      </c>
      <c r="W313" s="349">
        <f>IFERROR(IF(V313="",0,CEILING((V313/$H313),1)*$H313),"")</f>
        <v>245.70000000000002</v>
      </c>
      <c r="X313" s="36">
        <f>IFERROR(IF(W313=0,"",ROUNDUP(W313/H313,0)*0.00753),"")</f>
        <v>0.88101000000000007</v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366.66666666666663</v>
      </c>
      <c r="W314" s="350">
        <f>IFERROR(W311/H311,"0")+IFERROR(W312/H312,"0")+IFERROR(W313/H313,"0")</f>
        <v>367</v>
      </c>
      <c r="X314" s="350">
        <f>IFERROR(IF(X311="",0,X311),"0")+IFERROR(IF(X312="",0,X312),"0")+IFERROR(IF(X313="",0,X313),"0")</f>
        <v>2.7635100000000001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770</v>
      </c>
      <c r="W315" s="350">
        <f>IFERROR(SUM(W311:W313),"0")</f>
        <v>770.7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38</v>
      </c>
      <c r="W317" s="349">
        <f>IFERROR(IF(V317="",0,CEILING((V317/$H317),1)*$H317),"")</f>
        <v>38.76</v>
      </c>
      <c r="X317" s="36">
        <f>IFERROR(IF(W317=0,"",ROUNDUP(W317/H317,0)*0.00753),"")</f>
        <v>0.12801000000000001</v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16.666666666666668</v>
      </c>
      <c r="W318" s="350">
        <f>IFERROR(W317/H317,"0")</f>
        <v>17</v>
      </c>
      <c r="X318" s="350">
        <f>IFERROR(IF(X317="",0,X317),"0")</f>
        <v>0.12801000000000001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38</v>
      </c>
      <c r="W319" s="350">
        <f>IFERROR(SUM(W317:W317),"0")</f>
        <v>38.76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500</v>
      </c>
      <c r="W334" s="349">
        <f t="shared" si="17"/>
        <v>510</v>
      </c>
      <c r="X334" s="36">
        <f>IFERROR(IF(W334=0,"",ROUNDUP(W334/H334,0)*0.02175),"")</f>
        <v>0.73949999999999994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1000</v>
      </c>
      <c r="W336" s="349">
        <f t="shared" si="17"/>
        <v>1005</v>
      </c>
      <c r="X336" s="36">
        <f>IFERROR(IF(W336=0,"",ROUNDUP(W336/H336,0)*0.02175),"")</f>
        <v>1.4572499999999999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1200</v>
      </c>
      <c r="W338" s="349">
        <f t="shared" si="17"/>
        <v>1200</v>
      </c>
      <c r="X338" s="36">
        <f>IFERROR(IF(W338=0,"",ROUNDUP(W338/H338,0)*0.02175),"")</f>
        <v>1.7399999999999998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150</v>
      </c>
      <c r="W339" s="349">
        <f t="shared" si="17"/>
        <v>150</v>
      </c>
      <c r="X339" s="36">
        <f>IFERROR(IF(W339=0,"",ROUNDUP(W339/H339,0)*0.00937),"")</f>
        <v>0.28110000000000002</v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210</v>
      </c>
      <c r="W341" s="350">
        <f>IFERROR(W333/H333,"0")+IFERROR(W334/H334,"0")+IFERROR(W335/H335,"0")+IFERROR(W336/H336,"0")+IFERROR(W337/H337,"0")+IFERROR(W338/H338,"0")+IFERROR(W339/H339,"0")+IFERROR(W340/H340,"0")</f>
        <v>211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4.2178499999999994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2850</v>
      </c>
      <c r="W342" s="350">
        <f>IFERROR(SUM(W333:W340),"0")</f>
        <v>2865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1500</v>
      </c>
      <c r="W344" s="349">
        <f>IFERROR(IF(V344="",0,CEILING((V344/$H344),1)*$H344),"")</f>
        <v>1500</v>
      </c>
      <c r="X344" s="36">
        <f>IFERROR(IF(W344=0,"",ROUNDUP(W344/H344,0)*0.02175),"")</f>
        <v>2.1749999999999998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8</v>
      </c>
      <c r="W346" s="349">
        <f>IFERROR(IF(V346="",0,CEILING((V346/$H346),1)*$H346),"")</f>
        <v>8</v>
      </c>
      <c r="X346" s="36">
        <f>IFERROR(IF(W346=0,"",ROUNDUP(W346/H346,0)*0.00937),"")</f>
        <v>1.874E-2</v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102</v>
      </c>
      <c r="W347" s="350">
        <f>IFERROR(W344/H344,"0")+IFERROR(W345/H345,"0")+IFERROR(W346/H346,"0")</f>
        <v>102</v>
      </c>
      <c r="X347" s="350">
        <f>IFERROR(IF(X344="",0,X344),"0")+IFERROR(IF(X345="",0,X345),"0")+IFERROR(IF(X346="",0,X346),"0")</f>
        <v>2.19374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1508</v>
      </c>
      <c r="W348" s="350">
        <f>IFERROR(SUM(W344:W346),"0")</f>
        <v>1508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20</v>
      </c>
      <c r="W355" s="349">
        <f>IFERROR(IF(V355="",0,CEILING((V355/$H355),1)*$H355),"")</f>
        <v>23.4</v>
      </c>
      <c r="X355" s="36">
        <f>IFERROR(IF(W355=0,"",ROUNDUP(W355/H355,0)*0.02175),"")</f>
        <v>6.5250000000000002E-2</v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2.5641025641025643</v>
      </c>
      <c r="W356" s="350">
        <f>IFERROR(W355/H355,"0")</f>
        <v>3</v>
      </c>
      <c r="X356" s="350">
        <f>IFERROR(IF(X355="",0,X355),"0")</f>
        <v>6.5250000000000002E-2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20</v>
      </c>
      <c r="W357" s="350">
        <f>IFERROR(SUM(W355:W355),"0")</f>
        <v>23.4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100</v>
      </c>
      <c r="W360" s="349">
        <f>IFERROR(IF(V360="",0,CEILING((V360/$H360),1)*$H360),"")</f>
        <v>108</v>
      </c>
      <c r="X360" s="36">
        <f>IFERROR(IF(W360=0,"",ROUNDUP(W360/H360,0)*0.02175),"")</f>
        <v>0.19574999999999998</v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8.3333333333333339</v>
      </c>
      <c r="W365" s="350">
        <f>IFERROR(W360/H360,"0")+IFERROR(W361/H361,"0")+IFERROR(W362/H362,"0")+IFERROR(W363/H363,"0")+IFERROR(W364/H364,"0")</f>
        <v>9</v>
      </c>
      <c r="X365" s="350">
        <f>IFERROR(IF(X360="",0,X360),"0")+IFERROR(IF(X361="",0,X361),"0")+IFERROR(IF(X362="",0,X362),"0")+IFERROR(IF(X363="",0,X363),"0")+IFERROR(IF(X364="",0,X364),"0")</f>
        <v>0.19574999999999998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100</v>
      </c>
      <c r="W366" s="350">
        <f>IFERROR(SUM(W360:W364),"0")</f>
        <v>108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50</v>
      </c>
      <c r="W373" s="349">
        <f>IFERROR(IF(V373="",0,CEILING((V373/$H373),1)*$H373),"")</f>
        <v>54.6</v>
      </c>
      <c r="X373" s="36">
        <f>IFERROR(IF(W373=0,"",ROUNDUP(W373/H373,0)*0.02175),"")</f>
        <v>0.15225</v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6.4102564102564106</v>
      </c>
      <c r="W377" s="350">
        <f>IFERROR(W373/H373,"0")+IFERROR(W374/H374,"0")+IFERROR(W375/H375,"0")+IFERROR(W376/H376,"0")</f>
        <v>7</v>
      </c>
      <c r="X377" s="350">
        <f>IFERROR(IF(X373="",0,X373),"0")+IFERROR(IF(X374="",0,X374),"0")+IFERROR(IF(X375="",0,X375),"0")+IFERROR(IF(X376="",0,X376),"0")</f>
        <v>0.15225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50</v>
      </c>
      <c r="W378" s="350">
        <f>IFERROR(SUM(W373:W376),"0")</f>
        <v>54.6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9</v>
      </c>
      <c r="W387" s="349">
        <f>IFERROR(IF(V387="",0,CEILING((V387/$H387),1)*$H387),"")</f>
        <v>10.8</v>
      </c>
      <c r="X387" s="36">
        <f>IFERROR(IF(W387=0,"",ROUNDUP(W387/H387,0)*0.00753),"")</f>
        <v>3.0120000000000001E-2</v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3.333333333333333</v>
      </c>
      <c r="W388" s="350">
        <f>IFERROR(W386/H386,"0")+IFERROR(W387/H387,"0")</f>
        <v>4</v>
      </c>
      <c r="X388" s="350">
        <f>IFERROR(IF(X386="",0,X386),"0")+IFERROR(IF(X387="",0,X387),"0")</f>
        <v>3.0120000000000001E-2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9</v>
      </c>
      <c r="W389" s="350">
        <f>IFERROR(SUM(W386:W387),"0")</f>
        <v>10.8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60</v>
      </c>
      <c r="W391" s="349">
        <f t="shared" ref="W391:W403" si="18">IFERROR(IF(V391="",0,CEILING((V391/$H391),1)*$H391),"")</f>
        <v>63</v>
      </c>
      <c r="X391" s="36">
        <f>IFERROR(IF(W391=0,"",ROUNDUP(W391/H391,0)*0.00753),"")</f>
        <v>0.11295000000000001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120</v>
      </c>
      <c r="W393" s="349">
        <f t="shared" si="18"/>
        <v>121.80000000000001</v>
      </c>
      <c r="X393" s="36">
        <f>IFERROR(IF(W393=0,"",ROUNDUP(W393/H393,0)*0.00753),"")</f>
        <v>0.21837000000000001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168</v>
      </c>
      <c r="W394" s="349">
        <f t="shared" si="18"/>
        <v>168</v>
      </c>
      <c r="X394" s="36">
        <f>IFERROR(IF(W394=0,"",ROUNDUP(W394/H394,0)*0.00753),"")</f>
        <v>0.753</v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35</v>
      </c>
      <c r="W396" s="349">
        <f t="shared" si="18"/>
        <v>35.700000000000003</v>
      </c>
      <c r="X396" s="36">
        <f t="shared" si="19"/>
        <v>8.5339999999999999E-2</v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105</v>
      </c>
      <c r="W402" s="349">
        <f t="shared" si="18"/>
        <v>105</v>
      </c>
      <c r="X402" s="36">
        <f t="shared" si="19"/>
        <v>0.251</v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209.52380952380952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211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1.4206599999999998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488</v>
      </c>
      <c r="W405" s="350">
        <f>IFERROR(SUM(W391:W403),"0")</f>
        <v>493.5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12</v>
      </c>
      <c r="W419" s="349">
        <f>IFERROR(IF(V419="",0,CEILING((V419/$H419),1)*$H419),"")</f>
        <v>12</v>
      </c>
      <c r="X419" s="36">
        <f>IFERROR(IF(W419=0,"",ROUNDUP(W419/H419,0)*0.00627),"")</f>
        <v>6.2700000000000006E-2</v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10</v>
      </c>
      <c r="W421" s="350">
        <f>IFERROR(W418/H418,"0")+IFERROR(W419/H419,"0")+IFERROR(W420/H420,"0")</f>
        <v>10</v>
      </c>
      <c r="X421" s="350">
        <f>IFERROR(IF(X418="",0,X418),"0")+IFERROR(IF(X419="",0,X419),"0")+IFERROR(IF(X420="",0,X420),"0")</f>
        <v>6.2700000000000006E-2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12</v>
      </c>
      <c r="W422" s="350">
        <f>IFERROR(SUM(W418:W420),"0")</f>
        <v>12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150</v>
      </c>
      <c r="W430" s="349">
        <f t="shared" ref="W430:W436" si="20">IFERROR(IF(V430="",0,CEILING((V430/$H430),1)*$H430),"")</f>
        <v>151.20000000000002</v>
      </c>
      <c r="X430" s="36">
        <f>IFERROR(IF(W430=0,"",ROUNDUP(W430/H430,0)*0.00753),"")</f>
        <v>0.27107999999999999</v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35</v>
      </c>
      <c r="W435" s="349">
        <f t="shared" si="20"/>
        <v>35.700000000000003</v>
      </c>
      <c r="X435" s="36">
        <f>IFERROR(IF(W435=0,"",ROUNDUP(W435/H435,0)*0.00502),"")</f>
        <v>8.5339999999999999E-2</v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52.38095238095238</v>
      </c>
      <c r="W437" s="350">
        <f>IFERROR(W430/H430,"0")+IFERROR(W431/H431,"0")+IFERROR(W432/H432,"0")+IFERROR(W433/H433,"0")+IFERROR(W434/H434,"0")+IFERROR(W435/H435,"0")+IFERROR(W436/H436,"0")</f>
        <v>53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0.35641999999999996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185</v>
      </c>
      <c r="W438" s="350">
        <f>IFERROR(SUM(W430:W436),"0")</f>
        <v>186.90000000000003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100</v>
      </c>
      <c r="W450" s="349">
        <f t="shared" ref="W450:W462" si="21">IFERROR(IF(V450="",0,CEILING((V450/$H450),1)*$H450),"")</f>
        <v>100.32000000000001</v>
      </c>
      <c r="X450" s="36">
        <f t="shared" ref="X450:X456" si="22">IFERROR(IF(W450=0,"",ROUNDUP(W450/H450,0)*0.01196),"")</f>
        <v>0.22724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40</v>
      </c>
      <c r="W453" s="349">
        <f t="shared" si="21"/>
        <v>42.24</v>
      </c>
      <c r="X453" s="36">
        <f t="shared" si="22"/>
        <v>9.5680000000000001E-2</v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30</v>
      </c>
      <c r="W457" s="349">
        <f t="shared" si="21"/>
        <v>32.4</v>
      </c>
      <c r="X457" s="36">
        <f>IFERROR(IF(W457=0,"",ROUNDUP(W457/H457,0)*0.00937),"")</f>
        <v>8.4330000000000002E-2</v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48</v>
      </c>
      <c r="W462" s="349">
        <f t="shared" si="21"/>
        <v>50.4</v>
      </c>
      <c r="X462" s="36">
        <f>IFERROR(IF(W462=0,"",ROUNDUP(W462/H462,0)*0.00937),"")</f>
        <v>0.13117999999999999</v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48.181818181818173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50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0.53842999999999996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218</v>
      </c>
      <c r="W464" s="350">
        <f>IFERROR(SUM(W450:W462),"0")</f>
        <v>225.36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90</v>
      </c>
      <c r="W466" s="349">
        <f>IFERROR(IF(V466="",0,CEILING((V466/$H466),1)*$H466),"")</f>
        <v>95.04</v>
      </c>
      <c r="X466" s="36">
        <f>IFERROR(IF(W466=0,"",ROUNDUP(W466/H466,0)*0.01196),"")</f>
        <v>0.21528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17.045454545454543</v>
      </c>
      <c r="W468" s="350">
        <f>IFERROR(W466/H466,"0")+IFERROR(W467/H467,"0")</f>
        <v>18</v>
      </c>
      <c r="X468" s="350">
        <f>IFERROR(IF(X466="",0,X466),"0")+IFERROR(IF(X467="",0,X467),"0")</f>
        <v>0.21528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90</v>
      </c>
      <c r="W469" s="350">
        <f>IFERROR(SUM(W466:W467),"0")</f>
        <v>95.04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50</v>
      </c>
      <c r="W471" s="349">
        <f t="shared" ref="W471:W476" si="23">IFERROR(IF(V471="",0,CEILING((V471/$H471),1)*$H471),"")</f>
        <v>52.800000000000004</v>
      </c>
      <c r="X471" s="36">
        <f>IFERROR(IF(W471=0,"",ROUNDUP(W471/H471,0)*0.01196),"")</f>
        <v>0.1196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100</v>
      </c>
      <c r="W472" s="349">
        <f t="shared" si="23"/>
        <v>100.32000000000001</v>
      </c>
      <c r="X472" s="36">
        <f>IFERROR(IF(W472=0,"",ROUNDUP(W472/H472,0)*0.01196),"")</f>
        <v>0.22724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250</v>
      </c>
      <c r="W473" s="349">
        <f t="shared" si="23"/>
        <v>253.44</v>
      </c>
      <c r="X473" s="36">
        <f>IFERROR(IF(W473=0,"",ROUNDUP(W473/H473,0)*0.01196),"")</f>
        <v>0.57408000000000003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12</v>
      </c>
      <c r="W474" s="349">
        <f t="shared" si="23"/>
        <v>14.4</v>
      </c>
      <c r="X474" s="36">
        <f>IFERROR(IF(W474=0,"",ROUNDUP(W474/H474,0)*0.00937),"")</f>
        <v>3.7479999999999999E-2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42</v>
      </c>
      <c r="W476" s="349">
        <f t="shared" si="23"/>
        <v>43.2</v>
      </c>
      <c r="X476" s="36">
        <f>IFERROR(IF(W476=0,"",ROUNDUP(W476/H476,0)*0.00937),"")</f>
        <v>0.11244</v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90.757575757575751</v>
      </c>
      <c r="W477" s="350">
        <f>IFERROR(W471/H471,"0")+IFERROR(W472/H472,"0")+IFERROR(W473/H473,"0")+IFERROR(W474/H474,"0")+IFERROR(W475/H475,"0")+IFERROR(W476/H476,"0")</f>
        <v>93</v>
      </c>
      <c r="X477" s="350">
        <f>IFERROR(IF(X471="",0,X471),"0")+IFERROR(IF(X472="",0,X472),"0")+IFERROR(IF(X473="",0,X473),"0")+IFERROR(IF(X474="",0,X474),"0")+IFERROR(IF(X475="",0,X475),"0")+IFERROR(IF(X476="",0,X476),"0")</f>
        <v>1.07084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454</v>
      </c>
      <c r="W478" s="350">
        <f>IFERROR(SUM(W471:W476),"0")</f>
        <v>464.15999999999997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500</v>
      </c>
      <c r="W508" s="349">
        <f>IFERROR(IF(V508="",0,CEILING((V508/$H508),1)*$H508),"")</f>
        <v>507</v>
      </c>
      <c r="X508" s="36">
        <f>IFERROR(IF(W508=0,"",ROUNDUP(W508/H508,0)*0.02175),"")</f>
        <v>1.4137499999999998</v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64.102564102564102</v>
      </c>
      <c r="W513" s="350">
        <f>IFERROR(W508/H508,"0")+IFERROR(W509/H509,"0")+IFERROR(W510/H510,"0")+IFERROR(W511/H511,"0")+IFERROR(W512/H512,"0")</f>
        <v>65</v>
      </c>
      <c r="X513" s="350">
        <f>IFERROR(IF(X508="",0,X508),"0")+IFERROR(IF(X509="",0,X509),"0")+IFERROR(IF(X510="",0,X510),"0")+IFERROR(IF(X511="",0,X511),"0")+IFERROR(IF(X512="",0,X512),"0")</f>
        <v>1.4137499999999998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500</v>
      </c>
      <c r="W514" s="350">
        <f>IFERROR(SUM(W508:W512),"0")</f>
        <v>507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13474.5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13621.72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14400.020531728804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14555.985999999999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27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27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15075.020531728804</v>
      </c>
      <c r="W518" s="350">
        <f>GrossWeightTotalR+PalletQtyTotalR*25</f>
        <v>15230.985999999999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2978.0313552985967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3004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30.453610000000001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43.2</v>
      </c>
      <c r="D525" s="46">
        <f>IFERROR(W57*1,"0")+IFERROR(W58*1,"0")+IFERROR(W59*1,"0")+IFERROR(W60*1,"0")</f>
        <v>678.6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1761.48</v>
      </c>
      <c r="F525" s="46">
        <f>IFERROR(W133*1,"0")+IFERROR(W134*1,"0")+IFERROR(W135*1,"0")+IFERROR(W136*1,"0")</f>
        <v>428.40000000000003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802.20000000000016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1923</v>
      </c>
      <c r="J525" s="46">
        <f>IFERROR(W207*1,"0")+IFERROR(W208*1,"0")+IFERROR(W209*1,"0")+IFERROR(W210*1,"0")+IFERROR(W211*1,"0")+IFERROR(W212*1,"0")+IFERROR(W216*1,"0")</f>
        <v>71.400000000000006</v>
      </c>
      <c r="K525" s="342"/>
      <c r="L525" s="46">
        <f>IFERROR(W221*1,"0")+IFERROR(W222*1,"0")+IFERROR(W223*1,"0")+IFERROR(W224*1,"0")+IFERROR(W225*1,"0")+IFERROR(W226*1,"0")</f>
        <v>58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492.21999999999997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809.46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4396.3999999999996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162.6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516.29999999999995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186.90000000000003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784.56000000000006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507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2024-03-28T10:33:59Z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