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EAE5B7C-CC6F-4FC7-9BDC-53EE846164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X365" i="1" s="1"/>
  <c r="W360" i="1"/>
  <c r="N360" i="1"/>
  <c r="V357" i="1"/>
  <c r="W356" i="1"/>
  <c r="V356" i="1"/>
  <c r="X355" i="1"/>
  <c r="X356" i="1" s="1"/>
  <c r="W355" i="1"/>
  <c r="W357" i="1" s="1"/>
  <c r="N355" i="1"/>
  <c r="V353" i="1"/>
  <c r="W352" i="1"/>
  <c r="V352" i="1"/>
  <c r="X351" i="1"/>
  <c r="W351" i="1"/>
  <c r="N351" i="1"/>
  <c r="W350" i="1"/>
  <c r="V348" i="1"/>
  <c r="V347" i="1"/>
  <c r="X346" i="1"/>
  <c r="W346" i="1"/>
  <c r="N346" i="1"/>
  <c r="W345" i="1"/>
  <c r="X345" i="1" s="1"/>
  <c r="N345" i="1"/>
  <c r="X344" i="1"/>
  <c r="X347" i="1" s="1"/>
  <c r="W344" i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W287" i="1" s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W246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W217" i="1"/>
  <c r="V217" i="1"/>
  <c r="X216" i="1"/>
  <c r="X217" i="1" s="1"/>
  <c r="W216" i="1"/>
  <c r="W218" i="1" s="1"/>
  <c r="N216" i="1"/>
  <c r="V214" i="1"/>
  <c r="W213" i="1"/>
  <c r="V213" i="1"/>
  <c r="X212" i="1"/>
  <c r="W212" i="1"/>
  <c r="X211" i="1"/>
  <c r="W211" i="1"/>
  <c r="X210" i="1"/>
  <c r="W210" i="1"/>
  <c r="X209" i="1"/>
  <c r="W209" i="1"/>
  <c r="X208" i="1"/>
  <c r="W208" i="1"/>
  <c r="X207" i="1"/>
  <c r="X213" i="1" s="1"/>
  <c r="W207" i="1"/>
  <c r="J525" i="1" s="1"/>
  <c r="V204" i="1"/>
  <c r="V203" i="1"/>
  <c r="W202" i="1"/>
  <c r="X202" i="1" s="1"/>
  <c r="N202" i="1"/>
  <c r="X201" i="1"/>
  <c r="W201" i="1"/>
  <c r="N201" i="1"/>
  <c r="W200" i="1"/>
  <c r="W204" i="1" s="1"/>
  <c r="N200" i="1"/>
  <c r="X199" i="1"/>
  <c r="W199" i="1"/>
  <c r="W203" i="1" s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6" i="1" s="1"/>
  <c r="N180" i="1"/>
  <c r="X179" i="1"/>
  <c r="W179" i="1"/>
  <c r="W197" i="1" s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W176" i="1" s="1"/>
  <c r="N172" i="1"/>
  <c r="V170" i="1"/>
  <c r="V169" i="1"/>
  <c r="W168" i="1"/>
  <c r="W170" i="1" s="1"/>
  <c r="N168" i="1"/>
  <c r="X167" i="1"/>
  <c r="W167" i="1"/>
  <c r="W169" i="1" s="1"/>
  <c r="N167" i="1"/>
  <c r="V165" i="1"/>
  <c r="V164" i="1"/>
  <c r="X163" i="1"/>
  <c r="W163" i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W159" i="1" s="1"/>
  <c r="N149" i="1"/>
  <c r="V146" i="1"/>
  <c r="V145" i="1"/>
  <c r="W144" i="1"/>
  <c r="X144" i="1" s="1"/>
  <c r="N144" i="1"/>
  <c r="X143" i="1"/>
  <c r="W143" i="1"/>
  <c r="N143" i="1"/>
  <c r="W142" i="1"/>
  <c r="G525" i="1" s="1"/>
  <c r="N142" i="1"/>
  <c r="V138" i="1"/>
  <c r="V137" i="1"/>
  <c r="W136" i="1"/>
  <c r="X136" i="1" s="1"/>
  <c r="N136" i="1"/>
  <c r="X135" i="1"/>
  <c r="W135" i="1"/>
  <c r="N135" i="1"/>
  <c r="W134" i="1"/>
  <c r="W138" i="1" s="1"/>
  <c r="N134" i="1"/>
  <c r="X133" i="1"/>
  <c r="W133" i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X123" i="1"/>
  <c r="W123" i="1"/>
  <c r="N123" i="1"/>
  <c r="W122" i="1"/>
  <c r="W129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W109" i="1"/>
  <c r="X109" i="1" s="1"/>
  <c r="N109" i="1"/>
  <c r="X108" i="1"/>
  <c r="W108" i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3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5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5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5" i="1" s="1"/>
  <c r="V24" i="1"/>
  <c r="V23" i="1"/>
  <c r="V519" i="1" s="1"/>
  <c r="W22" i="1"/>
  <c r="B525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W23" i="1"/>
  <c r="V515" i="1"/>
  <c r="X27" i="1"/>
  <c r="X34" i="1" s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48" i="1"/>
  <c r="W347" i="1"/>
  <c r="W353" i="1"/>
  <c r="X350" i="1"/>
  <c r="X352" i="1" s="1"/>
  <c r="W370" i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X477" i="1"/>
  <c r="H525" i="1"/>
  <c r="H9" i="1"/>
  <c r="W24" i="1"/>
  <c r="W62" i="1"/>
  <c r="W87" i="1"/>
  <c r="W146" i="1"/>
  <c r="W164" i="1"/>
  <c r="W228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8" i="1" l="1"/>
  <c r="X520" i="1"/>
  <c r="W515" i="1"/>
  <c r="W519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<sst xmlns="http://schemas.openxmlformats.org/spreadsheetml/2006/main" count="2224" uniqueCount="747">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</sst>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90</v>
      </c>
      <c r="W52" s="349">
        <f>IFERROR(IF(V52="",0,CEILING((V52/$H52),1)*$H52),"")</f>
        <v>91.800000000000011</v>
      </c>
      <c r="X52" s="36">
        <f>IFERROR(IF(W52=0,"",ROUNDUP(W52/H52,0)*0.00753),"")</f>
        <v>0.25602000000000003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40.740740740740733</v>
      </c>
      <c r="W53" s="350">
        <f>IFERROR(W51/H51,"0")+IFERROR(W52/H52,"0")</f>
        <v>42</v>
      </c>
      <c r="X53" s="350">
        <f>IFERROR(IF(X51="",0,X51),"0")+IFERROR(IF(X52="",0,X52),"0")</f>
        <v>0.43002000000000001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170</v>
      </c>
      <c r="W54" s="350">
        <f>IFERROR(SUM(W51:W52),"0")</f>
        <v>178.20000000000002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900</v>
      </c>
      <c r="W57" s="349">
        <f>IFERROR(IF(V57="",0,CEILING((V57/$H57),1)*$H57),"")</f>
        <v>907.2</v>
      </c>
      <c r="X57" s="36">
        <f>IFERROR(IF(W57=0,"",ROUNDUP(W57/H57,0)*0.02175),"")</f>
        <v>1.827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450</v>
      </c>
      <c r="W59" s="349">
        <f>IFERROR(IF(V59="",0,CEILING((V59/$H59),1)*$H59),"")</f>
        <v>450</v>
      </c>
      <c r="X59" s="36">
        <f>IFERROR(IF(W59=0,"",ROUNDUP(W59/H59,0)*0.00937),"")</f>
        <v>0.93699999999999994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183.33333333333331</v>
      </c>
      <c r="W61" s="350">
        <f>IFERROR(W57/H57,"0")+IFERROR(W58/H58,"0")+IFERROR(W59/H59,"0")+IFERROR(W60/H60,"0")</f>
        <v>184</v>
      </c>
      <c r="X61" s="350">
        <f>IFERROR(IF(X57="",0,X57),"0")+IFERROR(IF(X58="",0,X58),"0")+IFERROR(IF(X59="",0,X59),"0")+IFERROR(IF(X60="",0,X60),"0")</f>
        <v>2.7639999999999998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1350</v>
      </c>
      <c r="W62" s="350">
        <f>IFERROR(SUM(W57:W60),"0")</f>
        <v>1357.2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300</v>
      </c>
      <c r="W67" s="349">
        <f t="shared" si="2"/>
        <v>302.39999999999998</v>
      </c>
      <c r="X67" s="36">
        <f t="shared" si="3"/>
        <v>0.58724999999999994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200</v>
      </c>
      <c r="W69" s="349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80</v>
      </c>
      <c r="W70" s="349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25</v>
      </c>
      <c r="W72" s="349">
        <f t="shared" si="2"/>
        <v>27</v>
      </c>
      <c r="X72" s="36">
        <f>IFERROR(IF(W72=0,"",ROUNDUP(W72/H72,0)*0.00753),"")</f>
        <v>6.7769999999999997E-2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120</v>
      </c>
      <c r="W73" s="349">
        <f t="shared" si="2"/>
        <v>120</v>
      </c>
      <c r="X73" s="36">
        <f t="shared" ref="X73:X79" si="4">IFERROR(IF(W73=0,"",ROUNDUP(W73/H73,0)*0.00937),"")</f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360</v>
      </c>
      <c r="W79" s="349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405</v>
      </c>
      <c r="W84" s="349">
        <f t="shared" si="2"/>
        <v>405</v>
      </c>
      <c r="X84" s="36">
        <f>IFERROR(IF(W84=0,"",ROUNDUP(W84/H84,0)*0.00937),"")</f>
        <v>0.84329999999999994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261.6732804232804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264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3.13802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1500</v>
      </c>
      <c r="W87" s="350">
        <f>IFERROR(SUM(W65:W85),"0")</f>
        <v>1520.4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56.1</v>
      </c>
      <c r="W113" s="349">
        <f t="shared" si="6"/>
        <v>58.080000000000005</v>
      </c>
      <c r="X113" s="36">
        <f>IFERROR(IF(W113=0,"",ROUNDUP(W113/H113,0)*0.00753),"")</f>
        <v>0.16566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270</v>
      </c>
      <c r="W114" s="349">
        <f t="shared" si="6"/>
        <v>270</v>
      </c>
      <c r="X114" s="36">
        <f>IFERROR(IF(W114=0,"",ROUNDUP(W114/H114,0)*0.00753),"")</f>
        <v>0.753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20</v>
      </c>
      <c r="W117" s="349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141.01190476190476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143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1.2758700000000001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456.1</v>
      </c>
      <c r="W120" s="350">
        <f>IFERROR(SUM(W107:W118),"0")</f>
        <v>466.68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90</v>
      </c>
      <c r="W124" s="349">
        <f t="shared" si="7"/>
        <v>92.4</v>
      </c>
      <c r="X124" s="36">
        <f>IFERROR(IF(W124=0,"",ROUNDUP(W124/H124,0)*0.02175),"")</f>
        <v>0.23924999999999999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59.400000000000013</v>
      </c>
      <c r="W127" s="349">
        <f t="shared" si="7"/>
        <v>59.4</v>
      </c>
      <c r="X127" s="36">
        <f>IFERROR(IF(W127=0,"",ROUNDUP(W127/H127,0)*0.00753),"")</f>
        <v>0.22590000000000002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40.714285714285722</v>
      </c>
      <c r="W129" s="350">
        <f>IFERROR(W122/H122,"0")+IFERROR(W123/H123,"0")+IFERROR(W124/H124,"0")+IFERROR(W125/H125,"0")+IFERROR(W126/H126,"0")+IFERROR(W127/H127,"0")+IFERROR(W128/H128,"0")</f>
        <v>41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0.46515000000000001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149.4</v>
      </c>
      <c r="W130" s="350">
        <f>IFERROR(SUM(W122:W128),"0")</f>
        <v>151.80000000000001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600</v>
      </c>
      <c r="W133" s="349">
        <f>IFERROR(IF(V133="",0,CEILING((V133/$H133),1)*$H133),"")</f>
        <v>604.80000000000007</v>
      </c>
      <c r="X133" s="36">
        <f>IFERROR(IF(W133=0,"",ROUNDUP(W133/H133,0)*0.02175),"")</f>
        <v>1.5659999999999998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315</v>
      </c>
      <c r="W136" s="349">
        <f>IFERROR(IF(V136="",0,CEILING((V136/$H136),1)*$H136),"")</f>
        <v>315.90000000000003</v>
      </c>
      <c r="X136" s="36">
        <f>IFERROR(IF(W136=0,"",ROUNDUP(W136/H136,0)*0.00753),"")</f>
        <v>0.88101000000000007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188.09523809523807</v>
      </c>
      <c r="W137" s="350">
        <f>IFERROR(W133/H133,"0")+IFERROR(W134/H134,"0")+IFERROR(W135/H135,"0")+IFERROR(W136/H136,"0")</f>
        <v>189</v>
      </c>
      <c r="X137" s="350">
        <f>IFERROR(IF(X133="",0,X133),"0")+IFERROR(IF(X134="",0,X134),"0")+IFERROR(IF(X135="",0,X135),"0")+IFERROR(IF(X136="",0,X136),"0")</f>
        <v>2.4470099999999997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915</v>
      </c>
      <c r="W138" s="350">
        <f>IFERROR(SUM(W133:W136),"0")</f>
        <v>920.7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50</v>
      </c>
      <c r="W151" s="349">
        <f t="shared" si="8"/>
        <v>50.400000000000006</v>
      </c>
      <c r="X151" s="36">
        <f>IFERROR(IF(W151=0,"",ROUNDUP(W151/H151,0)*0.00753),"")</f>
        <v>9.0359999999999996E-2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122.5</v>
      </c>
      <c r="W154" s="349">
        <f t="shared" si="8"/>
        <v>123.9</v>
      </c>
      <c r="X154" s="36">
        <f>IFERROR(IF(W154=0,"",ROUNDUP(W154/H154,0)*0.00502),"")</f>
        <v>0.29618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140</v>
      </c>
      <c r="W155" s="349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186.9047619047619</v>
      </c>
      <c r="W158" s="350">
        <f>IFERROR(W149/H149,"0")+IFERROR(W150/H150,"0")+IFERROR(W151/H151,"0")+IFERROR(W152/H152,"0")+IFERROR(W153/H153,"0")+IFERROR(W154/H154,"0")+IFERROR(W155/H155,"0")+IFERROR(W156/H156,"0")+IFERROR(W157/H157,"0")</f>
        <v>188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0.97388000000000008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417.5</v>
      </c>
      <c r="W159" s="350">
        <f>IFERROR(SUM(W149:W157),"0")</f>
        <v>420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160</v>
      </c>
      <c r="W173" s="349">
        <f>IFERROR(IF(V173="",0,CEILING((V173/$H173),1)*$H173),"")</f>
        <v>162</v>
      </c>
      <c r="X173" s="36">
        <f>IFERROR(IF(W173=0,"",ROUNDUP(W173/H173,0)*0.00937),"")</f>
        <v>0.28110000000000002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140</v>
      </c>
      <c r="W174" s="349">
        <f>IFERROR(IF(V174="",0,CEILING((V174/$H174),1)*$H174),"")</f>
        <v>140.4</v>
      </c>
      <c r="X174" s="36">
        <f>IFERROR(IF(W174=0,"",ROUNDUP(W174/H174,0)*0.00937),"")</f>
        <v>0.24362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90</v>
      </c>
      <c r="W175" s="349">
        <f>IFERROR(IF(V175="",0,CEILING((V175/$H175),1)*$H175),"")</f>
        <v>91.800000000000011</v>
      </c>
      <c r="X175" s="36">
        <f>IFERROR(IF(W175=0,"",ROUNDUP(W175/H175,0)*0.00937),"")</f>
        <v>0.15928999999999999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100</v>
      </c>
      <c r="W176" s="350">
        <f>IFERROR(W172/H172,"0")+IFERROR(W173/H173,"0")+IFERROR(W174/H174,"0")+IFERROR(W175/H175,"0")</f>
        <v>101</v>
      </c>
      <c r="X176" s="350">
        <f>IFERROR(IF(X172="",0,X172),"0")+IFERROR(IF(X173="",0,X173),"0")+IFERROR(IF(X174="",0,X174),"0")+IFERROR(IF(X175="",0,X175),"0")</f>
        <v>0.94636999999999993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540</v>
      </c>
      <c r="W177" s="350">
        <f>IFERROR(SUM(W172:W175),"0")</f>
        <v>545.40000000000009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400</v>
      </c>
      <c r="W185" s="349">
        <f t="shared" si="9"/>
        <v>400.8</v>
      </c>
      <c r="X185" s="36">
        <f>IFERROR(IF(W185=0,"",ROUNDUP(W185/H185,0)*0.00753),"")</f>
        <v>1.2575100000000001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360</v>
      </c>
      <c r="W187" s="349">
        <f t="shared" si="9"/>
        <v>360</v>
      </c>
      <c r="X187" s="36">
        <f>IFERROR(IF(W187=0,"",ROUNDUP(W187/H187,0)*0.00753),"")</f>
        <v>1.1294999999999999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400</v>
      </c>
      <c r="W191" s="349">
        <f t="shared" si="9"/>
        <v>400.8</v>
      </c>
      <c r="X191" s="36">
        <f t="shared" si="10"/>
        <v>1.2575100000000001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100</v>
      </c>
      <c r="W194" s="349">
        <f t="shared" si="9"/>
        <v>100.8</v>
      </c>
      <c r="X194" s="36">
        <f t="shared" si="10"/>
        <v>0.31625999999999999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240</v>
      </c>
      <c r="W195" s="349">
        <f t="shared" si="9"/>
        <v>240</v>
      </c>
      <c r="X195" s="36">
        <f t="shared" si="10"/>
        <v>0.753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741.66666666666663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5.5947899999999997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1780</v>
      </c>
      <c r="W197" s="350">
        <f>IFERROR(SUM(W179:W195),"0")</f>
        <v>1783.1999999999998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92</v>
      </c>
      <c r="W201" s="349">
        <f>IFERROR(IF(V201="",0,CEILING((V201/$H201),1)*$H201),"")</f>
        <v>93.6</v>
      </c>
      <c r="X201" s="36">
        <f>IFERROR(IF(W201=0,"",ROUNDUP(W201/H201,0)*0.00753),"")</f>
        <v>0.29366999999999999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72</v>
      </c>
      <c r="W202" s="349">
        <f>IFERROR(IF(V202="",0,CEILING((V202/$H202),1)*$H202),"")</f>
        <v>72</v>
      </c>
      <c r="X202" s="36">
        <f>IFERROR(IF(W202=0,"",ROUNDUP(W202/H202,0)*0.00753),"")</f>
        <v>0.22590000000000002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68.333333333333343</v>
      </c>
      <c r="W203" s="350">
        <f>IFERROR(W199/H199,"0")+IFERROR(W200/H200,"0")+IFERROR(W201/H201,"0")+IFERROR(W202/H202,"0")</f>
        <v>69</v>
      </c>
      <c r="X203" s="350">
        <f>IFERROR(IF(X199="",0,X199),"0")+IFERROR(IF(X200="",0,X200),"0")+IFERROR(IF(X201="",0,X201),"0")+IFERROR(IF(X202="",0,X202),"0")</f>
        <v>0.51956999999999998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164</v>
      </c>
      <c r="W204" s="350">
        <f>IFERROR(SUM(W199:W202),"0")</f>
        <v>165.6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157.5</v>
      </c>
      <c r="W216" s="349">
        <f>IFERROR(IF(V216="",0,CEILING((V216/$H216),1)*$H216),"")</f>
        <v>157.5</v>
      </c>
      <c r="X216" s="36">
        <f>IFERROR(IF(W216=0,"",ROUNDUP(W216/H216,0)*0.00502),"")</f>
        <v>0.3765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75</v>
      </c>
      <c r="W217" s="350">
        <f>IFERROR(W216/H216,"0")</f>
        <v>75</v>
      </c>
      <c r="X217" s="350">
        <f>IFERROR(IF(X216="",0,X216),"0")</f>
        <v>0.3765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157.5</v>
      </c>
      <c r="W218" s="350">
        <f>IFERROR(SUM(W216:W216),"0")</f>
        <v>157.5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33.6</v>
      </c>
      <c r="W256" s="349">
        <f>IFERROR(IF(V256="",0,CEILING((V256/$H256),1)*$H256),"")</f>
        <v>33.6</v>
      </c>
      <c r="X256" s="36">
        <f>IFERROR(IF(W256=0,"",ROUNDUP(W256/H256,0)*0.00502),"")</f>
        <v>0.1004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27.142857142857142</v>
      </c>
      <c r="W257" s="350">
        <f>IFERROR(W253/H253,"0")+IFERROR(W254/H254,"0")+IFERROR(W255/H255,"0")+IFERROR(W256/H256,"0")</f>
        <v>28</v>
      </c>
      <c r="X257" s="350">
        <f>IFERROR(IF(X253="",0,X253),"0")+IFERROR(IF(X254="",0,X254),"0")+IFERROR(IF(X255="",0,X255),"0")+IFERROR(IF(X256="",0,X256),"0")</f>
        <v>0.16064000000000001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63.6</v>
      </c>
      <c r="W258" s="350">
        <f>IFERROR(SUM(W253:W256),"0")</f>
        <v>67.2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52.8</v>
      </c>
      <c r="W266" s="349">
        <f t="shared" si="15"/>
        <v>53.46</v>
      </c>
      <c r="X266" s="36">
        <f>IFERROR(IF(W266=0,"",ROUNDUP(W266/H266,0)*0.00753),"")</f>
        <v>0.20331000000000002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26.4</v>
      </c>
      <c r="W267" s="349">
        <f t="shared" si="15"/>
        <v>27.72</v>
      </c>
      <c r="X267" s="36">
        <f>IFERROR(IF(W267=0,"",ROUNDUP(W267/H267,0)*0.00753),"")</f>
        <v>0.10542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40</v>
      </c>
      <c r="W268" s="350">
        <f>IFERROR(W260/H260,"0")+IFERROR(W261/H261,"0")+IFERROR(W262/H262,"0")+IFERROR(W263/H263,"0")+IFERROR(W264/H264,"0")+IFERROR(W265/H265,"0")+IFERROR(W266/H266,"0")+IFERROR(W267/H267,"0")</f>
        <v>41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0.30873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79.199999999999989</v>
      </c>
      <c r="W269" s="350">
        <f>IFERROR(SUM(W260:W267),"0")</f>
        <v>81.180000000000007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60</v>
      </c>
      <c r="W271" s="349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400</v>
      </c>
      <c r="W272" s="349">
        <f>IFERROR(IF(V272="",0,CEILING((V272/$H272),1)*$H272),"")</f>
        <v>405.59999999999997</v>
      </c>
      <c r="X272" s="36">
        <f>IFERROR(IF(W272=0,"",ROUNDUP(W272/H272,0)*0.02175),"")</f>
        <v>1.131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58.424908424908423</v>
      </c>
      <c r="W274" s="350">
        <f>IFERROR(W271/H271,"0")+IFERROR(W272/H272,"0")+IFERROR(W273/H273,"0")</f>
        <v>60</v>
      </c>
      <c r="X274" s="350">
        <f>IFERROR(IF(X271="",0,X271),"0")+IFERROR(IF(X272="",0,X272),"0")+IFERROR(IF(X273="",0,X273),"0")</f>
        <v>1.3049999999999999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460</v>
      </c>
      <c r="W275" s="350">
        <f>IFERROR(SUM(W271:W273),"0")</f>
        <v>472.79999999999995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30</v>
      </c>
      <c r="W278" s="349">
        <f>IFERROR(IF(V278="",0,CEILING((V278/$H278),1)*$H278),"")</f>
        <v>30.4</v>
      </c>
      <c r="X278" s="36">
        <f>IFERROR(IF(W278=0,"",ROUNDUP(W278/H278,0)*0.00753),"")</f>
        <v>7.5300000000000006E-2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9.8684210526315788</v>
      </c>
      <c r="W280" s="350">
        <f>IFERROR(W277/H277,"0")+IFERROR(W278/H278,"0")+IFERROR(W279/H279,"0")</f>
        <v>10</v>
      </c>
      <c r="X280" s="350">
        <f>IFERROR(IF(X277="",0,X277),"0")+IFERROR(IF(X278="",0,X278),"0")+IFERROR(IF(X279="",0,X279),"0")</f>
        <v>7.5300000000000006E-2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30</v>
      </c>
      <c r="W281" s="350">
        <f>IFERROR(SUM(W277:W279),"0")</f>
        <v>30.4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630</v>
      </c>
      <c r="W312" s="349">
        <f>IFERROR(IF(V312="",0,CEILING((V312/$H312),1)*$H312),"")</f>
        <v>630</v>
      </c>
      <c r="X312" s="36">
        <f>IFERROR(IF(W312=0,"",ROUNDUP(W312/H312,0)*0.00753),"")</f>
        <v>2.2589999999999999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454.99999999999989</v>
      </c>
      <c r="W313" s="349">
        <f>IFERROR(IF(V313="",0,CEILING((V313/$H313),1)*$H313),"")</f>
        <v>455.70000000000005</v>
      </c>
      <c r="X313" s="36">
        <f>IFERROR(IF(W313=0,"",ROUNDUP(W313/H313,0)*0.00753),"")</f>
        <v>1.63401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516.66666666666663</v>
      </c>
      <c r="W314" s="350">
        <f>IFERROR(W311/H311,"0")+IFERROR(W312/H312,"0")+IFERROR(W313/H313,"0")</f>
        <v>517</v>
      </c>
      <c r="X314" s="350">
        <f>IFERROR(IF(X311="",0,X311),"0")+IFERROR(IF(X312="",0,X312),"0")+IFERROR(IF(X313="",0,X313),"0")</f>
        <v>3.8930099999999999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1085</v>
      </c>
      <c r="W315" s="350">
        <f>IFERROR(SUM(W311:W313),"0")</f>
        <v>1085.7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1600</v>
      </c>
      <c r="W334" s="349">
        <f t="shared" si="17"/>
        <v>1605</v>
      </c>
      <c r="X334" s="36">
        <f>IFERROR(IF(W334=0,"",ROUNDUP(W334/H334,0)*0.02175),"")</f>
        <v>2.3272499999999998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1000</v>
      </c>
      <c r="W336" s="349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500</v>
      </c>
      <c r="W338" s="349">
        <f t="shared" si="17"/>
        <v>510</v>
      </c>
      <c r="X338" s="36">
        <f>IFERROR(IF(W338=0,"",ROUNDUP(W338/H338,0)*0.02175),"")</f>
        <v>0.73949999999999994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216.66666666666669</v>
      </c>
      <c r="W341" s="350">
        <f>IFERROR(W333/H333,"0")+IFERROR(W334/H334,"0")+IFERROR(W335/H335,"0")+IFERROR(W336/H336,"0")+IFERROR(W337/H337,"0")+IFERROR(W338/H338,"0")+IFERROR(W339/H339,"0")+IFERROR(W340/H340,"0")</f>
        <v>218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4.6176999999999992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3150</v>
      </c>
      <c r="W342" s="350">
        <f>IFERROR(SUM(W333:W340),"0")</f>
        <v>3170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1900</v>
      </c>
      <c r="W344" s="349">
        <f>IFERROR(IF(V344="",0,CEILING((V344/$H344),1)*$H344),"")</f>
        <v>1905</v>
      </c>
      <c r="X344" s="36">
        <f>IFERROR(IF(W344=0,"",ROUNDUP(W344/H344,0)*0.02175),"")</f>
        <v>2.7622499999999999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126.66666666666667</v>
      </c>
      <c r="W347" s="350">
        <f>IFERROR(W344/H344,"0")+IFERROR(W345/H345,"0")+IFERROR(W346/H346,"0")</f>
        <v>127</v>
      </c>
      <c r="X347" s="350">
        <f>IFERROR(IF(X344="",0,X344),"0")+IFERROR(IF(X345="",0,X345),"0")+IFERROR(IF(X346="",0,X346),"0")</f>
        <v>2.7622499999999999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1900</v>
      </c>
      <c r="W348" s="350">
        <f>IFERROR(SUM(W344:W346),"0")</f>
        <v>1905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70</v>
      </c>
      <c r="W351" s="349">
        <f>IFERROR(IF(V351="",0,CEILING((V351/$H351),1)*$H351),"")</f>
        <v>70.2</v>
      </c>
      <c r="X351" s="36">
        <f>IFERROR(IF(W351=0,"",ROUNDUP(W351/H351,0)*0.02175),"")</f>
        <v>0.19574999999999998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8.9743589743589745</v>
      </c>
      <c r="W352" s="350">
        <f>IFERROR(W350/H350,"0")+IFERROR(W351/H351,"0")</f>
        <v>9</v>
      </c>
      <c r="X352" s="350">
        <f>IFERROR(IF(X350="",0,X350),"0")+IFERROR(IF(X351="",0,X351),"0")</f>
        <v>0.19574999999999998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70</v>
      </c>
      <c r="W353" s="350">
        <f>IFERROR(SUM(W350:W351),"0")</f>
        <v>70.2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70</v>
      </c>
      <c r="W355" s="349">
        <f>IFERROR(IF(V355="",0,CEILING((V355/$H355),1)*$H355),"")</f>
        <v>70.2</v>
      </c>
      <c r="X355" s="36">
        <f>IFERROR(IF(W355=0,"",ROUNDUP(W355/H355,0)*0.02175),"")</f>
        <v>0.19574999999999998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8.9743589743589745</v>
      </c>
      <c r="W356" s="350">
        <f>IFERROR(W355/H355,"0")</f>
        <v>9</v>
      </c>
      <c r="X356" s="350">
        <f>IFERROR(IF(X355="",0,X355),"0")</f>
        <v>0.19574999999999998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70</v>
      </c>
      <c r="W357" s="350">
        <f>IFERROR(SUM(W355:W355),"0")</f>
        <v>70.2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60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5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60</v>
      </c>
      <c r="W366" s="350">
        <f>IFERROR(SUM(W360:W364),"0")</f>
        <v>60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22.5</v>
      </c>
      <c r="W387" s="349">
        <f>IFERROR(IF(V387="",0,CEILING((V387/$H387),1)*$H387),"")</f>
        <v>24.3</v>
      </c>
      <c r="X387" s="36">
        <f>IFERROR(IF(W387=0,"",ROUNDUP(W387/H387,0)*0.00753),"")</f>
        <v>6.7769999999999997E-2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8.3333333333333321</v>
      </c>
      <c r="W388" s="350">
        <f>IFERROR(W386/H386,"0")+IFERROR(W387/H387,"0")</f>
        <v>9</v>
      </c>
      <c r="X388" s="350">
        <f>IFERROR(IF(X386="",0,X386),"0")+IFERROR(IF(X387="",0,X387),"0")</f>
        <v>6.7769999999999997E-2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22.5</v>
      </c>
      <c r="W389" s="350">
        <f>IFERROR(SUM(W386:W387),"0")</f>
        <v>24.3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40</v>
      </c>
      <c r="W391" s="349">
        <f t="shared" ref="W391:W403" si="18">IFERROR(IF(V391="",0,CEILING((V391/$H391),1)*$H391),"")</f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70</v>
      </c>
      <c r="W393" s="349">
        <f t="shared" si="18"/>
        <v>71.400000000000006</v>
      </c>
      <c r="X393" s="36">
        <f>IFERROR(IF(W393=0,"",ROUNDUP(W393/H393,0)*0.00753),"")</f>
        <v>0.12801000000000001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84.000000000000014</v>
      </c>
      <c r="W394" s="349">
        <f t="shared" si="18"/>
        <v>84</v>
      </c>
      <c r="X394" s="36">
        <f>IFERROR(IF(W394=0,"",ROUNDUP(W394/H394,0)*0.00753),"")</f>
        <v>0.3765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42</v>
      </c>
      <c r="W398" s="349">
        <f t="shared" si="18"/>
        <v>42</v>
      </c>
      <c r="X398" s="36">
        <f t="shared" si="19"/>
        <v>0.1004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35</v>
      </c>
      <c r="W402" s="349">
        <f t="shared" si="18"/>
        <v>35.700000000000003</v>
      </c>
      <c r="X402" s="36">
        <f t="shared" si="19"/>
        <v>8.5339999999999999E-2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162.85714285714286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164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1.0165500000000001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376</v>
      </c>
      <c r="W405" s="350">
        <f>IFERROR(SUM(W391:W403),"0")</f>
        <v>380.09999999999997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6</v>
      </c>
      <c r="W418" s="349">
        <f>IFERROR(IF(V418="",0,CEILING((V418/$H418),1)*$H418),"")</f>
        <v>6</v>
      </c>
      <c r="X418" s="36">
        <f>IFERROR(IF(W418=0,"",ROUNDUP(W418/H418,0)*0.00627),"")</f>
        <v>3.1350000000000003E-2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5</v>
      </c>
      <c r="W421" s="350">
        <f>IFERROR(W418/H418,"0")+IFERROR(W419/H419,"0")+IFERROR(W420/H420,"0")</f>
        <v>5</v>
      </c>
      <c r="X421" s="350">
        <f>IFERROR(IF(X418="",0,X418),"0")+IFERROR(IF(X419="",0,X419),"0")+IFERROR(IF(X420="",0,X420),"0")</f>
        <v>3.1350000000000003E-2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6</v>
      </c>
      <c r="W422" s="350">
        <f>IFERROR(SUM(W418:W420),"0")</f>
        <v>6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60</v>
      </c>
      <c r="W430" s="349">
        <f t="shared" ref="W430:W436" si="20">IFERROR(IF(V430="",0,CEILING((V430/$H430),1)*$H430),"")</f>
        <v>63</v>
      </c>
      <c r="X430" s="36">
        <f>IFERROR(IF(W430=0,"",ROUNDUP(W430/H430,0)*0.00753),"")</f>
        <v>0.11295000000000001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24.5</v>
      </c>
      <c r="W435" s="349">
        <f t="shared" si="20"/>
        <v>25.200000000000003</v>
      </c>
      <c r="X435" s="36">
        <f>IFERROR(IF(W435=0,"",ROUNDUP(W435/H435,0)*0.00502),"")</f>
        <v>6.0240000000000002E-2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25.952380952380949</v>
      </c>
      <c r="W437" s="350">
        <f>IFERROR(W430/H430,"0")+IFERROR(W431/H431,"0")+IFERROR(W432/H432,"0")+IFERROR(W433/H433,"0")+IFERROR(W434/H434,"0")+IFERROR(W435/H435,"0")+IFERROR(W436/H436,"0")</f>
        <v>27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0.17319000000000001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84.5</v>
      </c>
      <c r="W438" s="350">
        <f>IFERROR(SUM(W430:W436),"0")</f>
        <v>88.2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70</v>
      </c>
      <c r="W450" s="349">
        <f t="shared" ref="W450:W462" si="21">IFERROR(IF(V450="",0,CEILING((V450/$H450),1)*$H450),"")</f>
        <v>73.92</v>
      </c>
      <c r="X450" s="36">
        <f t="shared" ref="X450:X456" si="22">IFERROR(IF(W450=0,"",ROUNDUP(W450/H450,0)*0.01196),"")</f>
        <v>0.16744000000000001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270</v>
      </c>
      <c r="W452" s="349">
        <f t="shared" si="21"/>
        <v>274.56</v>
      </c>
      <c r="X452" s="36">
        <f t="shared" si="22"/>
        <v>0.62192000000000003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250</v>
      </c>
      <c r="W455" s="349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102</v>
      </c>
      <c r="W457" s="349">
        <f t="shared" si="21"/>
        <v>104.4</v>
      </c>
      <c r="X457" s="36">
        <f>IFERROR(IF(W457=0,"",ROUNDUP(W457/H457,0)*0.00937),"")</f>
        <v>0.27172999999999997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102</v>
      </c>
      <c r="W462" s="349">
        <f t="shared" si="21"/>
        <v>104.4</v>
      </c>
      <c r="X462" s="36">
        <f>IFERROR(IF(W462=0,"",ROUNDUP(W462/H462,0)*0.00937),"")</f>
        <v>0.27172999999999997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168.40909090909091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172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1.9069000000000003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794</v>
      </c>
      <c r="W464" s="350">
        <f>IFERROR(SUM(W450:W462),"0")</f>
        <v>810.72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180</v>
      </c>
      <c r="W466" s="349">
        <f>IFERROR(IF(V466="",0,CEILING((V466/$H466),1)*$H466),"")</f>
        <v>184.8</v>
      </c>
      <c r="X466" s="36">
        <f>IFERROR(IF(W466=0,"",ROUNDUP(W466/H466,0)*0.01196),"")</f>
        <v>0.41860000000000003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34.090909090909086</v>
      </c>
      <c r="W468" s="350">
        <f>IFERROR(W466/H466,"0")+IFERROR(W467/H467,"0")</f>
        <v>35</v>
      </c>
      <c r="X468" s="350">
        <f>IFERROR(IF(X466="",0,X466),"0")+IFERROR(IF(X467="",0,X467),"0")</f>
        <v>0.41860000000000003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180</v>
      </c>
      <c r="W469" s="350">
        <f>IFERROR(SUM(W466:W467),"0")</f>
        <v>184.8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100</v>
      </c>
      <c r="W471" s="349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120</v>
      </c>
      <c r="W472" s="349">
        <f t="shared" si="23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100</v>
      </c>
      <c r="W473" s="349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18</v>
      </c>
      <c r="W474" s="349">
        <f t="shared" si="23"/>
        <v>18</v>
      </c>
      <c r="X474" s="36">
        <f>IFERROR(IF(W474=0,"",ROUNDUP(W474/H474,0)*0.00937),"")</f>
        <v>4.6850000000000003E-2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48</v>
      </c>
      <c r="W476" s="349">
        <f t="shared" si="23"/>
        <v>50.4</v>
      </c>
      <c r="X476" s="36">
        <f>IFERROR(IF(W476=0,"",ROUNDUP(W476/H476,0)*0.00937),"")</f>
        <v>0.13117999999999999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82.272727272727252</v>
      </c>
      <c r="W477" s="350">
        <f>IFERROR(W471/H471,"0")+IFERROR(W472/H472,"0")+IFERROR(W473/H473,"0")+IFERROR(W474/H474,"0")+IFERROR(W475/H475,"0")+IFERROR(W476/H476,"0")</f>
        <v>84</v>
      </c>
      <c r="X477" s="350">
        <f>IFERROR(IF(X471="",0,X471),"0")+IFERROR(IF(X472="",0,X472),"0")+IFERROR(IF(X473="",0,X473),"0")+IFERROR(IF(X474="",0,X474),"0")+IFERROR(IF(X475="",0,X475),"0")+IFERROR(IF(X476="",0,X476),"0")</f>
        <v>0.94506999999999997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398</v>
      </c>
      <c r="W478" s="350">
        <f>IFERROR(SUM(W471:W476),"0")</f>
        <v>404.88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40</v>
      </c>
      <c r="W489" s="349">
        <f>IFERROR(IF(V489="",0,CEILING((V489/$H489),1)*$H489),"")</f>
        <v>48</v>
      </c>
      <c r="X489" s="36">
        <f>IFERROR(IF(W489=0,"",ROUNDUP(W489/H489,0)*0.02175),"")</f>
        <v>8.6999999999999994E-2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3.3333333333333335</v>
      </c>
      <c r="W492" s="350">
        <f>IFERROR(W487/H487,"0")+IFERROR(W488/H488,"0")+IFERROR(W489/H489,"0")+IFERROR(W490/H490,"0")+IFERROR(W491/H491,"0")</f>
        <v>4</v>
      </c>
      <c r="X492" s="350">
        <f>IFERROR(IF(X487="",0,X487),"0")+IFERROR(IF(X488="",0,X488),"0")+IFERROR(IF(X489="",0,X489),"0")+IFERROR(IF(X490="",0,X490),"0")+IFERROR(IF(X491="",0,X491),"0")</f>
        <v>8.6999999999999994E-2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40</v>
      </c>
      <c r="W493" s="350">
        <f>IFERROR(SUM(W487:W491),"0")</f>
        <v>48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800</v>
      </c>
      <c r="W508" s="349">
        <f>IFERROR(IF(V508="",0,CEILING((V508/$H508),1)*$H508),"")</f>
        <v>803.4</v>
      </c>
      <c r="X508" s="36">
        <f>IFERROR(IF(W508=0,"",ROUNDUP(W508/H508,0)*0.02175),"")</f>
        <v>2.2402499999999996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102.56410256410257</v>
      </c>
      <c r="W513" s="350">
        <f>IFERROR(W508/H508,"0")+IFERROR(W509/H509,"0")+IFERROR(W510/H510,"0")+IFERROR(W511/H511,"0")+IFERROR(W512/H512,"0")</f>
        <v>103</v>
      </c>
      <c r="X513" s="350">
        <f>IFERROR(IF(X508="",0,X508),"0")+IFERROR(IF(X509="",0,X509),"0")+IFERROR(IF(X510="",0,X510),"0")+IFERROR(IF(X511="",0,X511),"0")+IFERROR(IF(X512="",0,X512),"0")</f>
        <v>2.2402499999999996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800</v>
      </c>
      <c r="W514" s="350">
        <f>IFERROR(SUM(W508:W512),"0")</f>
        <v>803.4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17307.5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17470.920000000002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18437.88761565919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18610.844000000005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34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35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19287.88761565919</v>
      </c>
      <c r="W518" s="350">
        <f>GrossWeightTotalR+PalletQtyTotalR*25</f>
        <v>19485.844000000005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3658.6714698556793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3687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39.598870000000005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178.20000000000002</v>
      </c>
      <c r="D525" s="46">
        <f>IFERROR(W57*1,"0")+IFERROR(W58*1,"0")+IFERROR(W59*1,"0")+IFERROR(W60*1,"0")</f>
        <v>1357.2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2138.88</v>
      </c>
      <c r="F525" s="46">
        <f>IFERROR(W133*1,"0")+IFERROR(W134*1,"0")+IFERROR(W135*1,"0")+IFERROR(W136*1,"0")</f>
        <v>920.7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420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2494.1999999999998</v>
      </c>
      <c r="J525" s="46">
        <f>IFERROR(W207*1,"0")+IFERROR(W208*1,"0")+IFERROR(W209*1,"0")+IFERROR(W210*1,"0")+IFERROR(W211*1,"0")+IFERROR(W212*1,"0")+IFERROR(W216*1,"0")</f>
        <v>157.5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651.57999999999993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1126.8600000000001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5215.3999999999996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410.4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88.2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1400.4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851.4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