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F20529-BAA1-4CB6-B8A3-8E7C0C236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W467" i="1"/>
  <c r="X467" i="1" s="1"/>
  <c r="N467" i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W268" i="1" s="1"/>
  <c r="N260" i="1"/>
  <c r="V258" i="1"/>
  <c r="V257" i="1"/>
  <c r="X256" i="1"/>
  <c r="W256" i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W200" i="1"/>
  <c r="X200" i="1" s="1"/>
  <c r="N200" i="1"/>
  <c r="W199" i="1"/>
  <c r="W204" i="1" s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2" i="1" l="1"/>
  <c r="X23" i="1" s="1"/>
  <c r="X86" i="1"/>
  <c r="W196" i="1"/>
  <c r="X414" i="1"/>
  <c r="X415" i="1" s="1"/>
  <c r="W415" i="1"/>
  <c r="X463" i="1"/>
  <c r="X119" i="1"/>
  <c r="X129" i="1"/>
  <c r="X145" i="1"/>
  <c r="X158" i="1"/>
  <c r="X246" i="1"/>
  <c r="J9" i="1"/>
  <c r="D525" i="1"/>
  <c r="W61" i="1"/>
  <c r="W105" i="1"/>
  <c r="W120" i="1"/>
  <c r="W129" i="1"/>
  <c r="F525" i="1"/>
  <c r="W159" i="1"/>
  <c r="X172" i="1"/>
  <c r="J525" i="1"/>
  <c r="X260" i="1"/>
  <c r="X268" i="1" s="1"/>
  <c r="W269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X90" i="1"/>
  <c r="X93" i="1" s="1"/>
  <c r="W94" i="1"/>
  <c r="V515" i="1"/>
  <c r="W53" i="1"/>
  <c r="X61" i="1"/>
  <c r="W93" i="1"/>
  <c r="X176" i="1"/>
  <c r="W119" i="1"/>
  <c r="W137" i="1"/>
  <c r="W214" i="1"/>
  <c r="W218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04" i="1"/>
  <c r="W130" i="1"/>
  <c r="W145" i="1"/>
  <c r="W158" i="1"/>
  <c r="W165" i="1"/>
  <c r="W169" i="1"/>
  <c r="W177" i="1"/>
  <c r="W197" i="1"/>
  <c r="W203" i="1"/>
  <c r="H9" i="1"/>
  <c r="B525" i="1"/>
  <c r="V519" i="1"/>
  <c r="W2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<sst xmlns="http://schemas.openxmlformats.org/spreadsheetml/2006/main" count="2225" uniqueCount="748">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</sst>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45379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Четверг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40</v>
      </c>
      <c r="W57" s="349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3.7037037037037033</v>
      </c>
      <c r="W61" s="350">
        <f>IFERROR(W57/H57,"0")+IFERROR(W58/H58,"0")+IFERROR(W59/H59,"0")+IFERROR(W60/H60,"0")</f>
        <v>4</v>
      </c>
      <c r="X61" s="350">
        <f>IFERROR(IF(X57="",0,X57),"0")+IFERROR(IF(X58="",0,X58),"0")+IFERROR(IF(X59="",0,X59),"0")+IFERROR(IF(X60="",0,X60),"0")</f>
        <v>8.6999999999999994E-2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40</v>
      </c>
      <c r="W62" s="350">
        <f>IFERROR(SUM(W57:W60),"0")</f>
        <v>43.2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80</v>
      </c>
      <c r="W233" s="349">
        <f t="shared" si="13"/>
        <v>86.4</v>
      </c>
      <c r="X233" s="36">
        <f>IFERROR(IF(W233=0,"",ROUNDUP(W233/H233,0)*0.02175),"")</f>
        <v>0.17399999999999999</v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7.4074074074074066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8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0.17399999999999999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80</v>
      </c>
      <c r="W247" s="350">
        <f>IFERROR(SUM(W231:W245),"0")</f>
        <v>86.4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30</v>
      </c>
      <c r="W254" s="349">
        <f>IFERROR(IF(V254="",0,CEILING((V254/$H254),1)*$H254),"")</f>
        <v>33.6</v>
      </c>
      <c r="X254" s="36">
        <f>IFERROR(IF(W254=0,"",ROUNDUP(W254/H254,0)*0.00753),"")</f>
        <v>6.0240000000000002E-2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14.285714285714285</v>
      </c>
      <c r="W257" s="350">
        <f>IFERROR(W253/H253,"0")+IFERROR(W254/H254,"0")+IFERROR(W255/H255,"0")+IFERROR(W256/H256,"0")</f>
        <v>16</v>
      </c>
      <c r="X257" s="350">
        <f>IFERROR(IF(X253="",0,X253),"0")+IFERROR(IF(X254="",0,X254),"0")+IFERROR(IF(X255="",0,X255),"0")+IFERROR(IF(X256="",0,X256),"0")</f>
        <v>0.12048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60</v>
      </c>
      <c r="W258" s="350">
        <f>IFERROR(SUM(W253:W256),"0")</f>
        <v>67.2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200</v>
      </c>
      <c r="W260" s="349">
        <f t="shared" ref="W260:W267" si="15">IFERROR(IF(V260="",0,CEILING((V260/$H260),1)*$H260),"")</f>
        <v>202.79999999999998</v>
      </c>
      <c r="X260" s="36">
        <f>IFERROR(IF(W260=0,"",ROUNDUP(W260/H260,0)*0.02175),"")</f>
        <v>0.5655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25.641025641025642</v>
      </c>
      <c r="W268" s="350">
        <f>IFERROR(W260/H260,"0")+IFERROR(W261/H261,"0")+IFERROR(W262/H262,"0")+IFERROR(W263/H263,"0")+IFERROR(W264/H264,"0")+IFERROR(W265/H265,"0")+IFERROR(W266/H266,"0")+IFERROR(W267/H267,"0")</f>
        <v>26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0.5655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200</v>
      </c>
      <c r="W269" s="350">
        <f>IFERROR(SUM(W260:W267),"0")</f>
        <v>202.79999999999998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25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3.0864197530864197</v>
      </c>
      <c r="W314" s="350">
        <f>IFERROR(W311/H311,"0")+IFERROR(W312/H312,"0")+IFERROR(W313/H313,"0")</f>
        <v>4</v>
      </c>
      <c r="X314" s="350">
        <f>IFERROR(IF(X311="",0,X311),"0")+IFERROR(IF(X312="",0,X312),"0")+IFERROR(IF(X313="",0,X313),"0")</f>
        <v>8.6999999999999994E-2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25</v>
      </c>
      <c r="W315" s="350">
        <f>IFERROR(SUM(W311:W313),"0")</f>
        <v>32.4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45</v>
      </c>
      <c r="W338" s="349">
        <f t="shared" si="17"/>
        <v>45</v>
      </c>
      <c r="X338" s="36">
        <f>IFERROR(IF(W338=0,"",ROUNDUP(W338/H338,0)*0.02175),"")</f>
        <v>6.5250000000000002E-2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</v>
      </c>
      <c r="W341" s="350">
        <f>IFERROR(W333/H333,"0")+IFERROR(W334/H334,"0")+IFERROR(W335/H335,"0")+IFERROR(W336/H336,"0")+IFERROR(W337/H337,"0")+IFERROR(W338/H338,"0")+IFERROR(W339/H339,"0")+IFERROR(W340/H340,"0")</f>
        <v>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6.5250000000000002E-2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45</v>
      </c>
      <c r="W342" s="350">
        <f>IFERROR(SUM(W333:W340),"0")</f>
        <v>45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15</v>
      </c>
      <c r="W344" s="349">
        <f>IFERROR(IF(V344="",0,CEILING((V344/$H344),1)*$H344),"")</f>
        <v>15</v>
      </c>
      <c r="X344" s="36">
        <f>IFERROR(IF(W344=0,"",ROUNDUP(W344/H344,0)*0.02175),"")</f>
        <v>2.1749999999999999E-2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</v>
      </c>
      <c r="W347" s="350">
        <f>IFERROR(W344/H344,"0")+IFERROR(W345/H345,"0")+IFERROR(W346/H346,"0")</f>
        <v>1</v>
      </c>
      <c r="X347" s="350">
        <f>IFERROR(IF(X344="",0,X344),"0")+IFERROR(IF(X345="",0,X345),"0")+IFERROR(IF(X346="",0,X346),"0")</f>
        <v>2.1749999999999999E-2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15</v>
      </c>
      <c r="W348" s="350">
        <f>IFERROR(SUM(W344:W346),"0")</f>
        <v>15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475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502.56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502.69787027787032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531.88400000000001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527.69787027787038</v>
      </c>
      <c r="W518" s="350">
        <f>GrossWeightTotalR+PalletQtyTotalR*25</f>
        <v>556.88400000000001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60.01821018487685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64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1.1449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43.2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356.4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32.4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10.56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,00"/>
        <filter val="1,89"/>
        <filter val="10,00"/>
        <filter val="14,29"/>
        <filter val="15,00"/>
        <filter val="200,00"/>
        <filter val="25,00"/>
        <filter val="25,64"/>
        <filter val="3,00"/>
        <filter val="3,09"/>
        <filter val="3,70"/>
        <filter val="30,00"/>
        <filter val="40,00"/>
        <filter val="45,00"/>
        <filter val="475,00"/>
        <filter val="502,70"/>
        <filter val="527,70"/>
        <filter val="60,00"/>
        <filter val="60,02"/>
        <filter val="7,41"/>
        <filter val="8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