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0388CE-7E7F-46C5-A0FE-DD1AC2108E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X246" i="1"/>
  <c r="W93" i="1"/>
  <c r="W129" i="1"/>
  <c r="W159" i="1"/>
  <c r="J525" i="1"/>
  <c r="L525" i="1"/>
  <c r="X414" i="1"/>
  <c r="X415" i="1" s="1"/>
  <c r="W415" i="1"/>
  <c r="X268" i="1"/>
  <c r="F10" i="1"/>
  <c r="X61" i="1"/>
  <c r="X164" i="1"/>
  <c r="F9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J9" i="1"/>
  <c r="X86" i="1"/>
  <c r="X176" i="1"/>
  <c r="W61" i="1"/>
  <c r="W86" i="1"/>
  <c r="W104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35" i="1"/>
  <c r="W39" i="1"/>
  <c r="W43" i="1"/>
  <c r="W47" i="1"/>
  <c r="W53" i="1"/>
  <c r="W94" i="1"/>
  <c r="W119" i="1"/>
  <c r="W130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<sst xmlns="http://schemas.openxmlformats.org/spreadsheetml/2006/main" count="2225" uniqueCount="748">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</sst>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0.375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117</v>
      </c>
      <c r="W51" s="349">
        <f>IFERROR(IF(V51="",0,CEILING((V51/$H51),1)*$H51),"")</f>
        <v>118.80000000000001</v>
      </c>
      <c r="X51" s="36">
        <f>IFERROR(IF(W51=0,"",ROUNDUP(W51/H51,0)*0.02175),"")</f>
        <v>0.23924999999999999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10.833333333333332</v>
      </c>
      <c r="W53" s="350">
        <f>IFERROR(W51/H51,"0")+IFERROR(W52/H52,"0")</f>
        <v>11</v>
      </c>
      <c r="X53" s="350">
        <f>IFERROR(IF(X51="",0,X51),"0")+IFERROR(IF(X52="",0,X52),"0")</f>
        <v>0.23924999999999999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117</v>
      </c>
      <c r="W54" s="350">
        <f>IFERROR(SUM(W51:W52),"0")</f>
        <v>118.80000000000001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67</v>
      </c>
      <c r="W57" s="349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40</v>
      </c>
      <c r="W60" s="349">
        <f>IFERROR(IF(V60="",0,CEILING((V60/$H60),1)*$H60),"")</f>
        <v>40</v>
      </c>
      <c r="X60" s="36">
        <f>IFERROR(IF(W60=0,"",ROUNDUP(W60/H60,0)*0.00937),"")</f>
        <v>9.3700000000000006E-2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16.203703703703702</v>
      </c>
      <c r="W61" s="350">
        <f>IFERROR(W57/H57,"0")+IFERROR(W58/H58,"0")+IFERROR(W59/H59,"0")+IFERROR(W60/H60,"0")</f>
        <v>17</v>
      </c>
      <c r="X61" s="350">
        <f>IFERROR(IF(X57="",0,X57),"0")+IFERROR(IF(X58="",0,X58),"0")+IFERROR(IF(X59="",0,X59),"0")+IFERROR(IF(X60="",0,X60),"0")</f>
        <v>0.24595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107</v>
      </c>
      <c r="W62" s="350">
        <f>IFERROR(SUM(W57:W60),"0")</f>
        <v>115.60000000000001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80</v>
      </c>
      <c r="W67" s="349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12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99</v>
      </c>
      <c r="W69" s="34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17.38095238095238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0.43499999999999994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191</v>
      </c>
      <c r="W87" s="350">
        <f>IFERROR(SUM(W65:W85),"0")</f>
        <v>220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5</v>
      </c>
      <c r="W92" s="349">
        <f>IFERROR(IF(V92="",0,CEILING((V92/$H92),1)*$H92),"")</f>
        <v>7.1999999999999993</v>
      </c>
      <c r="X92" s="36">
        <f>IFERROR(IF(W92=0,"",ROUNDUP(W92/H92,0)*0.00753),"")</f>
        <v>2.2589999999999999E-2</v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2.0833333333333335</v>
      </c>
      <c r="W93" s="350">
        <f>IFERROR(W89/H89,"0")+IFERROR(W90/H90,"0")+IFERROR(W91/H91,"0")+IFERROR(W92/H92,"0")</f>
        <v>3</v>
      </c>
      <c r="X93" s="350">
        <f>IFERROR(IF(X89="",0,X89),"0")+IFERROR(IF(X90="",0,X90),"0")+IFERROR(IF(X91="",0,X91),"0")+IFERROR(IF(X92="",0,X92),"0")</f>
        <v>2.2589999999999999E-2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5</v>
      </c>
      <c r="W94" s="350">
        <f>IFERROR(SUM(W89:W92),"0")</f>
        <v>7.1999999999999993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75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72</v>
      </c>
      <c r="W114" s="349">
        <f t="shared" si="6"/>
        <v>72.900000000000006</v>
      </c>
      <c r="X114" s="36">
        <f>IFERROR(IF(W114=0,"",ROUNDUP(W114/H114,0)*0.00753),"")</f>
        <v>0.20331000000000002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35.595238095238095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0.39905999999999997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147</v>
      </c>
      <c r="W120" s="350">
        <f>IFERROR(SUM(W107:W118),"0")</f>
        <v>148.5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50</v>
      </c>
      <c r="W122" s="349">
        <f t="shared" ref="W122:W128" si="7">IFERROR(IF(V122="",0,CEILING((V122/$H122),1)*$H122),"")</f>
        <v>53.12</v>
      </c>
      <c r="X122" s="36">
        <f>IFERROR(IF(W122=0,"",ROUNDUP(W122/H122,0)*0.00937),"")</f>
        <v>0.14992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28</v>
      </c>
      <c r="W124" s="349">
        <f t="shared" si="7"/>
        <v>33.6</v>
      </c>
      <c r="X124" s="36">
        <f>IFERROR(IF(W124=0,"",ROUNDUP(W124/H124,0)*0.02175),"")</f>
        <v>8.6999999999999994E-2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18.393574297188756</v>
      </c>
      <c r="W129" s="350">
        <f>IFERROR(W122/H122,"0")+IFERROR(W123/H123,"0")+IFERROR(W124/H124,"0")+IFERROR(W125/H125,"0")+IFERROR(W126/H126,"0")+IFERROR(W127/H127,"0")+IFERROR(W128/H128,"0")</f>
        <v>20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0.23691999999999999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78</v>
      </c>
      <c r="W130" s="350">
        <f>IFERROR(SUM(W122:W128),"0")</f>
        <v>86.72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110</v>
      </c>
      <c r="W133" s="349">
        <f>IFERROR(IF(V133="",0,CEILING((V133/$H133),1)*$H133),"")</f>
        <v>117.60000000000001</v>
      </c>
      <c r="X133" s="36">
        <f>IFERROR(IF(W133=0,"",ROUNDUP(W133/H133,0)*0.02175),"")</f>
        <v>0.30449999999999999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92</v>
      </c>
      <c r="W136" s="349">
        <f>IFERROR(IF(V136="",0,CEILING((V136/$H136),1)*$H136),"")</f>
        <v>94.5</v>
      </c>
      <c r="X136" s="36">
        <f>IFERROR(IF(W136=0,"",ROUNDUP(W136/H136,0)*0.00753),"")</f>
        <v>0.26355000000000001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47.169312169312164</v>
      </c>
      <c r="W137" s="350">
        <f>IFERROR(W133/H133,"0")+IFERROR(W134/H134,"0")+IFERROR(W135/H135,"0")+IFERROR(W136/H136,"0")</f>
        <v>49</v>
      </c>
      <c r="X137" s="350">
        <f>IFERROR(IF(X133="",0,X133),"0")+IFERROR(IF(X134="",0,X134),"0")+IFERROR(IF(X135="",0,X135),"0")+IFERROR(IF(X136="",0,X136),"0")</f>
        <v>0.56804999999999994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202</v>
      </c>
      <c r="W138" s="350">
        <f>IFERROR(SUM(W133:W136),"0")</f>
        <v>212.10000000000002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16</v>
      </c>
      <c r="W151" s="349">
        <f t="shared" si="8"/>
        <v>16.8</v>
      </c>
      <c r="X151" s="36">
        <f>IFERROR(IF(W151=0,"",ROUNDUP(W151/H151,0)*0.00753),"")</f>
        <v>3.0120000000000001E-2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28</v>
      </c>
      <c r="W152" s="349">
        <f t="shared" si="8"/>
        <v>29.400000000000002</v>
      </c>
      <c r="X152" s="36">
        <f>IFERROR(IF(W152=0,"",ROUNDUP(W152/H152,0)*0.00502),"")</f>
        <v>7.0280000000000009E-2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17.142857142857142</v>
      </c>
      <c r="W158" s="350">
        <f>IFERROR(W149/H149,"0")+IFERROR(W150/H150,"0")+IFERROR(W151/H151,"0")+IFERROR(W152/H152,"0")+IFERROR(W153/H153,"0")+IFERROR(W154/H154,"0")+IFERROR(W155/H155,"0")+IFERROR(W156/H156,"0")+IFERROR(W157/H157,"0")</f>
        <v>18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0.10040000000000002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44</v>
      </c>
      <c r="W159" s="350">
        <f>IFERROR(SUM(W149:W157),"0")</f>
        <v>46.2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107</v>
      </c>
      <c r="W172" s="349">
        <f>IFERROR(IF(V172="",0,CEILING((V172/$H172),1)*$H172),"")</f>
        <v>108</v>
      </c>
      <c r="X172" s="36">
        <f>IFERROR(IF(W172=0,"",ROUNDUP(W172/H172,0)*0.00937),"")</f>
        <v>0.18740000000000001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71</v>
      </c>
      <c r="W173" s="349">
        <f>IFERROR(IF(V173="",0,CEILING((V173/$H173),1)*$H173),"")</f>
        <v>75.600000000000009</v>
      </c>
      <c r="X173" s="36">
        <f>IFERROR(IF(W173=0,"",ROUNDUP(W173/H173,0)*0.00937),"")</f>
        <v>0.13117999999999999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32.962962962962962</v>
      </c>
      <c r="W176" s="350">
        <f>IFERROR(W172/H172,"0")+IFERROR(W173/H173,"0")+IFERROR(W174/H174,"0")+IFERROR(W175/H175,"0")</f>
        <v>34</v>
      </c>
      <c r="X176" s="350">
        <f>IFERROR(IF(X172="",0,X172),"0")+IFERROR(IF(X173="",0,X173),"0")+IFERROR(IF(X174="",0,X174),"0")+IFERROR(IF(X175="",0,X175),"0")</f>
        <v>0.31857999999999997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178</v>
      </c>
      <c r="W177" s="350">
        <f>IFERROR(SUM(W172:W175),"0")</f>
        <v>183.60000000000002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68</v>
      </c>
      <c r="W185" s="349">
        <f t="shared" si="9"/>
        <v>69.599999999999994</v>
      </c>
      <c r="X185" s="36">
        <f>IFERROR(IF(W185=0,"",ROUNDUP(W185/H185,0)*0.00753),"")</f>
        <v>0.21837000000000001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111</v>
      </c>
      <c r="W187" s="349">
        <f t="shared" si="9"/>
        <v>112.8</v>
      </c>
      <c r="X187" s="36">
        <f>IFERROR(IF(W187=0,"",ROUNDUP(W187/H187,0)*0.00753),"")</f>
        <v>0.35391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90</v>
      </c>
      <c r="W189" s="349">
        <f t="shared" si="9"/>
        <v>91.2</v>
      </c>
      <c r="X189" s="36">
        <f t="shared" ref="X189:X195" si="10">IFERROR(IF(W189=0,"",ROUNDUP(W189/H189,0)*0.00753),"")</f>
        <v>0.28614000000000001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185</v>
      </c>
      <c r="W191" s="349">
        <f t="shared" si="9"/>
        <v>187.2</v>
      </c>
      <c r="X191" s="36">
        <f t="shared" si="10"/>
        <v>0.58733999999999997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133</v>
      </c>
      <c r="W192" s="349">
        <f t="shared" si="9"/>
        <v>134.4</v>
      </c>
      <c r="X192" s="36">
        <f t="shared" si="10"/>
        <v>0.42168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69</v>
      </c>
      <c r="W194" s="349">
        <f t="shared" si="9"/>
        <v>69.599999999999994</v>
      </c>
      <c r="X194" s="36">
        <f t="shared" si="10"/>
        <v>0.21837000000000001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64</v>
      </c>
      <c r="W195" s="349">
        <f t="shared" si="9"/>
        <v>64.8</v>
      </c>
      <c r="X195" s="36">
        <f t="shared" si="10"/>
        <v>0.20331000000000002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300.00000000000006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304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2.28912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720</v>
      </c>
      <c r="W197" s="350">
        <f>IFERROR(SUM(W179:W195),"0")</f>
        <v>729.59999999999991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10</v>
      </c>
      <c r="W201" s="349">
        <f>IFERROR(IF(V201="",0,CEILING((V201/$H201),1)*$H201),"")</f>
        <v>12</v>
      </c>
      <c r="X201" s="36">
        <f>IFERROR(IF(W201=0,"",ROUNDUP(W201/H201,0)*0.00753),"")</f>
        <v>3.7650000000000003E-2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8</v>
      </c>
      <c r="W202" s="349">
        <f>IFERROR(IF(V202="",0,CEILING((V202/$H202),1)*$H202),"")</f>
        <v>9.6</v>
      </c>
      <c r="X202" s="36">
        <f>IFERROR(IF(W202=0,"",ROUNDUP(W202/H202,0)*0.00753),"")</f>
        <v>3.0120000000000001E-2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7.5</v>
      </c>
      <c r="W203" s="350">
        <f>IFERROR(W199/H199,"0")+IFERROR(W200/H200,"0")+IFERROR(W201/H201,"0")+IFERROR(W202/H202,"0")</f>
        <v>9</v>
      </c>
      <c r="X203" s="350">
        <f>IFERROR(IF(X199="",0,X199),"0")+IFERROR(IF(X200="",0,X200),"0")+IFERROR(IF(X201="",0,X201),"0")+IFERROR(IF(X202="",0,X202),"0")</f>
        <v>6.7769999999999997E-2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18</v>
      </c>
      <c r="W204" s="350">
        <f>IFERROR(SUM(W199:W202),"0")</f>
        <v>21.6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45</v>
      </c>
      <c r="W221" s="349">
        <f t="shared" ref="W221:W226" si="12">IFERROR(IF(V221="",0,CEILING((V221/$H221),1)*$H221),"")</f>
        <v>46.4</v>
      </c>
      <c r="X221" s="36">
        <f>IFERROR(IF(W221=0,"",ROUNDUP(W221/H221,0)*0.02175),"")</f>
        <v>8.6999999999999994E-2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3.8793103448275863</v>
      </c>
      <c r="W227" s="350">
        <f>IFERROR(W221/H221,"0")+IFERROR(W222/H222,"0")+IFERROR(W223/H223,"0")+IFERROR(W224/H224,"0")+IFERROR(W225/H225,"0")+IFERROR(W226/H226,"0")</f>
        <v>4</v>
      </c>
      <c r="X227" s="350">
        <f>IFERROR(IF(X221="",0,X221),"0")+IFERROR(IF(X222="",0,X222),"0")+IFERROR(IF(X223="",0,X223),"0")+IFERROR(IF(X224="",0,X224),"0")+IFERROR(IF(X225="",0,X225),"0")+IFERROR(IF(X226="",0,X226),"0")</f>
        <v>8.6999999999999994E-2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45</v>
      </c>
      <c r="W228" s="350">
        <f>IFERROR(SUM(W221:W226),"0")</f>
        <v>46.4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327</v>
      </c>
      <c r="W272" s="349">
        <f>IFERROR(IF(V272="",0,CEILING((V272/$H272),1)*$H272),"")</f>
        <v>327.59999999999997</v>
      </c>
      <c r="X272" s="36">
        <f>IFERROR(IF(W272=0,"",ROUNDUP(W272/H272,0)*0.02175),"")</f>
        <v>0.91349999999999998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41.923076923076927</v>
      </c>
      <c r="W274" s="350">
        <f>IFERROR(W271/H271,"0")+IFERROR(W272/H272,"0")+IFERROR(W273/H273,"0")</f>
        <v>42</v>
      </c>
      <c r="X274" s="350">
        <f>IFERROR(IF(X271="",0,X271),"0")+IFERROR(IF(X272="",0,X272),"0")+IFERROR(IF(X273="",0,X273),"0")</f>
        <v>0.91349999999999998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327</v>
      </c>
      <c r="W275" s="350">
        <f>IFERROR(SUM(W271:W273),"0")</f>
        <v>327.59999999999997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4</v>
      </c>
      <c r="W307" s="349">
        <f>IFERROR(IF(V307="",0,CEILING((V307/$H307),1)*$H307),"")</f>
        <v>5.4</v>
      </c>
      <c r="X307" s="36">
        <f>IFERROR(IF(W307=0,"",ROUNDUP(W307/H307,0)*0.00753),"")</f>
        <v>2.2589999999999999E-2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2.2222222222222223</v>
      </c>
      <c r="W308" s="350">
        <f>IFERROR(W307/H307,"0")</f>
        <v>3</v>
      </c>
      <c r="X308" s="350">
        <f>IFERROR(IF(X307="",0,X307),"0")</f>
        <v>2.2589999999999999E-2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4</v>
      </c>
      <c r="W309" s="350">
        <f>IFERROR(SUM(W307:W307),"0")</f>
        <v>5.4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2</v>
      </c>
      <c r="W321" s="349">
        <f>IFERROR(IF(V321="",0,CEILING((V321/$H321),1)*$H321),"")</f>
        <v>2.5499999999999998</v>
      </c>
      <c r="X321" s="36">
        <f>IFERROR(IF(W321=0,"",ROUNDUP(W321/H321,0)*0.00753),"")</f>
        <v>7.5300000000000002E-3</v>
      </c>
      <c r="Y321" s="56"/>
      <c r="Z321" s="57"/>
      <c r="AD321" s="58"/>
      <c r="BA321" s="239" t="s">
        <v>1</v>
      </c>
    </row>
    <row r="322" spans="1:53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0.78431372549019618</v>
      </c>
      <c r="W322" s="350">
        <f>IFERROR(W321/H321,"0")</f>
        <v>1</v>
      </c>
      <c r="X322" s="350">
        <f>IFERROR(IF(X321="",0,X321),"0")</f>
        <v>7.5300000000000002E-3</v>
      </c>
      <c r="Y322" s="351"/>
      <c r="Z322" s="351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2</v>
      </c>
      <c r="W323" s="350">
        <f>IFERROR(SUM(W321:W321),"0")</f>
        <v>2.5499999999999998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2300</v>
      </c>
      <c r="W334" s="349">
        <f t="shared" si="17"/>
        <v>2310</v>
      </c>
      <c r="X334" s="36">
        <f>IFERROR(IF(W334=0,"",ROUNDUP(W334/H334,0)*0.02175),"")</f>
        <v>3.3494999999999999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1800</v>
      </c>
      <c r="W336" s="349">
        <f t="shared" si="17"/>
        <v>1800</v>
      </c>
      <c r="X336" s="36">
        <f>IFERROR(IF(W336=0,"",ROUNDUP(W336/H336,0)*0.02175),"")</f>
        <v>2.61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1300</v>
      </c>
      <c r="W338" s="349">
        <f t="shared" si="17"/>
        <v>1305</v>
      </c>
      <c r="X338" s="36">
        <f>IFERROR(IF(W338=0,"",ROUNDUP(W338/H338,0)*0.02175),"")</f>
        <v>1.8922499999999998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360.00000000000006</v>
      </c>
      <c r="W341" s="350">
        <f>IFERROR(W333/H333,"0")+IFERROR(W334/H334,"0")+IFERROR(W335/H335,"0")+IFERROR(W336/H336,"0")+IFERROR(W337/H337,"0")+IFERROR(W338/H338,"0")+IFERROR(W339/H339,"0")+IFERROR(W340/H340,"0")</f>
        <v>361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7.85175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5400</v>
      </c>
      <c r="W342" s="350">
        <f>IFERROR(SUM(W333:W340),"0")</f>
        <v>5415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1900</v>
      </c>
      <c r="W344" s="349">
        <f>IFERROR(IF(V344="",0,CEILING((V344/$H344),1)*$H344),"")</f>
        <v>1905</v>
      </c>
      <c r="X344" s="36">
        <f>IFERROR(IF(W344=0,"",ROUNDUP(W344/H344,0)*0.02175),"")</f>
        <v>2.7622499999999999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126.66666666666667</v>
      </c>
      <c r="W347" s="350">
        <f>IFERROR(W344/H344,"0")+IFERROR(W345/H345,"0")+IFERROR(W346/H346,"0")</f>
        <v>127</v>
      </c>
      <c r="X347" s="350">
        <f>IFERROR(IF(X344="",0,X344),"0")+IFERROR(IF(X345="",0,X345),"0")+IFERROR(IF(X346="",0,X346),"0")</f>
        <v>2.7622499999999999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1900</v>
      </c>
      <c r="W348" s="350">
        <f>IFERROR(SUM(W344:W346),"0")</f>
        <v>1905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2200</v>
      </c>
      <c r="W373" s="349">
        <f>IFERROR(IF(V373="",0,CEILING((V373/$H373),1)*$H373),"")</f>
        <v>2207.4</v>
      </c>
      <c r="X373" s="36">
        <f>IFERROR(IF(W373=0,"",ROUNDUP(W373/H373,0)*0.02175),"")</f>
        <v>6.1552499999999997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282.05128205128204</v>
      </c>
      <c r="W377" s="350">
        <f>IFERROR(W373/H373,"0")+IFERROR(W374/H374,"0")+IFERROR(W375/H375,"0")+IFERROR(W376/H376,"0")</f>
        <v>283</v>
      </c>
      <c r="X377" s="350">
        <f>IFERROR(IF(X373="",0,X373),"0")+IFERROR(IF(X374="",0,X374),"0")+IFERROR(IF(X375="",0,X375),"0")+IFERROR(IF(X376="",0,X376),"0")</f>
        <v>6.1552499999999997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2200</v>
      </c>
      <c r="W378" s="350">
        <f>IFERROR(SUM(W373:W376),"0")</f>
        <v>2207.4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28</v>
      </c>
      <c r="W391" s="349">
        <f t="shared" ref="W391:W403" si="18">IFERROR(IF(V391="",0,CEILING((V391/$H391),1)*$H391),"")</f>
        <v>29.400000000000002</v>
      </c>
      <c r="X391" s="36">
        <f>IFERROR(IF(W391=0,"",ROUNDUP(W391/H391,0)*0.00753),"")</f>
        <v>5.271E-2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43</v>
      </c>
      <c r="W393" s="349">
        <f t="shared" si="18"/>
        <v>46.2</v>
      </c>
      <c r="X393" s="36">
        <f>IFERROR(IF(W393=0,"",ROUNDUP(W393/H393,0)*0.00753),"")</f>
        <v>8.2830000000000001E-2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16.904761904761905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0.13553999999999999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71</v>
      </c>
      <c r="W405" s="350">
        <f>IFERROR(SUM(W391:W403),"0")</f>
        <v>75.600000000000009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3</v>
      </c>
      <c r="W440" s="349">
        <f>IFERROR(IF(V440="",0,CEILING((V440/$H440),1)*$H440),"")</f>
        <v>3.96</v>
      </c>
      <c r="X440" s="36">
        <f>IFERROR(IF(W440=0,"",ROUNDUP(W440/H440,0)*0.00627),"")</f>
        <v>1.881E-2</v>
      </c>
      <c r="Y440" s="56"/>
      <c r="Z440" s="57"/>
      <c r="AD440" s="58"/>
      <c r="BA440" s="299" t="s">
        <v>1</v>
      </c>
    </row>
    <row r="441" spans="1:53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2.2727272727272725</v>
      </c>
      <c r="W441" s="350">
        <f>IFERROR(W440/H440,"0")</f>
        <v>3</v>
      </c>
      <c r="X441" s="350">
        <f>IFERROR(IF(X440="",0,X440),"0")</f>
        <v>1.881E-2</v>
      </c>
      <c r="Y441" s="351"/>
      <c r="Z441" s="351"/>
    </row>
    <row r="442" spans="1:53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3</v>
      </c>
      <c r="W442" s="350">
        <f>IFERROR(SUM(W440:W440),"0")</f>
        <v>3.96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1100</v>
      </c>
      <c r="W452" s="349">
        <f t="shared" si="21"/>
        <v>1103.52</v>
      </c>
      <c r="X452" s="36">
        <f t="shared" si="22"/>
        <v>2.4996399999999999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1100</v>
      </c>
      <c r="W455" s="349">
        <f t="shared" si="21"/>
        <v>1103.52</v>
      </c>
      <c r="X455" s="36">
        <f t="shared" si="22"/>
        <v>2.4996399999999999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416.66666666666663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418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4.9992799999999997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2200</v>
      </c>
      <c r="W464" s="350">
        <f>IFERROR(SUM(W450:W462),"0")</f>
        <v>2207.04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1100</v>
      </c>
      <c r="W466" s="349">
        <f>IFERROR(IF(V466="",0,CEILING((V466/$H466),1)*$H466),"")</f>
        <v>1103.52</v>
      </c>
      <c r="X466" s="36">
        <f>IFERROR(IF(W466=0,"",ROUNDUP(W466/H466,0)*0.01196),"")</f>
        <v>2.4996399999999999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208.33333333333331</v>
      </c>
      <c r="W468" s="350">
        <f>IFERROR(W466/H466,"0")+IFERROR(W467/H467,"0")</f>
        <v>209</v>
      </c>
      <c r="X468" s="350">
        <f>IFERROR(IF(X466="",0,X466),"0")+IFERROR(IF(X467="",0,X467),"0")</f>
        <v>2.4996399999999999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1100</v>
      </c>
      <c r="W469" s="350">
        <f>IFERROR(SUM(W466:W467),"0")</f>
        <v>1103.52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360</v>
      </c>
      <c r="W471" s="349">
        <f t="shared" ref="W471:W476" si="23">IFERROR(IF(V471="",0,CEILING((V471/$H471),1)*$H471),"")</f>
        <v>364.32</v>
      </c>
      <c r="X471" s="36">
        <f>IFERROR(IF(W471=0,"",ROUNDUP(W471/H471,0)*0.01196),"")</f>
        <v>0.82523999999999997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550</v>
      </c>
      <c r="W472" s="349">
        <f t="shared" si="23"/>
        <v>554.4</v>
      </c>
      <c r="X472" s="36">
        <f>IFERROR(IF(W472=0,"",ROUNDUP(W472/H472,0)*0.01196),"")</f>
        <v>1.2558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1100</v>
      </c>
      <c r="W473" s="349">
        <f t="shared" si="23"/>
        <v>1103.52</v>
      </c>
      <c r="X473" s="36">
        <f>IFERROR(IF(W473=0,"",ROUNDUP(W473/H473,0)*0.01196),"")</f>
        <v>2.4996399999999999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380.68181818181813</v>
      </c>
      <c r="W477" s="350">
        <f>IFERROR(W471/H471,"0")+IFERROR(W472/H472,"0")+IFERROR(W473/H473,"0")+IFERROR(W474/H474,"0")+IFERROR(W475/H475,"0")+IFERROR(W476/H476,"0")</f>
        <v>383</v>
      </c>
      <c r="X477" s="350">
        <f>IFERROR(IF(X471="",0,X471),"0")+IFERROR(IF(X472="",0,X472),"0")+IFERROR(IF(X473="",0,X473),"0")+IFERROR(IF(X474="",0,X474),"0")+IFERROR(IF(X475="",0,X475),"0")+IFERROR(IF(X476="",0,X476),"0")</f>
        <v>4.5806799999999992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2010</v>
      </c>
      <c r="W478" s="350">
        <f>IFERROR(SUM(W471:W476),"0")</f>
        <v>2022.24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12</v>
      </c>
      <c r="W481" s="349">
        <f>IFERROR(IF(V481="",0,CEILING((V481/$H481),1)*$H481),"")</f>
        <v>15.6</v>
      </c>
      <c r="X481" s="36">
        <f>IFERROR(IF(W481=0,"",ROUNDUP(W481/H481,0)*0.02175),"")</f>
        <v>4.3499999999999997E-2</v>
      </c>
      <c r="Y481" s="56"/>
      <c r="Z481" s="57"/>
      <c r="AD481" s="58"/>
      <c r="BA481" s="323" t="s">
        <v>1</v>
      </c>
    </row>
    <row r="482" spans="1:53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1.5384615384615385</v>
      </c>
      <c r="W482" s="350">
        <f>IFERROR(W480/H480,"0")+IFERROR(W481/H481,"0")</f>
        <v>2</v>
      </c>
      <c r="X482" s="350">
        <f>IFERROR(IF(X480="",0,X480),"0")+IFERROR(IF(X481="",0,X481),"0")</f>
        <v>4.3499999999999997E-2</v>
      </c>
      <c r="Y482" s="351"/>
      <c r="Z482" s="351"/>
    </row>
    <row r="483" spans="1:53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12</v>
      </c>
      <c r="W483" s="350">
        <f>IFERROR(SUM(W480:W481),"0")</f>
        <v>15.6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17081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17227.23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18012.704212589408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18168.168999999998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18762.704212589408</v>
      </c>
      <c r="W518" s="350">
        <f>GrossWeightTotalR+PalletQtyTotalR*25</f>
        <v>18943.168999999998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2349.1899082502164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2375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35.000009999999996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118.80000000000001</v>
      </c>
      <c r="D525" s="46">
        <f>IFERROR(W57*1,"0")+IFERROR(W58*1,"0")+IFERROR(W59*1,"0")+IFERROR(W60*1,"0")</f>
        <v>115.60000000000001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462.42000000000007</v>
      </c>
      <c r="F525" s="46">
        <f>IFERROR(W133*1,"0")+IFERROR(W134*1,"0")+IFERROR(W135*1,"0")+IFERROR(W136*1,"0")</f>
        <v>212.10000000000002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46.2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934.8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46.4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327.59999999999997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7.95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7320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2207.4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75.600000000000009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3.96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5348.4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8"/>
        <filter val="1 100,00"/>
        <filter val="1 300,00"/>
        <filter val="1 800,00"/>
        <filter val="1 900,00"/>
        <filter val="1,54"/>
        <filter val="10,00"/>
        <filter val="10,83"/>
        <filter val="107,00"/>
        <filter val="110,00"/>
        <filter val="111,00"/>
        <filter val="117,00"/>
        <filter val="12,00"/>
        <filter val="126,67"/>
        <filter val="133,00"/>
        <filter val="147,00"/>
        <filter val="16,00"/>
        <filter val="16,20"/>
        <filter val="16,90"/>
        <filter val="17 081,00"/>
        <filter val="17,14"/>
        <filter val="17,38"/>
        <filter val="178,00"/>
        <filter val="18 012,70"/>
        <filter val="18 762,70"/>
        <filter val="18,00"/>
        <filter val="18,39"/>
        <filter val="185,00"/>
        <filter val="191,00"/>
        <filter val="2 010,00"/>
        <filter val="2 200,00"/>
        <filter val="2 300,00"/>
        <filter val="2 349,19"/>
        <filter val="2,00"/>
        <filter val="2,08"/>
        <filter val="2,22"/>
        <filter val="2,27"/>
        <filter val="202,00"/>
        <filter val="208,33"/>
        <filter val="28,00"/>
        <filter val="282,05"/>
        <filter val="3,00"/>
        <filter val="3,88"/>
        <filter val="30"/>
        <filter val="300,00"/>
        <filter val="32,96"/>
        <filter val="327,00"/>
        <filter val="35,60"/>
        <filter val="360,00"/>
        <filter val="380,68"/>
        <filter val="4,00"/>
        <filter val="40,00"/>
        <filter val="41,92"/>
        <filter val="416,67"/>
        <filter val="43,00"/>
        <filter val="44,00"/>
        <filter val="45,00"/>
        <filter val="47,17"/>
        <filter val="5 400,00"/>
        <filter val="5,00"/>
        <filter val="50,00"/>
        <filter val="550,00"/>
        <filter val="64,00"/>
        <filter val="67,00"/>
        <filter val="68,00"/>
        <filter val="69,00"/>
        <filter val="7,50"/>
        <filter val="71,00"/>
        <filter val="72,00"/>
        <filter val="720,00"/>
        <filter val="75,00"/>
        <filter val="78,00"/>
        <filter val="8,00"/>
        <filter val="80,00"/>
        <filter val="90,00"/>
        <filter val="92,00"/>
        <filter val="99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