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7,08,24 ПОКОМ КИ филиалы\"/>
    </mc:Choice>
  </mc:AlternateContent>
  <xr:revisionPtr revIDLastSave="0" documentId="13_ncr:1_{C863748E-2FD7-4337-B1AA-A43D3F25443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Sheet!$A$3:$AD$132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21" i="1" l="1"/>
  <c r="E121" i="1"/>
  <c r="F99" i="1"/>
  <c r="E99" i="1"/>
  <c r="F98" i="1"/>
  <c r="E94" i="1"/>
  <c r="F92" i="1"/>
  <c r="E92" i="1"/>
  <c r="F47" i="1"/>
  <c r="E47" i="1"/>
  <c r="F19" i="1"/>
  <c r="E19" i="1"/>
  <c r="E15" i="1"/>
  <c r="E14" i="1"/>
  <c r="E12" i="1"/>
  <c r="E11" i="1"/>
  <c r="AD7" i="1" l="1"/>
  <c r="AD8" i="1"/>
  <c r="AD16" i="1"/>
  <c r="AD17" i="1"/>
  <c r="AD19" i="1"/>
  <c r="AD22" i="1"/>
  <c r="AD24" i="1"/>
  <c r="AD25" i="1"/>
  <c r="AD30" i="1"/>
  <c r="AD32" i="1"/>
  <c r="AD35" i="1"/>
  <c r="AD42" i="1"/>
  <c r="AD45" i="1"/>
  <c r="AD53" i="1"/>
  <c r="AD55" i="1"/>
  <c r="AD71" i="1"/>
  <c r="AD73" i="1"/>
  <c r="AD75" i="1"/>
  <c r="AD77" i="1"/>
  <c r="AD78" i="1"/>
  <c r="AD79" i="1"/>
  <c r="AD81" i="1"/>
  <c r="AD82" i="1"/>
  <c r="AD84" i="1"/>
  <c r="AD86" i="1"/>
  <c r="AD87" i="1"/>
  <c r="AD93" i="1"/>
  <c r="AD97" i="1"/>
  <c r="AD99" i="1"/>
  <c r="AD101" i="1"/>
  <c r="AD105" i="1"/>
  <c r="AD106" i="1"/>
  <c r="AD107" i="1"/>
  <c r="AD109" i="1"/>
  <c r="AD110" i="1"/>
  <c r="AD111" i="1"/>
  <c r="AD112" i="1"/>
  <c r="AD113" i="1"/>
  <c r="AD114" i="1"/>
  <c r="AD115" i="1"/>
  <c r="AD116" i="1"/>
  <c r="AD117" i="1"/>
  <c r="AD118" i="1"/>
  <c r="AD119" i="1"/>
  <c r="AD122" i="1"/>
  <c r="AD123" i="1"/>
  <c r="AD125" i="1"/>
  <c r="AD126" i="1"/>
  <c r="AD129" i="1"/>
  <c r="AD131" i="1"/>
  <c r="AD132" i="1"/>
  <c r="AD6" i="1"/>
  <c r="Q7" i="1"/>
  <c r="Q8" i="1"/>
  <c r="Q9" i="1"/>
  <c r="R9" i="1" s="1"/>
  <c r="AD9" i="1" s="1"/>
  <c r="Q10" i="1"/>
  <c r="AD10" i="1" s="1"/>
  <c r="Q11" i="1"/>
  <c r="R11" i="1" s="1"/>
  <c r="AD11" i="1" s="1"/>
  <c r="Q12" i="1"/>
  <c r="AD12" i="1" s="1"/>
  <c r="Q13" i="1"/>
  <c r="AD13" i="1" s="1"/>
  <c r="Q14" i="1"/>
  <c r="AD14" i="1" s="1"/>
  <c r="Q15" i="1"/>
  <c r="R15" i="1" s="1"/>
  <c r="AD15" i="1" s="1"/>
  <c r="Q16" i="1"/>
  <c r="Q17" i="1"/>
  <c r="Q18" i="1"/>
  <c r="AD18" i="1" s="1"/>
  <c r="Q19" i="1"/>
  <c r="Q20" i="1"/>
  <c r="R20" i="1" s="1"/>
  <c r="AD20" i="1" s="1"/>
  <c r="Q21" i="1"/>
  <c r="R21" i="1" s="1"/>
  <c r="AD21" i="1" s="1"/>
  <c r="Q22" i="1"/>
  <c r="Q23" i="1"/>
  <c r="R23" i="1" s="1"/>
  <c r="AD23" i="1" s="1"/>
  <c r="Q24" i="1"/>
  <c r="Q25" i="1"/>
  <c r="Q26" i="1"/>
  <c r="Q27" i="1"/>
  <c r="R27" i="1" s="1"/>
  <c r="AD27" i="1" s="1"/>
  <c r="Q28" i="1"/>
  <c r="R28" i="1" s="1"/>
  <c r="AD28" i="1" s="1"/>
  <c r="Q29" i="1"/>
  <c r="Q30" i="1"/>
  <c r="Q31" i="1"/>
  <c r="R31" i="1" s="1"/>
  <c r="AD31" i="1" s="1"/>
  <c r="Q32" i="1"/>
  <c r="Q33" i="1"/>
  <c r="Q34" i="1"/>
  <c r="R34" i="1" s="1"/>
  <c r="AD34" i="1" s="1"/>
  <c r="Q35" i="1"/>
  <c r="Q36" i="1"/>
  <c r="Q37" i="1"/>
  <c r="R37" i="1" s="1"/>
  <c r="AD37" i="1" s="1"/>
  <c r="Q38" i="1"/>
  <c r="AD38" i="1" s="1"/>
  <c r="Q39" i="1"/>
  <c r="R39" i="1" s="1"/>
  <c r="AD39" i="1" s="1"/>
  <c r="Q40" i="1"/>
  <c r="R40" i="1" s="1"/>
  <c r="AD40" i="1" s="1"/>
  <c r="Q41" i="1"/>
  <c r="R41" i="1" s="1"/>
  <c r="AD41" i="1" s="1"/>
  <c r="Q42" i="1"/>
  <c r="Q43" i="1"/>
  <c r="R43" i="1" s="1"/>
  <c r="AD43" i="1" s="1"/>
  <c r="Q44" i="1"/>
  <c r="Q45" i="1"/>
  <c r="Q46" i="1"/>
  <c r="R46" i="1" s="1"/>
  <c r="AD46" i="1" s="1"/>
  <c r="Q47" i="1"/>
  <c r="R47" i="1" s="1"/>
  <c r="AD47" i="1" s="1"/>
  <c r="Q48" i="1"/>
  <c r="Q49" i="1"/>
  <c r="R49" i="1" s="1"/>
  <c r="AD49" i="1" s="1"/>
  <c r="Q50" i="1"/>
  <c r="R50" i="1" s="1"/>
  <c r="AD50" i="1" s="1"/>
  <c r="Q51" i="1"/>
  <c r="R51" i="1" s="1"/>
  <c r="AD51" i="1" s="1"/>
  <c r="Q52" i="1"/>
  <c r="AD52" i="1" s="1"/>
  <c r="Q53" i="1"/>
  <c r="Q54" i="1"/>
  <c r="Q55" i="1"/>
  <c r="Q56" i="1"/>
  <c r="R56" i="1" s="1"/>
  <c r="AD56" i="1" s="1"/>
  <c r="Q57" i="1"/>
  <c r="R57" i="1" s="1"/>
  <c r="AD57" i="1" s="1"/>
  <c r="Q58" i="1"/>
  <c r="R58" i="1" s="1"/>
  <c r="AD58" i="1" s="1"/>
  <c r="Q59" i="1"/>
  <c r="R59" i="1" s="1"/>
  <c r="AD59" i="1" s="1"/>
  <c r="Q60" i="1"/>
  <c r="R60" i="1" s="1"/>
  <c r="AD60" i="1" s="1"/>
  <c r="Q61" i="1"/>
  <c r="R61" i="1" s="1"/>
  <c r="AD61" i="1" s="1"/>
  <c r="Q62" i="1"/>
  <c r="R62" i="1" s="1"/>
  <c r="AD62" i="1" s="1"/>
  <c r="Q63" i="1"/>
  <c r="R63" i="1" s="1"/>
  <c r="AD63" i="1" s="1"/>
  <c r="Q64" i="1"/>
  <c r="AD64" i="1" s="1"/>
  <c r="Q65" i="1"/>
  <c r="R65" i="1" s="1"/>
  <c r="AD65" i="1" s="1"/>
  <c r="Q66" i="1"/>
  <c r="R66" i="1" s="1"/>
  <c r="AD66" i="1" s="1"/>
  <c r="Q67" i="1"/>
  <c r="R67" i="1" s="1"/>
  <c r="AD67" i="1" s="1"/>
  <c r="Q68" i="1"/>
  <c r="R68" i="1" s="1"/>
  <c r="AD68" i="1" s="1"/>
  <c r="Q69" i="1"/>
  <c r="R69" i="1" s="1"/>
  <c r="AD69" i="1" s="1"/>
  <c r="Q70" i="1"/>
  <c r="R70" i="1" s="1"/>
  <c r="AD70" i="1" s="1"/>
  <c r="Q71" i="1"/>
  <c r="Q72" i="1"/>
  <c r="R72" i="1" s="1"/>
  <c r="AD72" i="1" s="1"/>
  <c r="Q73" i="1"/>
  <c r="Q74" i="1"/>
  <c r="R74" i="1" s="1"/>
  <c r="AD74" i="1" s="1"/>
  <c r="Q75" i="1"/>
  <c r="Q76" i="1"/>
  <c r="AD76" i="1" s="1"/>
  <c r="Q77" i="1"/>
  <c r="Q78" i="1"/>
  <c r="Q79" i="1"/>
  <c r="Q80" i="1"/>
  <c r="R80" i="1" s="1"/>
  <c r="AD80" i="1" s="1"/>
  <c r="Q81" i="1"/>
  <c r="Q82" i="1"/>
  <c r="Q83" i="1"/>
  <c r="R83" i="1" s="1"/>
  <c r="AD83" i="1" s="1"/>
  <c r="Q84" i="1"/>
  <c r="Q85" i="1"/>
  <c r="Q86" i="1"/>
  <c r="Q87" i="1"/>
  <c r="Q88" i="1"/>
  <c r="R88" i="1" s="1"/>
  <c r="AD88" i="1" s="1"/>
  <c r="Q89" i="1"/>
  <c r="R89" i="1" s="1"/>
  <c r="AD89" i="1" s="1"/>
  <c r="Q90" i="1"/>
  <c r="R90" i="1" s="1"/>
  <c r="AD90" i="1" s="1"/>
  <c r="Q91" i="1"/>
  <c r="R91" i="1" s="1"/>
  <c r="AD91" i="1" s="1"/>
  <c r="Q92" i="1"/>
  <c r="AD92" i="1" s="1"/>
  <c r="Q93" i="1"/>
  <c r="Q94" i="1"/>
  <c r="AD94" i="1" s="1"/>
  <c r="Q95" i="1"/>
  <c r="R95" i="1" s="1"/>
  <c r="AD95" i="1" s="1"/>
  <c r="Q96" i="1"/>
  <c r="AD96" i="1" s="1"/>
  <c r="Q97" i="1"/>
  <c r="Q98" i="1"/>
  <c r="AD98" i="1" s="1"/>
  <c r="Q99" i="1"/>
  <c r="Q100" i="1"/>
  <c r="AD100" i="1" s="1"/>
  <c r="Q101" i="1"/>
  <c r="Q102" i="1"/>
  <c r="AD102" i="1" s="1"/>
  <c r="Q103" i="1"/>
  <c r="R103" i="1" s="1"/>
  <c r="AD103" i="1" s="1"/>
  <c r="Q104" i="1"/>
  <c r="R104" i="1" s="1"/>
  <c r="AD104" i="1" s="1"/>
  <c r="Q105" i="1"/>
  <c r="Q106" i="1"/>
  <c r="Q107" i="1"/>
  <c r="Q108" i="1"/>
  <c r="R108" i="1" s="1"/>
  <c r="AD108" i="1" s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R121" i="1" s="1"/>
  <c r="AD121" i="1" s="1"/>
  <c r="Q122" i="1"/>
  <c r="Q123" i="1"/>
  <c r="Q124" i="1"/>
  <c r="R124" i="1" s="1"/>
  <c r="AD124" i="1" s="1"/>
  <c r="Q125" i="1"/>
  <c r="Q126" i="1"/>
  <c r="Q127" i="1"/>
  <c r="R127" i="1" s="1"/>
  <c r="AD127" i="1" s="1"/>
  <c r="Q128" i="1"/>
  <c r="AD128" i="1" s="1"/>
  <c r="Q129" i="1"/>
  <c r="Q130" i="1"/>
  <c r="AD130" i="1" s="1"/>
  <c r="Q131" i="1"/>
  <c r="Q132" i="1"/>
  <c r="Q6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B5" i="1"/>
  <c r="AA5" i="1"/>
  <c r="Z5" i="1"/>
  <c r="Y5" i="1"/>
  <c r="X5" i="1"/>
  <c r="W5" i="1"/>
  <c r="S5" i="1"/>
  <c r="P5" i="1"/>
  <c r="O5" i="1"/>
  <c r="N5" i="1"/>
  <c r="M5" i="1"/>
  <c r="L5" i="1"/>
  <c r="J5" i="1"/>
  <c r="F5" i="1"/>
  <c r="E5" i="1"/>
  <c r="R33" i="1" l="1"/>
  <c r="AD33" i="1" s="1"/>
  <c r="R29" i="1"/>
  <c r="AD29" i="1" s="1"/>
  <c r="R36" i="1"/>
  <c r="AD36" i="1" s="1"/>
  <c r="R48" i="1"/>
  <c r="AD48" i="1" s="1"/>
  <c r="R44" i="1"/>
  <c r="AD44" i="1" s="1"/>
  <c r="R85" i="1"/>
  <c r="AD85" i="1" s="1"/>
  <c r="R26" i="1"/>
  <c r="AD26" i="1" s="1"/>
  <c r="R120" i="1"/>
  <c r="AD120" i="1" s="1"/>
  <c r="R54" i="1"/>
  <c r="AD54" i="1" s="1"/>
  <c r="K5" i="1"/>
  <c r="U6" i="1"/>
  <c r="V6" i="1"/>
  <c r="V131" i="1"/>
  <c r="U131" i="1"/>
  <c r="V129" i="1"/>
  <c r="U129" i="1"/>
  <c r="V127" i="1"/>
  <c r="U127" i="1"/>
  <c r="V125" i="1"/>
  <c r="U125" i="1"/>
  <c r="V123" i="1"/>
  <c r="U123" i="1"/>
  <c r="V121" i="1"/>
  <c r="U121" i="1"/>
  <c r="V119" i="1"/>
  <c r="U119" i="1"/>
  <c r="V117" i="1"/>
  <c r="U117" i="1"/>
  <c r="V115" i="1"/>
  <c r="U115" i="1"/>
  <c r="V113" i="1"/>
  <c r="U113" i="1"/>
  <c r="V111" i="1"/>
  <c r="U111" i="1"/>
  <c r="V109" i="1"/>
  <c r="U109" i="1"/>
  <c r="V107" i="1"/>
  <c r="U107" i="1"/>
  <c r="V105" i="1"/>
  <c r="U105" i="1"/>
  <c r="V104" i="1"/>
  <c r="U104" i="1"/>
  <c r="V102" i="1"/>
  <c r="U102" i="1"/>
  <c r="V100" i="1"/>
  <c r="U100" i="1"/>
  <c r="V98" i="1"/>
  <c r="U98" i="1"/>
  <c r="V96" i="1"/>
  <c r="U96" i="1"/>
  <c r="V94" i="1"/>
  <c r="U94" i="1"/>
  <c r="V92" i="1"/>
  <c r="U92" i="1"/>
  <c r="U90" i="1"/>
  <c r="V90" i="1"/>
  <c r="U88" i="1"/>
  <c r="V88" i="1"/>
  <c r="U86" i="1"/>
  <c r="V86" i="1"/>
  <c r="U84" i="1"/>
  <c r="V84" i="1"/>
  <c r="U82" i="1"/>
  <c r="V82" i="1"/>
  <c r="U80" i="1"/>
  <c r="V80" i="1"/>
  <c r="U78" i="1"/>
  <c r="V78" i="1"/>
  <c r="U76" i="1"/>
  <c r="V76" i="1"/>
  <c r="U74" i="1"/>
  <c r="V74" i="1"/>
  <c r="U72" i="1"/>
  <c r="V72" i="1"/>
  <c r="U70" i="1"/>
  <c r="V70" i="1"/>
  <c r="U68" i="1"/>
  <c r="V68" i="1"/>
  <c r="U66" i="1"/>
  <c r="V66" i="1"/>
  <c r="U64" i="1"/>
  <c r="V64" i="1"/>
  <c r="U62" i="1"/>
  <c r="V62" i="1"/>
  <c r="U60" i="1"/>
  <c r="V60" i="1"/>
  <c r="U58" i="1"/>
  <c r="V58" i="1"/>
  <c r="U56" i="1"/>
  <c r="V56" i="1"/>
  <c r="V54" i="1"/>
  <c r="U52" i="1"/>
  <c r="V52" i="1"/>
  <c r="U50" i="1"/>
  <c r="V50" i="1"/>
  <c r="U48" i="1"/>
  <c r="V48" i="1"/>
  <c r="U46" i="1"/>
  <c r="V46" i="1"/>
  <c r="V44" i="1"/>
  <c r="U42" i="1"/>
  <c r="V42" i="1"/>
  <c r="U40" i="1"/>
  <c r="V40" i="1"/>
  <c r="U38" i="1"/>
  <c r="V38" i="1"/>
  <c r="V36" i="1"/>
  <c r="U34" i="1"/>
  <c r="V34" i="1"/>
  <c r="U32" i="1"/>
  <c r="V32" i="1"/>
  <c r="U30" i="1"/>
  <c r="V30" i="1"/>
  <c r="U28" i="1"/>
  <c r="V28" i="1"/>
  <c r="V26" i="1"/>
  <c r="U24" i="1"/>
  <c r="V24" i="1"/>
  <c r="U22" i="1"/>
  <c r="V22" i="1"/>
  <c r="U20" i="1"/>
  <c r="V20" i="1"/>
  <c r="U18" i="1"/>
  <c r="V18" i="1"/>
  <c r="U16" i="1"/>
  <c r="V16" i="1"/>
  <c r="U14" i="1"/>
  <c r="V14" i="1"/>
  <c r="U12" i="1"/>
  <c r="V12" i="1"/>
  <c r="U10" i="1"/>
  <c r="V10" i="1"/>
  <c r="U8" i="1"/>
  <c r="V8" i="1"/>
  <c r="V132" i="1"/>
  <c r="U132" i="1"/>
  <c r="V130" i="1"/>
  <c r="U130" i="1"/>
  <c r="V128" i="1"/>
  <c r="U128" i="1"/>
  <c r="V126" i="1"/>
  <c r="U126" i="1"/>
  <c r="V124" i="1"/>
  <c r="U124" i="1"/>
  <c r="V122" i="1"/>
  <c r="U122" i="1"/>
  <c r="V120" i="1"/>
  <c r="U120" i="1"/>
  <c r="V118" i="1"/>
  <c r="U118" i="1"/>
  <c r="V116" i="1"/>
  <c r="U116" i="1"/>
  <c r="V114" i="1"/>
  <c r="U114" i="1"/>
  <c r="V112" i="1"/>
  <c r="U112" i="1"/>
  <c r="V110" i="1"/>
  <c r="U110" i="1"/>
  <c r="V108" i="1"/>
  <c r="U108" i="1"/>
  <c r="V106" i="1"/>
  <c r="U106" i="1"/>
  <c r="V103" i="1"/>
  <c r="U103" i="1"/>
  <c r="V101" i="1"/>
  <c r="U101" i="1"/>
  <c r="V99" i="1"/>
  <c r="U99" i="1"/>
  <c r="V97" i="1"/>
  <c r="U97" i="1"/>
  <c r="V95" i="1"/>
  <c r="U95" i="1"/>
  <c r="V93" i="1"/>
  <c r="U93" i="1"/>
  <c r="U91" i="1"/>
  <c r="V91" i="1"/>
  <c r="U89" i="1"/>
  <c r="V89" i="1"/>
  <c r="U87" i="1"/>
  <c r="V87" i="1"/>
  <c r="V85" i="1"/>
  <c r="U83" i="1"/>
  <c r="V83" i="1"/>
  <c r="U81" i="1"/>
  <c r="V81" i="1"/>
  <c r="U79" i="1"/>
  <c r="V79" i="1"/>
  <c r="U77" i="1"/>
  <c r="V77" i="1"/>
  <c r="U75" i="1"/>
  <c r="V75" i="1"/>
  <c r="U73" i="1"/>
  <c r="V73" i="1"/>
  <c r="U71" i="1"/>
  <c r="V71" i="1"/>
  <c r="U69" i="1"/>
  <c r="V69" i="1"/>
  <c r="U67" i="1"/>
  <c r="V67" i="1"/>
  <c r="U65" i="1"/>
  <c r="V65" i="1"/>
  <c r="U63" i="1"/>
  <c r="V63" i="1"/>
  <c r="U61" i="1"/>
  <c r="V61" i="1"/>
  <c r="U59" i="1"/>
  <c r="V59" i="1"/>
  <c r="U57" i="1"/>
  <c r="V57" i="1"/>
  <c r="U55" i="1"/>
  <c r="V55" i="1"/>
  <c r="U53" i="1"/>
  <c r="V53" i="1"/>
  <c r="U51" i="1"/>
  <c r="V51" i="1"/>
  <c r="U49" i="1"/>
  <c r="V49" i="1"/>
  <c r="U47" i="1"/>
  <c r="V47" i="1"/>
  <c r="U45" i="1"/>
  <c r="V45" i="1"/>
  <c r="U43" i="1"/>
  <c r="V43" i="1"/>
  <c r="U41" i="1"/>
  <c r="V41" i="1"/>
  <c r="U39" i="1"/>
  <c r="V39" i="1"/>
  <c r="U37" i="1"/>
  <c r="V37" i="1"/>
  <c r="U35" i="1"/>
  <c r="V35" i="1"/>
  <c r="V33" i="1"/>
  <c r="U31" i="1"/>
  <c r="V31" i="1"/>
  <c r="V29" i="1"/>
  <c r="U27" i="1"/>
  <c r="V27" i="1"/>
  <c r="U25" i="1"/>
  <c r="V25" i="1"/>
  <c r="U23" i="1"/>
  <c r="V23" i="1"/>
  <c r="U21" i="1"/>
  <c r="V21" i="1"/>
  <c r="U19" i="1"/>
  <c r="V19" i="1"/>
  <c r="U17" i="1"/>
  <c r="V17" i="1"/>
  <c r="U15" i="1"/>
  <c r="V15" i="1"/>
  <c r="U13" i="1"/>
  <c r="V13" i="1"/>
  <c r="U11" i="1"/>
  <c r="V11" i="1"/>
  <c r="U9" i="1"/>
  <c r="V9" i="1"/>
  <c r="U7" i="1"/>
  <c r="V7" i="1"/>
  <c r="Q5" i="1"/>
  <c r="U29" i="1" l="1"/>
  <c r="U33" i="1"/>
  <c r="U36" i="1"/>
  <c r="U44" i="1"/>
  <c r="U85" i="1"/>
  <c r="AD5" i="1"/>
  <c r="U26" i="1"/>
  <c r="R5" i="1"/>
  <c r="U54" i="1"/>
</calcChain>
</file>

<file path=xl/sharedStrings.xml><?xml version="1.0" encoding="utf-8"?>
<sst xmlns="http://schemas.openxmlformats.org/spreadsheetml/2006/main" count="467" uniqueCount="205">
  <si>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</si>
  <si>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</si>
  <si>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</si>
  <si>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</si>
  <si>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</si>
  <si>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</si>
  <si>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</si>
  <si>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</si>
  <si>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</si>
  <si>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</si>
  <si>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</si>
  <si>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</si>
  <si>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</si>
  <si>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</si>
  <si>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</si>
  <si>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</si>
  <si>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</si>
  <si>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</si>
  <si>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</si>
  <si>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</si>
  <si>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</si>
  <si>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</si>
  <si>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16,03,</t>
  </si>
  <si>
    <t>23,03,(1)</t>
  </si>
  <si>
    <t>23,03,(2)</t>
  </si>
  <si>
    <t>21,03,</t>
  </si>
  <si>
    <t>20,03,</t>
  </si>
  <si>
    <t>14,03,</t>
  </si>
  <si>
    <t>13,03,</t>
  </si>
  <si>
    <t>07,03,</t>
  </si>
  <si>
    <t>06,03,</t>
  </si>
  <si>
    <t>29,02,</t>
  </si>
  <si>
    <t>!!!ВЫВЕДЕНА!!!399 Колбаса Докторская ГОСТ ТМ Вязанка в оболочке полиамид 0,37 кг.  Поком</t>
  </si>
  <si>
    <t>шт</t>
  </si>
  <si>
    <t>!!!ВЫВЕДЕНА!!!482 Ветчина Дугушка ТМ Стародворье ТС Дугушка в полиамидной оболочке 0,6 кг.  Поком</t>
  </si>
  <si>
    <t>!!!ВЫВЕДЕНА!!!483 Сардельки Филейские Вязанка ТМ Вязанка в оболочке NDX 0,4 кг.  Поком</t>
  </si>
  <si>
    <t>005  Колбаса Докторская ГОСТ, Вязанка вектор,ВЕС. ПОКОМ</t>
  </si>
  <si>
    <t>кг</t>
  </si>
  <si>
    <t>в матрице</t>
  </si>
  <si>
    <t>014  Сардельки Вязанка Стародворские, СЕМЕЙНАЯ УПАКОВКА, ВЕС, ТМ Стародворские колбасы</t>
  </si>
  <si>
    <t>задача Фомин</t>
  </si>
  <si>
    <t>016  Сосиски Вязанка Молочные, Вязанка вискофан  ВЕС.ПОКОМ</t>
  </si>
  <si>
    <t>то же что 444</t>
  </si>
  <si>
    <t>017  Сосиски Вязанка Сливочные, Вязанка амицел ВЕС.ПОКОМ</t>
  </si>
  <si>
    <t>то же что 424</t>
  </si>
  <si>
    <t>018  Сосиски Рубленые, Вязанка вискофан  ВЕС.ПОКОМ</t>
  </si>
  <si>
    <t>030  Сосиски Вязанка Молочные, Вязанка вискофан МГС, 0.45кг, ПОКОМ</t>
  </si>
  <si>
    <t>то же что 442</t>
  </si>
  <si>
    <t>032  Сосиски Вязанка Сливочные, Вязанка амицел МГС, 0.45кг, ПОКОМ</t>
  </si>
  <si>
    <t>то же что 443</t>
  </si>
  <si>
    <t>036  Колбаса Сервелат Запекуша с сочным окороком, Вязанка 0,35кг,  ПОКОМ</t>
  </si>
  <si>
    <t>не в матрице</t>
  </si>
  <si>
    <t>нужно увеличить продажи</t>
  </si>
  <si>
    <t>043  Ветчина Нежная ТМ Особый рецепт, п/а, 0,4кг    ПОКОМ</t>
  </si>
  <si>
    <t>то же что 042</t>
  </si>
  <si>
    <t>047  Кол Баварская, белков.обол. в термоусад. пакете 0.17 кг, ТМ Стародворье  ПОКОМ</t>
  </si>
  <si>
    <t>055  Колбаса вареная Филейбургская, 0,45 кг, БАВАРУШКА ПОКОМ</t>
  </si>
  <si>
    <t>то же что 342</t>
  </si>
  <si>
    <t>062  Колбаса Кракушка пряная с сальцем, 0.3кг в/у п/к, БАВАРУШКА ПОКОМ</t>
  </si>
  <si>
    <t>064  Колбаса Молочная Дугушка, вектор 0,4 кг, ТМ Стародворье  ПОКОМ</t>
  </si>
  <si>
    <t>079  Колбаса Сервелат Кремлевский,  0.35 кг, ПОКОМ</t>
  </si>
  <si>
    <t>21,03,24 Фомин на вывод</t>
  </si>
  <si>
    <t>083  Колбаса Швейцарская 0,17 кг., ШТ., сырокопченая   ПОКОМ</t>
  </si>
  <si>
    <t>115  Колбаса Салями Филейбургская зернистая, в/у 0,35 кг срез, БАВАРУШКА ПОКОМ</t>
  </si>
  <si>
    <t>116  Колбаса Балыкбурская с копченым балыком, в/у 0,35 кг срез, БАВАРУШКА ПОКОМ</t>
  </si>
  <si>
    <t>117  Колбаса Сервелат Филейбургский с ароматными пряностями, в/у 0,35 кг срез, БАВАРУШКА ПОКОМ</t>
  </si>
  <si>
    <t>118  Колбаса Сервелат Филейбургский с филе сочного окорока, в/у 0,35 кг срез, БАВАРУШКА ПОКОМ</t>
  </si>
  <si>
    <t>200  Ветчина Дугушка ТМ Стародворье, вектор в/у    ПОКОМ</t>
  </si>
  <si>
    <t>201  Ветчина Нежная ТМ Особый рецепт, (2,5кг), ПОКОМ</t>
  </si>
  <si>
    <t>215  Колбаса Докторская ГОСТ Дугушка, ВЕС, ТМ Стародворье ПОКОМ</t>
  </si>
  <si>
    <t>217  Колбаса Докторская Дугушка, ВЕС, НЕ ГОСТ, ТМ Стародворье ПОКОМ</t>
  </si>
  <si>
    <t>218  Колбаса Докторская оригинальная ТМ Особый рецепт БОЛЬШОЙ БАТОН, п/а ВЕС, ТМ Стародворье ПОКОМ</t>
  </si>
  <si>
    <t>нет потребности / введено для Луганска</t>
  </si>
  <si>
    <t>219  Колбаса Докторская Особая ТМ Особый рецепт, ВЕС  ПОКОМ</t>
  </si>
  <si>
    <t>225  Колбаса Дугушка со шпиком, ВЕС, ТМ Стародворье  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</si>
  <si>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</si>
  <si>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</si>
  <si>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235  Колбаса Особая ТМ Особый рецепт, ВЕС, ТМ Стародворье ПОКОМ</t>
  </si>
  <si>
    <t>236  Колбаса Рубленая ЗАПЕЧ. Дугушка ТМ Стародворье, вектор, в/к    ПОКОМ</t>
  </si>
  <si>
    <t>239  Колбаса Салями запеч Дугушка, оболочка вектор, ВЕС, ТМ Стародворье  ПОКОМ</t>
  </si>
  <si>
    <t>242  Колбаса Сервелат ЗАПЕЧ.Дугушка ТМ Стародворье, вектор, в/к     ПОКОМ</t>
  </si>
  <si>
    <t>243  Колбаса Сервелат Зернистый, ВЕС.  ПОКОМ</t>
  </si>
  <si>
    <t>244  Колбаса Сервелат Кремлевский, ВЕС. ПОКОМ</t>
  </si>
  <si>
    <t>247  Сардельки Нежные, ВЕС.  ПОКОМ</t>
  </si>
  <si>
    <t>248  Сардельки Сочные ТМ Особый рецепт,   ПОКОМ</t>
  </si>
  <si>
    <t>250  Сардельки стародворские с говядиной в обол. NDX, ВЕС. ПОКОМ</t>
  </si>
  <si>
    <t>251  Сосиски Баварские, ВЕС.  ПОКОМ</t>
  </si>
  <si>
    <t>255  Сосиски Молочные для завтрака ТМ Особый рецепт, п/а МГС, ВЕС, ТМ Стародворье  ПОКОМ</t>
  </si>
  <si>
    <t>то же что 326</t>
  </si>
  <si>
    <t>257  Сосиски Молочные оригинальные ТМ Особый рецепт, ВЕС.   ПОКОМ</t>
  </si>
  <si>
    <t>259  Сосиски Сливочные Дугушка, ВЕС.   ПОКОМ</t>
  </si>
  <si>
    <t>263  Шпикачки Стародворские, ВЕС.  ПОКОМ</t>
  </si>
  <si>
    <t>265  Колбаса Балыкбургская, ВЕС, ТМ Баварушка  ПОКОМ</t>
  </si>
  <si>
    <t>266  Колбаса Филейбургская с сочным окороком, ВЕС, ТМ Баварушка  ПОКОМ</t>
  </si>
  <si>
    <t>267  Колбаса Салями Филейбургская зернистая, оболочка фиброуз, ВЕС, ТМ Баварушка  ПОКОМ</t>
  </si>
  <si>
    <t>268  Сосиски Филейбургские с филе сочного окорока, ВЕС, ТМ Баварушка  ПОКОМ</t>
  </si>
  <si>
    <t>271  Колбаса Сервелат Левантский ТМ Особый Рецепт, ВЕС. ПОКОМ</t>
  </si>
  <si>
    <t>273  Сосиски Сочинки с сочной грудинкой, МГС 0.4кг,   ПОКОМ</t>
  </si>
  <si>
    <t>276  Колбаса Сливушка ТМ Вязанка в оболочке полиамид 0,45 кг  ПОКОМ</t>
  </si>
  <si>
    <t>283  Сосиски Сочинки, ВЕС, ТМ Стародворье ПОКОМ</t>
  </si>
  <si>
    <t>296  Колбаса Мясорубская с рубленой грудинкой 0,35кг срез ТМ Стародворье  ПОКОМ</t>
  </si>
  <si>
    <t>297  Колбаса Мясорубская с рубленой грудинкой ВЕС ТМ Стародворье  ПОКОМ</t>
  </si>
  <si>
    <t>301  Сосиски Сочинки по-баварски с сыром,  0.4кг, ТМ Стародворье  ПОКОМ</t>
  </si>
  <si>
    <t>302  Сосиски Сочинки по-баварски,  0.4кг, ТМ Стародворье  ПОКОМ</t>
  </si>
  <si>
    <t>309  Сосиски Сочинки с сыром 0,4 кг ТМ Стародворье  ПОКОМ</t>
  </si>
  <si>
    <t>312  Ветчина Филейская ТМ Вязанка ТС Столичная ВЕС  ПОКОМ</t>
  </si>
  <si>
    <t>313 Колбаса вареная Молокуша ТМ Вязанка в оболочке полиамид. ВЕС  ПОКОМ</t>
  </si>
  <si>
    <t>314 Колбаса вареная Филейская ТМ Вязанка ТС Классическая в оболочке полиамид.  ПОКОМ</t>
  </si>
  <si>
    <t>316 Колбаса варенокоиз мяса птицы Сервелат Пражский ТМ Зареченские ТС Зареченские  ПОКОМ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</si>
  <si>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</si>
  <si>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</si>
  <si>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то же что 254</t>
  </si>
  <si>
    <t>320  Сосиски Сочинки с сочным окороком 0,4 кг ТМ Стародворье  ПОКОМ</t>
  </si>
  <si>
    <t>321 Сосиски Сочинки по-баварски с сыром ТМ Стародворье в оболочке  ПОКОМ</t>
  </si>
  <si>
    <t>322 Сосиски Сочинки с сыром ТМ Стародворье в оболочке  ПОКОМ</t>
  </si>
  <si>
    <t>323 Колбаса варенокопченая Балыкбургская рубленая ТМ Баварушка срез 0,35 кг   ПОКОМ</t>
  </si>
  <si>
    <t>325 Колбаса Сервелат Мясорубский ТМ Стародворье с мелкорубленным окороком 0,35 кг  ПОКОМ</t>
  </si>
  <si>
    <t>326 Сосиски Молочные для завтрака ТМ Особый рецепт в оболочке полиам  ПОКОМ</t>
  </si>
  <si>
    <t>то же что 255 (задвоенное СКЮ)</t>
  </si>
  <si>
    <t>339  Колбаса вареная Филейская ТМ Вязанка ТС Классическая, 0,40 кг.  ПОКОМ</t>
  </si>
  <si>
    <t>342 Колбаса вареная Филейбургская ТМ Баварушка ТС Баварушка в оболочке вектор 0,45 кг  ПОКОМ</t>
  </si>
  <si>
    <t>то же что 055 (задвоенное СКЮ)</t>
  </si>
  <si>
    <t>343 Колбаса Докторская оригинальная ТМ Особый рецепт в оболочке полиамид 0,4 кг.  ПОКОМ</t>
  </si>
  <si>
    <t>347 Паштет печеночный со сливочным маслом ТМ Стародворье ламистер 0,1 кг. Консервы   ПОКОМ</t>
  </si>
  <si>
    <t>то же что 476</t>
  </si>
  <si>
    <t>350 Сосиски Молокуши миникушай ТМ Вязанка в оболочке амицел в модифиц газовой среде 0,45 кг  Поком</t>
  </si>
  <si>
    <t>352  Сардельки Сочинки с сыром 0,4 кг ТМ Стародворье   ПОКОМ</t>
  </si>
  <si>
    <t>355 Сос Молочные для завтрака ОР полиамид мгс 0,4 кг НД СК  ПОКОМ</t>
  </si>
  <si>
    <t>358 Колбаса Сервелат Мясорубский ТМ Стародворье с мелкорубленным окороком в вак упак  ПОКОМ</t>
  </si>
  <si>
    <t>360 Колбаса варено-копченая  Сервелат Левантский ТМ Особый Рецепт  0,35 кг  ПОКОМ</t>
  </si>
  <si>
    <t>363 Сардельки Филейские Вязанка ТМ Вязанка в обол NDX  ПОКОМ</t>
  </si>
  <si>
    <t>365 Колбаса Балыковая ТМ Стародворские колбасы ТС Вязанка в вак  ПОКОМ</t>
  </si>
  <si>
    <t>367 Вареные колбасы Молокуша Вязанка Фикс.вес 0,45 п/а Вязанка  ПОКОМ</t>
  </si>
  <si>
    <t>369 Колбаса Сливушка ТМ Вязанка в оболочке полиамид вес.  ПОКОМ</t>
  </si>
  <si>
    <t>370 Ветчина Сливушка с индейкой ТМ Вязанка в оболочке полиамид.</t>
  </si>
  <si>
    <t>371  Сосиски Сочинки Молочные 0,4 кг ТМ Стародворье  ПОКОМ</t>
  </si>
  <si>
    <t>372  Сосиски Сочинки Сливочные 0,4 кг ТМ Стародворье  ПОКОМ</t>
  </si>
  <si>
    <t>373 Ветчины «Филейская» Фикс.вес 0,45 Вектор ТМ «Вязанка»  Поком</t>
  </si>
  <si>
    <t>то же что 431</t>
  </si>
  <si>
    <t>376  Сардельки Сочинки с сочным окороком ТМ Стародворье полиамид мгс ф/в 0,4 кг СК3</t>
  </si>
  <si>
    <t>то же что 381 (задвоенная позиция)</t>
  </si>
  <si>
    <t>381  Сардельки Сочинки 0,4кг ТМ Стародворье  ПОКОМ</t>
  </si>
  <si>
    <t>то же что 376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</si>
  <si>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</si>
  <si>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</si>
  <si>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391 Вареные колбасы «Докторская ГОСТ» Фикс.вес 0,37 п/а ТМ «Вязанка»  Поком</t>
  </si>
  <si>
    <t>то же что 399</t>
  </si>
  <si>
    <t>392 Вареные колбасы «Докторская ГОСТ» Фикс.вес 0,6 Вектор ТМ «Дугушка»  Поком</t>
  </si>
  <si>
    <t>то же что 435</t>
  </si>
  <si>
    <t>393 Ветчины Сливушка с индейкой Вязанка Фикс.вес 0,4 П/а Вязанка  Поком</t>
  </si>
  <si>
    <t>то же что 406</t>
  </si>
  <si>
    <t>394 Ветчина Сочинка с сочным окороком ТМ Стародворье полиамид ф/в 0,35 кг  Поком</t>
  </si>
  <si>
    <t>395 Ветчины «Дугушка» Фикс.вес 0,6 П/а ТМ «Дугушка»  Поком</t>
  </si>
  <si>
    <t>то же что 482</t>
  </si>
  <si>
    <t>396 Сардельки «Филейские» Фикс.вес 0,4 NDX мгс ТМ «Вязанка»</t>
  </si>
  <si>
    <t>то же что 483</t>
  </si>
  <si>
    <t>397 Сосиски Сливочные по-стародворски Бордо Фикс.вес 0,45 П/а мгс Стародворье  Поком</t>
  </si>
  <si>
    <t>398 Сосиски Молочные Дугушки Дугушка Весовые П/а мгс Дугушка  Поком</t>
  </si>
  <si>
    <t>то же что 391 (задвоенное СКЮ)</t>
  </si>
  <si>
    <t>406 Ветчины Сливушка с индейкой Вязанка Фикс.вес 0,4 П/а Вязанка  Поком</t>
  </si>
  <si>
    <t>то же что 393 (задвоенное СКЮ)</t>
  </si>
  <si>
    <t>408 Вареные колбасы Сливушка Вязанка Фикс.вес 0,375 П/а Вязанка  Поком</t>
  </si>
  <si>
    <t>411 Вареные колбасы «Муромская» Весовой п/а ТМ «Зареченские»  Поком</t>
  </si>
  <si>
    <t>417 П/к колбасы «Сочинка рубленая с сочным окороком» Весовой фиброуз ТМ «Стародворье»  Поком</t>
  </si>
  <si>
    <t>420 Паштеты «Печеночный с морковью ГОСТ» Фикс.вес 0,1 ТМ «Стародворье»  Поком</t>
  </si>
  <si>
    <t>422 Сардельки «Сливушки с сыром #минидельки» ф/в 0,33 айпил ТМ «Вязанка»  Поком</t>
  </si>
  <si>
    <t>423 Сосиски «Сливушки с сыром» ф/в 0,3 п/а ТМ «Вязанка»  Поком</t>
  </si>
  <si>
    <t>424 Сосиски Сливочные Вязанка Сливушки Весовые П/а мгс Вязанка  Поком</t>
  </si>
  <si>
    <t>то же что 017 (задвоенное СКЮ)</t>
  </si>
  <si>
    <t>431 Ветчина Филейская ТМ Вязанка ТС Столичная в оболочке полиамид 0,45 кг.  Поком</t>
  </si>
  <si>
    <t>то же что 373 (задвоенное СКЮ)</t>
  </si>
  <si>
    <t>435 Колбаса Докторская Дугушка ТМ Стародворье ТС Дугушка в оболочке вектор 0,6 кг.  Поком</t>
  </si>
  <si>
    <t>то же что 392 (задвоенное СКЮ)</t>
  </si>
  <si>
    <t>440 Колбаса Стародворье 450г Сочинка с сочным окороком вар  Поком</t>
  </si>
  <si>
    <t>то же что 456 (задвоенное СКЮ)</t>
  </si>
  <si>
    <t>441 Колбаса Стародворье Докторская стародворская Бордо вар п/а вес  Поком</t>
  </si>
  <si>
    <t>то же что 222 / нужно увеличить продажи</t>
  </si>
  <si>
    <t>442 Сосиски Вязанка 450г Молокуши Молочные газ/ср  Поком</t>
  </si>
  <si>
    <t>то же что 030 (задвоенное СКЮ)</t>
  </si>
  <si>
    <t>443 Сосиски Вязанка 450г Сливушки Сливочные газ/ср  Поком</t>
  </si>
  <si>
    <t>то же что 032 (задвоенное СКЮ)</t>
  </si>
  <si>
    <t>444 Сосиски Вязанка Молокуши вес  Поком</t>
  </si>
  <si>
    <t>то же что 016 (задвоенное СКЮ)</t>
  </si>
  <si>
    <t>446 Сосиски Баварские с сыром 0,35 кг. ТМ Стародворье в оболочке айпил в модифи газовой среде  Поком</t>
  </si>
  <si>
    <t>451 Сосиски «Баварские» Фикс.вес 0,35 П/а ТМ «Стародворье»  Поком</t>
  </si>
  <si>
    <t>то же что 460</t>
  </si>
  <si>
    <t>456 Колбаса вареная Сочинка ТМ Стародворье в оболочке полиамид 0,45 кг.Мясной продукт.  Поком</t>
  </si>
  <si>
    <t>то же что 440</t>
  </si>
  <si>
    <t>460  Сосиски Баварские ТМ Стародворье 0,35 кг ПОКОМ</t>
  </si>
  <si>
    <t>то же что 451 (задвоенное СКЮ)</t>
  </si>
  <si>
    <t>470 Колбаса Любительская ТМ Вязанка в оболочке полиамид.Мясной продукт категории А.  Поком</t>
  </si>
  <si>
    <t>477 Колбаса Любительская ГОСТ ТМ Вязанка в оболочке полиамид.  ПОКОМ</t>
  </si>
  <si>
    <t>478 Колбаса Филедворская с молоком ТМ Стародворье.  Поком</t>
  </si>
  <si>
    <t>479 Колбаса Филедворская ТМ Стародворье в оболочке полиамид.  Поком</t>
  </si>
  <si>
    <t>480 Колбаса Молочная Стародворская ТМ Стародворье с молоком в оболочке полиамид  Поком</t>
  </si>
  <si>
    <t>481 Колбаса Стародворская ТМ Стародворье с окороком в оболочке полиамид.  Поком</t>
  </si>
  <si>
    <t>то же что 395 (задвоенное СКЮ)</t>
  </si>
  <si>
    <t>то же что 396 (задвоенное СКЮ)</t>
  </si>
  <si>
    <t>Вареные колбасы «Молочная Стародворская с молоком» ф/в 0,4 п/а ТМ «Стародворье»</t>
  </si>
  <si>
    <t>21,03,24  заказ Фомин</t>
  </si>
  <si>
    <t>Вареные колбасы «Филедворская» ф/в 0,4 п/а ТМ «Стародворье»</t>
  </si>
  <si>
    <t>Сосиски Ганноверские Бордо Весовые П/а мгс Баварушка</t>
  </si>
  <si>
    <t>???</t>
  </si>
  <si>
    <t>заказ</t>
  </si>
  <si>
    <t>25,03,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</si>
</sst>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8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1"/>
      <color theme="1"/>
      <name val="Calibri"/>
      <family val="2"/>
      <charset val="204"/>
      <scheme val="minor"/>
    </font>
    <font>
      <b/>
      <sz val="10"/>
      <name val="Arial"/>
      <family val="2"/>
      <charset val="204"/>
    </font>
    <font>
      <b/>
      <sz val="11"/>
      <name val="Calibri"/>
      <family val="2"/>
      <charset val="204"/>
    </font>
    <font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4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5" fillId="0" borderId="1" xfId="1" applyNumberFormat="1" applyFont="1"/>
    <xf numFmtId="164" fontId="6" fillId="2" borderId="1" xfId="1" applyNumberFormat="1" applyFont="1" applyFill="1"/>
    <xf numFmtId="164" fontId="5" fillId="3" borderId="1" xfId="1" applyNumberFormat="1" applyFont="1" applyFill="1"/>
    <xf numFmtId="0" fontId="4" fillId="0" borderId="0" xfId="0" applyFont="1"/>
    <xf numFmtId="164" fontId="1" fillId="5" borderId="1" xfId="1" applyNumberFormat="1" applyFill="1"/>
    <xf numFmtId="2" fontId="1" fillId="5" borderId="1" xfId="1" applyNumberFormat="1" applyFill="1"/>
    <xf numFmtId="164" fontId="5" fillId="5" borderId="1" xfId="1" applyNumberFormat="1" applyFont="1" applyFill="1"/>
    <xf numFmtId="164" fontId="1" fillId="5" borderId="2" xfId="1" applyNumberFormat="1" applyFill="1" applyBorder="1"/>
    <xf numFmtId="164" fontId="7" fillId="6" borderId="1" xfId="1" applyNumberFormat="1" applyFont="1" applyFill="1"/>
    <xf numFmtId="164" fontId="1" fillId="0" borderId="1" xfId="1" applyNumberFormat="1" applyFill="1"/>
    <xf numFmtId="164" fontId="1" fillId="7" borderId="1" xfId="1" applyNumberFormat="1" applyFill="1"/>
    <xf numFmtId="2" fontId="1" fillId="7" borderId="1" xfId="1" applyNumberFormat="1" applyFill="1"/>
    <xf numFmtId="164" fontId="5" fillId="7" borderId="1" xfId="1" applyNumberFormat="1" applyFont="1" applyFill="1"/>
    <xf numFmtId="164" fontId="1" fillId="7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7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T11" sqref="T11"/>
    </sheetView>
  </sheetViews>
  <sheetFormatPr defaultRowHeight="15" x14ac:dyDescent="0.25"/>
  <cols>
    <col min="1" max="1" width="60" customWidth="1"/>
    <col min="2" max="2" width="3.85546875" customWidth="1"/>
    <col min="3" max="6" width="6.85546875" customWidth="1"/>
    <col min="7" max="7" width="5.140625" style="8" customWidth="1"/>
    <col min="8" max="8" width="5.140625" customWidth="1"/>
    <col min="9" max="9" width="12.7109375" customWidth="1"/>
    <col min="10" max="11" width="6.7109375" customWidth="1"/>
    <col min="12" max="13" width="1" customWidth="1"/>
    <col min="14" max="14" width="6.7109375" style="13" customWidth="1"/>
    <col min="15" max="19" width="6.7109375" customWidth="1"/>
    <col min="20" max="20" width="22" customWidth="1"/>
    <col min="21" max="22" width="5" customWidth="1"/>
    <col min="23" max="28" width="6.7109375" customWidth="1"/>
    <col min="29" max="29" width="25.7109375" customWidth="1"/>
    <col min="30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0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0" t="s">
        <v>202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11" t="s">
        <v>13</v>
      </c>
      <c r="O3" s="2" t="s">
        <v>13</v>
      </c>
      <c r="P3" s="2" t="s">
        <v>13</v>
      </c>
      <c r="Q3" s="2" t="s">
        <v>14</v>
      </c>
      <c r="R3" s="3" t="s">
        <v>203</v>
      </c>
      <c r="S3" s="9" t="s">
        <v>15</v>
      </c>
      <c r="T3" s="9" t="s">
        <v>16</v>
      </c>
      <c r="U3" s="2" t="s">
        <v>17</v>
      </c>
      <c r="V3" s="2" t="s">
        <v>18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19</v>
      </c>
      <c r="AB3" s="2" t="s">
        <v>19</v>
      </c>
      <c r="AC3" s="2" t="s">
        <v>20</v>
      </c>
      <c r="AD3" s="2" t="s">
        <v>21</v>
      </c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0" t="s">
        <v>22</v>
      </c>
      <c r="O4" s="1" t="s">
        <v>23</v>
      </c>
      <c r="P4" s="1" t="s">
        <v>24</v>
      </c>
      <c r="Q4" s="1" t="s">
        <v>25</v>
      </c>
      <c r="R4" s="1" t="s">
        <v>204</v>
      </c>
      <c r="S4" s="1"/>
      <c r="T4" s="1"/>
      <c r="U4" s="1"/>
      <c r="V4" s="1"/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SUM(E6:E497)</f>
        <v>17481.593999999997</v>
      </c>
      <c r="F5" s="4">
        <f>SUM(F6:F497)</f>
        <v>13787.991000000005</v>
      </c>
      <c r="G5" s="6"/>
      <c r="H5" s="1"/>
      <c r="I5" s="1"/>
      <c r="J5" s="4">
        <f t="shared" ref="J5:S5" si="0">SUM(J6:J497)</f>
        <v>17841.153000000009</v>
      </c>
      <c r="K5" s="4">
        <f t="shared" si="0"/>
        <v>-359.55899999999991</v>
      </c>
      <c r="L5" s="4">
        <f t="shared" si="0"/>
        <v>0</v>
      </c>
      <c r="M5" s="4">
        <f t="shared" si="0"/>
        <v>0</v>
      </c>
      <c r="N5" s="12">
        <f t="shared" si="0"/>
        <v>8091.2190799999962</v>
      </c>
      <c r="O5" s="4">
        <f t="shared" si="0"/>
        <v>5492.0529999999999</v>
      </c>
      <c r="P5" s="4">
        <f t="shared" si="0"/>
        <v>8300</v>
      </c>
      <c r="Q5" s="4">
        <f t="shared" si="0"/>
        <v>3496.3187999999986</v>
      </c>
      <c r="R5" s="4">
        <f t="shared" si="0"/>
        <v>5208.2533200000007</v>
      </c>
      <c r="S5" s="4">
        <f t="shared" si="0"/>
        <v>0</v>
      </c>
      <c r="T5" s="1"/>
      <c r="U5" s="1"/>
      <c r="V5" s="1"/>
      <c r="W5" s="4">
        <f t="shared" ref="W5:AB5" si="1">SUM(W6:W497)</f>
        <v>3576.8467999999993</v>
      </c>
      <c r="X5" s="4">
        <f t="shared" si="1"/>
        <v>3154.8548000000001</v>
      </c>
      <c r="Y5" s="4">
        <f t="shared" si="1"/>
        <v>3252.9883999999988</v>
      </c>
      <c r="Z5" s="4">
        <f t="shared" si="1"/>
        <v>3479.1125999999986</v>
      </c>
      <c r="AA5" s="4">
        <f t="shared" si="1"/>
        <v>3209.4259999999986</v>
      </c>
      <c r="AB5" s="4">
        <f t="shared" si="1"/>
        <v>3225.4273999999996</v>
      </c>
      <c r="AC5" s="1"/>
      <c r="AD5" s="4">
        <f>SUM(AD6:AD497)</f>
        <v>3919.1053200000015</v>
      </c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4" t="s">
        <v>32</v>
      </c>
      <c r="B6" s="14" t="s">
        <v>33</v>
      </c>
      <c r="C6" s="14"/>
      <c r="D6" s="14">
        <v>30</v>
      </c>
      <c r="E6" s="14"/>
      <c r="F6" s="14"/>
      <c r="G6" s="15">
        <v>0</v>
      </c>
      <c r="H6" s="14" t="e">
        <v>#N/A</v>
      </c>
      <c r="I6" s="14" t="s">
        <v>51</v>
      </c>
      <c r="J6" s="14"/>
      <c r="K6" s="14">
        <f t="shared" ref="K6:K37" si="2">E6-J6</f>
        <v>0</v>
      </c>
      <c r="L6" s="14"/>
      <c r="M6" s="14"/>
      <c r="N6" s="16"/>
      <c r="O6" s="14"/>
      <c r="P6" s="14"/>
      <c r="Q6" s="14">
        <f>E6/5</f>
        <v>0</v>
      </c>
      <c r="R6" s="17"/>
      <c r="S6" s="17"/>
      <c r="T6" s="14"/>
      <c r="U6" s="14" t="e">
        <f>(F6+N6+O6+P6+R6)/Q6</f>
        <v>#DIV/0!</v>
      </c>
      <c r="V6" s="14" t="e">
        <f>(F6+N6+O6+P6)/Q6</f>
        <v>#DIV/0!</v>
      </c>
      <c r="W6" s="14">
        <v>0.2</v>
      </c>
      <c r="X6" s="14">
        <v>0.2</v>
      </c>
      <c r="Y6" s="14">
        <v>0.2</v>
      </c>
      <c r="Z6" s="14">
        <v>0.2</v>
      </c>
      <c r="AA6" s="14">
        <v>0.2</v>
      </c>
      <c r="AB6" s="14">
        <v>0.2</v>
      </c>
      <c r="AC6" s="14" t="s">
        <v>158</v>
      </c>
      <c r="AD6" s="14">
        <f t="shared" ref="AD6:AD37" si="3">R6*G6</f>
        <v>0</v>
      </c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4" t="s">
        <v>34</v>
      </c>
      <c r="B7" s="14" t="s">
        <v>33</v>
      </c>
      <c r="C7" s="14"/>
      <c r="D7" s="14">
        <v>30</v>
      </c>
      <c r="E7" s="14"/>
      <c r="F7" s="14"/>
      <c r="G7" s="15">
        <v>0</v>
      </c>
      <c r="H7" s="14" t="e">
        <v>#N/A</v>
      </c>
      <c r="I7" s="14" t="s">
        <v>51</v>
      </c>
      <c r="J7" s="14"/>
      <c r="K7" s="14">
        <f t="shared" si="2"/>
        <v>0</v>
      </c>
      <c r="L7" s="14"/>
      <c r="M7" s="14"/>
      <c r="N7" s="16"/>
      <c r="O7" s="14"/>
      <c r="P7" s="14"/>
      <c r="Q7" s="14">
        <f t="shared" ref="Q7:Q70" si="4">E7/5</f>
        <v>0</v>
      </c>
      <c r="R7" s="17"/>
      <c r="S7" s="17"/>
      <c r="T7" s="14"/>
      <c r="U7" s="14" t="e">
        <f t="shared" ref="U7:U70" si="5">(F7+N7+O7+P7+R7)/Q7</f>
        <v>#DIV/0!</v>
      </c>
      <c r="V7" s="14" t="e">
        <f t="shared" ref="V7:V70" si="6">(F7+N7+O7+P7)/Q7</f>
        <v>#DIV/0!</v>
      </c>
      <c r="W7" s="14">
        <v>0.2</v>
      </c>
      <c r="X7" s="14">
        <v>0.2</v>
      </c>
      <c r="Y7" s="14">
        <v>0.2</v>
      </c>
      <c r="Z7" s="14">
        <v>0.2</v>
      </c>
      <c r="AA7" s="14">
        <v>0.2</v>
      </c>
      <c r="AB7" s="14">
        <v>0.2</v>
      </c>
      <c r="AC7" s="14" t="s">
        <v>196</v>
      </c>
      <c r="AD7" s="14">
        <f t="shared" si="3"/>
        <v>0</v>
      </c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4" t="s">
        <v>35</v>
      </c>
      <c r="B8" s="14" t="s">
        <v>33</v>
      </c>
      <c r="C8" s="14"/>
      <c r="D8" s="14">
        <v>30</v>
      </c>
      <c r="E8" s="14"/>
      <c r="F8" s="14"/>
      <c r="G8" s="15">
        <v>0</v>
      </c>
      <c r="H8" s="14" t="e">
        <v>#N/A</v>
      </c>
      <c r="I8" s="14" t="s">
        <v>51</v>
      </c>
      <c r="J8" s="14"/>
      <c r="K8" s="14">
        <f t="shared" si="2"/>
        <v>0</v>
      </c>
      <c r="L8" s="14"/>
      <c r="M8" s="14"/>
      <c r="N8" s="16"/>
      <c r="O8" s="14"/>
      <c r="P8" s="14"/>
      <c r="Q8" s="14">
        <f t="shared" si="4"/>
        <v>0</v>
      </c>
      <c r="R8" s="17"/>
      <c r="S8" s="17"/>
      <c r="T8" s="14"/>
      <c r="U8" s="14" t="e">
        <f t="shared" si="5"/>
        <v>#DIV/0!</v>
      </c>
      <c r="V8" s="14" t="e">
        <f t="shared" si="6"/>
        <v>#DIV/0!</v>
      </c>
      <c r="W8" s="14">
        <v>0.2</v>
      </c>
      <c r="X8" s="14">
        <v>0.2</v>
      </c>
      <c r="Y8" s="14">
        <v>0.2</v>
      </c>
      <c r="Z8" s="14">
        <v>0.2</v>
      </c>
      <c r="AA8" s="14">
        <v>0.2</v>
      </c>
      <c r="AB8" s="14">
        <v>0.2</v>
      </c>
      <c r="AC8" s="14" t="s">
        <v>197</v>
      </c>
      <c r="AD8" s="14">
        <f t="shared" si="3"/>
        <v>0</v>
      </c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36</v>
      </c>
      <c r="B9" s="1" t="s">
        <v>37</v>
      </c>
      <c r="C9" s="1">
        <v>101.735</v>
      </c>
      <c r="D9" s="1">
        <v>135.994</v>
      </c>
      <c r="E9" s="1">
        <v>110.682</v>
      </c>
      <c r="F9" s="1">
        <v>98.283000000000001</v>
      </c>
      <c r="G9" s="6">
        <v>1</v>
      </c>
      <c r="H9" s="1">
        <v>50</v>
      </c>
      <c r="I9" s="1" t="s">
        <v>38</v>
      </c>
      <c r="J9" s="1">
        <v>106.48399999999999</v>
      </c>
      <c r="K9" s="1">
        <f t="shared" si="2"/>
        <v>4.1980000000000075</v>
      </c>
      <c r="L9" s="1"/>
      <c r="M9" s="1"/>
      <c r="N9" s="10">
        <v>67.206200000000067</v>
      </c>
      <c r="O9" s="1">
        <v>35</v>
      </c>
      <c r="P9" s="1"/>
      <c r="Q9" s="1">
        <f t="shared" si="4"/>
        <v>22.136400000000002</v>
      </c>
      <c r="R9" s="5">
        <f>12*Q9-P9-O9-N9-F9</f>
        <v>65.147599999999912</v>
      </c>
      <c r="S9" s="5"/>
      <c r="T9" s="1"/>
      <c r="U9" s="1">
        <f t="shared" si="5"/>
        <v>11.999999999999998</v>
      </c>
      <c r="V9" s="1">
        <f t="shared" si="6"/>
        <v>9.0569921035037328</v>
      </c>
      <c r="W9" s="1">
        <v>21.264600000000002</v>
      </c>
      <c r="X9" s="1">
        <v>21.363199999999999</v>
      </c>
      <c r="Y9" s="1">
        <v>19.291799999999999</v>
      </c>
      <c r="Z9" s="1">
        <v>18.738399999999999</v>
      </c>
      <c r="AA9" s="1">
        <v>16.709399999999999</v>
      </c>
      <c r="AB9" s="1">
        <v>16.2118</v>
      </c>
      <c r="AC9" s="1"/>
      <c r="AD9" s="1">
        <f t="shared" si="3"/>
        <v>65.147599999999912</v>
      </c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39</v>
      </c>
      <c r="B10" s="1" t="s">
        <v>37</v>
      </c>
      <c r="C10" s="1"/>
      <c r="D10" s="1">
        <v>33.119</v>
      </c>
      <c r="E10" s="1">
        <v>8.9830000000000005</v>
      </c>
      <c r="F10" s="1">
        <v>24.135999999999999</v>
      </c>
      <c r="G10" s="6">
        <v>1</v>
      </c>
      <c r="H10" s="1">
        <v>30</v>
      </c>
      <c r="I10" s="1" t="s">
        <v>40</v>
      </c>
      <c r="J10" s="1">
        <v>8.9830000000000005</v>
      </c>
      <c r="K10" s="1">
        <f t="shared" si="2"/>
        <v>0</v>
      </c>
      <c r="L10" s="1"/>
      <c r="M10" s="1"/>
      <c r="N10" s="10"/>
      <c r="O10" s="1"/>
      <c r="P10" s="1"/>
      <c r="Q10" s="1">
        <f t="shared" si="4"/>
        <v>1.7966000000000002</v>
      </c>
      <c r="R10" s="5"/>
      <c r="S10" s="5"/>
      <c r="T10" s="1"/>
      <c r="U10" s="1">
        <f t="shared" si="5"/>
        <v>13.434264722253143</v>
      </c>
      <c r="V10" s="1">
        <f t="shared" si="6"/>
        <v>13.434264722253143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/>
      <c r="AD10" s="1">
        <f t="shared" si="3"/>
        <v>0</v>
      </c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41</v>
      </c>
      <c r="B11" s="1" t="s">
        <v>37</v>
      </c>
      <c r="C11" s="1">
        <v>62.158999999999999</v>
      </c>
      <c r="D11" s="1">
        <v>124.923</v>
      </c>
      <c r="E11" s="18">
        <f>62.75+E119</f>
        <v>79.843000000000004</v>
      </c>
      <c r="F11" s="1">
        <v>90.197000000000003</v>
      </c>
      <c r="G11" s="6">
        <v>1</v>
      </c>
      <c r="H11" s="1">
        <v>45</v>
      </c>
      <c r="I11" s="1" t="s">
        <v>38</v>
      </c>
      <c r="J11" s="1">
        <v>61.259</v>
      </c>
      <c r="K11" s="1">
        <f t="shared" si="2"/>
        <v>18.584000000000003</v>
      </c>
      <c r="L11" s="1"/>
      <c r="M11" s="1"/>
      <c r="N11" s="10">
        <v>12.741399999999979</v>
      </c>
      <c r="O11" s="1">
        <v>30</v>
      </c>
      <c r="P11" s="1"/>
      <c r="Q11" s="1">
        <f t="shared" si="4"/>
        <v>15.9686</v>
      </c>
      <c r="R11" s="5">
        <f t="shared" ref="R11:R15" si="7">12*Q11-P11-O11-N11-F11</f>
        <v>58.684800000000024</v>
      </c>
      <c r="S11" s="5"/>
      <c r="T11" s="1"/>
      <c r="U11" s="1">
        <f t="shared" si="5"/>
        <v>12.000000000000002</v>
      </c>
      <c r="V11" s="1">
        <f t="shared" si="6"/>
        <v>8.3249877885349992</v>
      </c>
      <c r="W11" s="1">
        <v>12.494</v>
      </c>
      <c r="X11" s="1">
        <v>12.787599999999999</v>
      </c>
      <c r="Y11" s="1">
        <v>11.949</v>
      </c>
      <c r="Z11" s="1">
        <v>14.4948</v>
      </c>
      <c r="AA11" s="1">
        <v>13.3378</v>
      </c>
      <c r="AB11" s="1">
        <v>14.4864</v>
      </c>
      <c r="AC11" s="1" t="s">
        <v>42</v>
      </c>
      <c r="AD11" s="1">
        <f t="shared" si="3"/>
        <v>58.684800000000024</v>
      </c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43</v>
      </c>
      <c r="B12" s="1" t="s">
        <v>37</v>
      </c>
      <c r="C12" s="1">
        <v>182.73699999999999</v>
      </c>
      <c r="D12" s="1">
        <v>120.33199999999999</v>
      </c>
      <c r="E12" s="18">
        <f>91.051+E112</f>
        <v>108.203</v>
      </c>
      <c r="F12" s="1">
        <v>150.25800000000001</v>
      </c>
      <c r="G12" s="6">
        <v>1</v>
      </c>
      <c r="H12" s="1">
        <v>45</v>
      </c>
      <c r="I12" s="1" t="s">
        <v>38</v>
      </c>
      <c r="J12" s="1">
        <v>83.457999999999998</v>
      </c>
      <c r="K12" s="1">
        <f t="shared" si="2"/>
        <v>24.745000000000005</v>
      </c>
      <c r="L12" s="1"/>
      <c r="M12" s="1"/>
      <c r="N12" s="10">
        <v>25.543600000000001</v>
      </c>
      <c r="O12" s="1">
        <v>100</v>
      </c>
      <c r="P12" s="1"/>
      <c r="Q12" s="1">
        <f t="shared" si="4"/>
        <v>21.640599999999999</v>
      </c>
      <c r="R12" s="5"/>
      <c r="S12" s="5"/>
      <c r="T12" s="1"/>
      <c r="U12" s="1">
        <f t="shared" si="5"/>
        <v>12.744637394526954</v>
      </c>
      <c r="V12" s="1">
        <f t="shared" si="6"/>
        <v>12.744637394526954</v>
      </c>
      <c r="W12" s="1">
        <v>27.442600000000009</v>
      </c>
      <c r="X12" s="1">
        <v>23.253799999999998</v>
      </c>
      <c r="Y12" s="1">
        <v>18.9346</v>
      </c>
      <c r="Z12" s="1">
        <v>20.504999999999999</v>
      </c>
      <c r="AA12" s="1">
        <v>19.373000000000001</v>
      </c>
      <c r="AB12" s="1">
        <v>28.355599999999999</v>
      </c>
      <c r="AC12" s="1" t="s">
        <v>44</v>
      </c>
      <c r="AD12" s="1">
        <f t="shared" si="3"/>
        <v>0</v>
      </c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45</v>
      </c>
      <c r="B13" s="1" t="s">
        <v>37</v>
      </c>
      <c r="C13" s="1"/>
      <c r="D13" s="1">
        <v>30.763000000000002</v>
      </c>
      <c r="E13" s="1">
        <v>12.882</v>
      </c>
      <c r="F13" s="1">
        <v>17.881</v>
      </c>
      <c r="G13" s="6">
        <v>1</v>
      </c>
      <c r="H13" s="1" t="e">
        <v>#N/A</v>
      </c>
      <c r="I13" s="1" t="s">
        <v>38</v>
      </c>
      <c r="J13" s="1">
        <v>15.02</v>
      </c>
      <c r="K13" s="1">
        <f t="shared" si="2"/>
        <v>-2.1379999999999999</v>
      </c>
      <c r="L13" s="1"/>
      <c r="M13" s="1"/>
      <c r="N13" s="10"/>
      <c r="O13" s="1">
        <v>10</v>
      </c>
      <c r="P13" s="1"/>
      <c r="Q13" s="1">
        <f t="shared" si="4"/>
        <v>2.5764</v>
      </c>
      <c r="R13" s="5"/>
      <c r="S13" s="5"/>
      <c r="T13" s="1"/>
      <c r="U13" s="1">
        <f t="shared" si="5"/>
        <v>10.821689178698961</v>
      </c>
      <c r="V13" s="1">
        <f t="shared" si="6"/>
        <v>10.821689178698961</v>
      </c>
      <c r="W13" s="1">
        <v>2.5764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/>
      <c r="AD13" s="1">
        <f t="shared" si="3"/>
        <v>0</v>
      </c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46</v>
      </c>
      <c r="B14" s="1" t="s">
        <v>33</v>
      </c>
      <c r="C14" s="1">
        <v>99</v>
      </c>
      <c r="D14" s="1">
        <v>102</v>
      </c>
      <c r="E14" s="18">
        <f>61+E117</f>
        <v>79</v>
      </c>
      <c r="F14" s="1">
        <v>89</v>
      </c>
      <c r="G14" s="6">
        <v>0.45</v>
      </c>
      <c r="H14" s="1">
        <v>45</v>
      </c>
      <c r="I14" s="1" t="s">
        <v>38</v>
      </c>
      <c r="J14" s="1">
        <v>74</v>
      </c>
      <c r="K14" s="1">
        <f t="shared" si="2"/>
        <v>5</v>
      </c>
      <c r="L14" s="1"/>
      <c r="M14" s="1"/>
      <c r="N14" s="10">
        <v>144.5</v>
      </c>
      <c r="O14" s="1"/>
      <c r="P14" s="1"/>
      <c r="Q14" s="1">
        <f t="shared" si="4"/>
        <v>15.8</v>
      </c>
      <c r="R14" s="5"/>
      <c r="S14" s="5"/>
      <c r="T14" s="1"/>
      <c r="U14" s="1">
        <f t="shared" si="5"/>
        <v>14.778481012658228</v>
      </c>
      <c r="V14" s="1">
        <f t="shared" si="6"/>
        <v>14.778481012658228</v>
      </c>
      <c r="W14" s="1">
        <v>17.8</v>
      </c>
      <c r="X14" s="1">
        <v>26.2</v>
      </c>
      <c r="Y14" s="1">
        <v>25.2</v>
      </c>
      <c r="Z14" s="1">
        <v>19</v>
      </c>
      <c r="AA14" s="1">
        <v>18.8</v>
      </c>
      <c r="AB14" s="1">
        <v>24.4</v>
      </c>
      <c r="AC14" s="1" t="s">
        <v>47</v>
      </c>
      <c r="AD14" s="1">
        <f t="shared" si="3"/>
        <v>0</v>
      </c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48</v>
      </c>
      <c r="B15" s="1" t="s">
        <v>33</v>
      </c>
      <c r="C15" s="1">
        <v>174</v>
      </c>
      <c r="D15" s="1">
        <v>228</v>
      </c>
      <c r="E15" s="18">
        <f>134+E118</f>
        <v>140</v>
      </c>
      <c r="F15" s="1">
        <v>220</v>
      </c>
      <c r="G15" s="6">
        <v>0.45</v>
      </c>
      <c r="H15" s="1">
        <v>45</v>
      </c>
      <c r="I15" s="1" t="s">
        <v>38</v>
      </c>
      <c r="J15" s="1">
        <v>138</v>
      </c>
      <c r="K15" s="1">
        <f t="shared" si="2"/>
        <v>2</v>
      </c>
      <c r="L15" s="1"/>
      <c r="M15" s="1"/>
      <c r="N15" s="10">
        <v>43.199999999999989</v>
      </c>
      <c r="O15" s="1"/>
      <c r="P15" s="1"/>
      <c r="Q15" s="1">
        <f t="shared" si="4"/>
        <v>28</v>
      </c>
      <c r="R15" s="5">
        <f t="shared" si="7"/>
        <v>72.800000000000011</v>
      </c>
      <c r="S15" s="5"/>
      <c r="T15" s="1"/>
      <c r="U15" s="1">
        <f t="shared" si="5"/>
        <v>12</v>
      </c>
      <c r="V15" s="1">
        <f t="shared" si="6"/>
        <v>9.4</v>
      </c>
      <c r="W15" s="1">
        <v>27.6</v>
      </c>
      <c r="X15" s="1">
        <v>33.4</v>
      </c>
      <c r="Y15" s="1">
        <v>28</v>
      </c>
      <c r="Z15" s="1">
        <v>33</v>
      </c>
      <c r="AA15" s="1">
        <v>36</v>
      </c>
      <c r="AB15" s="1">
        <v>38</v>
      </c>
      <c r="AC15" s="1" t="s">
        <v>49</v>
      </c>
      <c r="AD15" s="1">
        <f t="shared" si="3"/>
        <v>32.760000000000005</v>
      </c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4" t="s">
        <v>50</v>
      </c>
      <c r="B16" s="14" t="s">
        <v>33</v>
      </c>
      <c r="C16" s="14">
        <v>76</v>
      </c>
      <c r="D16" s="14"/>
      <c r="E16" s="14">
        <v>1</v>
      </c>
      <c r="F16" s="14">
        <v>75</v>
      </c>
      <c r="G16" s="15">
        <v>0</v>
      </c>
      <c r="H16" s="14">
        <v>45</v>
      </c>
      <c r="I16" s="14" t="s">
        <v>51</v>
      </c>
      <c r="J16" s="14">
        <v>1</v>
      </c>
      <c r="K16" s="14">
        <f t="shared" si="2"/>
        <v>0</v>
      </c>
      <c r="L16" s="14"/>
      <c r="M16" s="14"/>
      <c r="N16" s="16"/>
      <c r="O16" s="14"/>
      <c r="P16" s="14"/>
      <c r="Q16" s="14">
        <f t="shared" si="4"/>
        <v>0.2</v>
      </c>
      <c r="R16" s="17"/>
      <c r="S16" s="17"/>
      <c r="T16" s="14"/>
      <c r="U16" s="14">
        <f t="shared" si="5"/>
        <v>375</v>
      </c>
      <c r="V16" s="14">
        <f t="shared" si="6"/>
        <v>375</v>
      </c>
      <c r="W16" s="14">
        <v>0.2</v>
      </c>
      <c r="X16" s="14">
        <v>2.6</v>
      </c>
      <c r="Y16" s="14">
        <v>2.6</v>
      </c>
      <c r="Z16" s="14">
        <v>0.4</v>
      </c>
      <c r="AA16" s="14">
        <v>0.4</v>
      </c>
      <c r="AB16" s="14">
        <v>-0.4</v>
      </c>
      <c r="AC16" s="14" t="s">
        <v>52</v>
      </c>
      <c r="AD16" s="14">
        <f t="shared" si="3"/>
        <v>0</v>
      </c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4" t="s">
        <v>53</v>
      </c>
      <c r="B17" s="14" t="s">
        <v>33</v>
      </c>
      <c r="C17" s="14"/>
      <c r="D17" s="14"/>
      <c r="E17" s="14"/>
      <c r="F17" s="14"/>
      <c r="G17" s="15">
        <v>0</v>
      </c>
      <c r="H17" s="14">
        <v>50</v>
      </c>
      <c r="I17" s="14" t="s">
        <v>51</v>
      </c>
      <c r="J17" s="14"/>
      <c r="K17" s="14">
        <f t="shared" si="2"/>
        <v>0</v>
      </c>
      <c r="L17" s="14"/>
      <c r="M17" s="14"/>
      <c r="N17" s="16"/>
      <c r="O17" s="14"/>
      <c r="P17" s="14"/>
      <c r="Q17" s="14">
        <f t="shared" si="4"/>
        <v>0</v>
      </c>
      <c r="R17" s="17"/>
      <c r="S17" s="17"/>
      <c r="T17" s="14"/>
      <c r="U17" s="14" t="e">
        <f t="shared" si="5"/>
        <v>#DIV/0!</v>
      </c>
      <c r="V17" s="14" t="e">
        <f t="shared" si="6"/>
        <v>#DIV/0!</v>
      </c>
      <c r="W17" s="14">
        <v>0</v>
      </c>
      <c r="X17" s="14">
        <v>2</v>
      </c>
      <c r="Y17" s="14">
        <v>2.6</v>
      </c>
      <c r="Z17" s="14">
        <v>3.4</v>
      </c>
      <c r="AA17" s="14">
        <v>3.6</v>
      </c>
      <c r="AB17" s="14">
        <v>1.8</v>
      </c>
      <c r="AC17" s="14" t="s">
        <v>54</v>
      </c>
      <c r="AD17" s="14">
        <f t="shared" si="3"/>
        <v>0</v>
      </c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55</v>
      </c>
      <c r="B18" s="1" t="s">
        <v>33</v>
      </c>
      <c r="C18" s="1">
        <v>1</v>
      </c>
      <c r="D18" s="1">
        <v>60</v>
      </c>
      <c r="E18" s="1">
        <v>10</v>
      </c>
      <c r="F18" s="1">
        <v>51</v>
      </c>
      <c r="G18" s="6">
        <v>0.17</v>
      </c>
      <c r="H18" s="1">
        <v>180</v>
      </c>
      <c r="I18" s="1" t="s">
        <v>38</v>
      </c>
      <c r="J18" s="1">
        <v>10</v>
      </c>
      <c r="K18" s="1">
        <f t="shared" si="2"/>
        <v>0</v>
      </c>
      <c r="L18" s="1"/>
      <c r="M18" s="1"/>
      <c r="N18" s="10"/>
      <c r="O18" s="1"/>
      <c r="P18" s="1"/>
      <c r="Q18" s="1">
        <f t="shared" si="4"/>
        <v>2</v>
      </c>
      <c r="R18" s="5"/>
      <c r="S18" s="5"/>
      <c r="T18" s="1"/>
      <c r="U18" s="1">
        <f t="shared" si="5"/>
        <v>25.5</v>
      </c>
      <c r="V18" s="1">
        <f t="shared" si="6"/>
        <v>25.5</v>
      </c>
      <c r="W18" s="1">
        <v>1.8</v>
      </c>
      <c r="X18" s="1">
        <v>0</v>
      </c>
      <c r="Y18" s="1">
        <v>0</v>
      </c>
      <c r="Z18" s="1">
        <v>3.4</v>
      </c>
      <c r="AA18" s="1">
        <v>3.4</v>
      </c>
      <c r="AB18" s="1">
        <v>4</v>
      </c>
      <c r="AC18" s="1"/>
      <c r="AD18" s="1">
        <f t="shared" si="3"/>
        <v>0</v>
      </c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9" t="s">
        <v>56</v>
      </c>
      <c r="B19" s="1" t="s">
        <v>33</v>
      </c>
      <c r="C19" s="1"/>
      <c r="D19" s="1"/>
      <c r="E19" s="18">
        <f>E77</f>
        <v>7</v>
      </c>
      <c r="F19" s="18">
        <f>F77</f>
        <v>29</v>
      </c>
      <c r="G19" s="6">
        <v>0.45</v>
      </c>
      <c r="H19" s="1" t="e">
        <v>#N/A</v>
      </c>
      <c r="I19" s="1" t="s">
        <v>38</v>
      </c>
      <c r="J19" s="1"/>
      <c r="K19" s="1">
        <f t="shared" si="2"/>
        <v>7</v>
      </c>
      <c r="L19" s="1"/>
      <c r="M19" s="1"/>
      <c r="N19" s="10"/>
      <c r="O19" s="1"/>
      <c r="P19" s="1"/>
      <c r="Q19" s="1">
        <f t="shared" si="4"/>
        <v>1.4</v>
      </c>
      <c r="R19" s="5"/>
      <c r="S19" s="5"/>
      <c r="T19" s="1"/>
      <c r="U19" s="1">
        <f t="shared" si="5"/>
        <v>20.714285714285715</v>
      </c>
      <c r="V19" s="1">
        <f t="shared" si="6"/>
        <v>20.714285714285715</v>
      </c>
      <c r="W19" s="1">
        <v>1.2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 t="s">
        <v>57</v>
      </c>
      <c r="AD19" s="1">
        <f t="shared" si="3"/>
        <v>0</v>
      </c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58</v>
      </c>
      <c r="B20" s="1" t="s">
        <v>33</v>
      </c>
      <c r="C20" s="1">
        <v>12</v>
      </c>
      <c r="D20" s="1">
        <v>72</v>
      </c>
      <c r="E20" s="1">
        <v>36</v>
      </c>
      <c r="F20" s="1">
        <v>46</v>
      </c>
      <c r="G20" s="6">
        <v>0.3</v>
      </c>
      <c r="H20" s="1">
        <v>40</v>
      </c>
      <c r="I20" s="1" t="s">
        <v>38</v>
      </c>
      <c r="J20" s="1">
        <v>38</v>
      </c>
      <c r="K20" s="1">
        <f t="shared" si="2"/>
        <v>-2</v>
      </c>
      <c r="L20" s="1"/>
      <c r="M20" s="1"/>
      <c r="N20" s="10"/>
      <c r="O20" s="1">
        <v>15</v>
      </c>
      <c r="P20" s="1"/>
      <c r="Q20" s="1">
        <f t="shared" si="4"/>
        <v>7.2</v>
      </c>
      <c r="R20" s="5">
        <f t="shared" ref="R20:R21" si="8">12*Q20-P20-O20-N20-F20</f>
        <v>25.400000000000006</v>
      </c>
      <c r="S20" s="5"/>
      <c r="T20" s="1"/>
      <c r="U20" s="1">
        <f t="shared" si="5"/>
        <v>12</v>
      </c>
      <c r="V20" s="1">
        <f t="shared" si="6"/>
        <v>8.4722222222222214</v>
      </c>
      <c r="W20" s="1">
        <v>6.4</v>
      </c>
      <c r="X20" s="1">
        <v>3.4</v>
      </c>
      <c r="Y20" s="1">
        <v>4.8</v>
      </c>
      <c r="Z20" s="1">
        <v>8.1999999999999993</v>
      </c>
      <c r="AA20" s="1">
        <v>8.4</v>
      </c>
      <c r="AB20" s="1">
        <v>5.6</v>
      </c>
      <c r="AC20" s="1"/>
      <c r="AD20" s="1">
        <f t="shared" si="3"/>
        <v>7.620000000000001</v>
      </c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59</v>
      </c>
      <c r="B21" s="1" t="s">
        <v>33</v>
      </c>
      <c r="C21" s="1"/>
      <c r="D21" s="1">
        <v>30</v>
      </c>
      <c r="E21" s="1">
        <v>24</v>
      </c>
      <c r="F21" s="1">
        <v>6</v>
      </c>
      <c r="G21" s="6">
        <v>0.4</v>
      </c>
      <c r="H21" s="1">
        <v>50</v>
      </c>
      <c r="I21" s="1" t="s">
        <v>38</v>
      </c>
      <c r="J21" s="1">
        <v>24</v>
      </c>
      <c r="K21" s="1">
        <f t="shared" si="2"/>
        <v>0</v>
      </c>
      <c r="L21" s="1"/>
      <c r="M21" s="1"/>
      <c r="N21" s="10"/>
      <c r="O21" s="1">
        <v>30</v>
      </c>
      <c r="P21" s="1"/>
      <c r="Q21" s="1">
        <f t="shared" si="4"/>
        <v>4.8</v>
      </c>
      <c r="R21" s="5">
        <f t="shared" si="8"/>
        <v>21.599999999999994</v>
      </c>
      <c r="S21" s="5"/>
      <c r="T21" s="1"/>
      <c r="U21" s="1">
        <f t="shared" si="5"/>
        <v>12</v>
      </c>
      <c r="V21" s="1">
        <f t="shared" si="6"/>
        <v>7.5</v>
      </c>
      <c r="W21" s="1">
        <v>4.8</v>
      </c>
      <c r="X21" s="1">
        <v>0</v>
      </c>
      <c r="Y21" s="1">
        <v>0</v>
      </c>
      <c r="Z21" s="1">
        <v>0</v>
      </c>
      <c r="AA21" s="1">
        <v>0</v>
      </c>
      <c r="AB21" s="1">
        <v>-0.2</v>
      </c>
      <c r="AC21" s="1"/>
      <c r="AD21" s="1">
        <f t="shared" si="3"/>
        <v>8.6399999999999988</v>
      </c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4" t="s">
        <v>60</v>
      </c>
      <c r="B22" s="14" t="s">
        <v>33</v>
      </c>
      <c r="C22" s="14"/>
      <c r="D22" s="14">
        <v>18</v>
      </c>
      <c r="E22" s="14">
        <v>9</v>
      </c>
      <c r="F22" s="14">
        <v>8</v>
      </c>
      <c r="G22" s="15">
        <v>0</v>
      </c>
      <c r="H22" s="14">
        <v>40</v>
      </c>
      <c r="I22" s="14" t="s">
        <v>51</v>
      </c>
      <c r="J22" s="14">
        <v>10</v>
      </c>
      <c r="K22" s="14">
        <f t="shared" si="2"/>
        <v>-1</v>
      </c>
      <c r="L22" s="14"/>
      <c r="M22" s="14"/>
      <c r="N22" s="16"/>
      <c r="O22" s="14"/>
      <c r="P22" s="14"/>
      <c r="Q22" s="14">
        <f t="shared" si="4"/>
        <v>1.8</v>
      </c>
      <c r="R22" s="17"/>
      <c r="S22" s="17"/>
      <c r="T22" s="14"/>
      <c r="U22" s="14">
        <f t="shared" si="5"/>
        <v>4.4444444444444446</v>
      </c>
      <c r="V22" s="14">
        <f t="shared" si="6"/>
        <v>4.4444444444444446</v>
      </c>
      <c r="W22" s="14">
        <v>1.4</v>
      </c>
      <c r="X22" s="14">
        <v>-0.2</v>
      </c>
      <c r="Y22" s="14">
        <v>-0.2</v>
      </c>
      <c r="Z22" s="14">
        <v>0.6</v>
      </c>
      <c r="AA22" s="14">
        <v>0.6</v>
      </c>
      <c r="AB22" s="14">
        <v>1.4</v>
      </c>
      <c r="AC22" s="14" t="s">
        <v>61</v>
      </c>
      <c r="AD22" s="14">
        <f t="shared" si="3"/>
        <v>0</v>
      </c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62</v>
      </c>
      <c r="B23" s="1" t="s">
        <v>33</v>
      </c>
      <c r="C23" s="1">
        <v>92</v>
      </c>
      <c r="D23" s="1">
        <v>75</v>
      </c>
      <c r="E23" s="1">
        <v>104</v>
      </c>
      <c r="F23" s="1">
        <v>63</v>
      </c>
      <c r="G23" s="6">
        <v>0.17</v>
      </c>
      <c r="H23" s="1">
        <v>180</v>
      </c>
      <c r="I23" s="1" t="s">
        <v>38</v>
      </c>
      <c r="J23" s="1">
        <v>104</v>
      </c>
      <c r="K23" s="1">
        <f t="shared" si="2"/>
        <v>0</v>
      </c>
      <c r="L23" s="1"/>
      <c r="M23" s="1"/>
      <c r="N23" s="10"/>
      <c r="O23" s="1">
        <v>95</v>
      </c>
      <c r="P23" s="1"/>
      <c r="Q23" s="1">
        <f t="shared" si="4"/>
        <v>20.8</v>
      </c>
      <c r="R23" s="5">
        <f>12*Q23-P23-O23-N23-F23</f>
        <v>91.600000000000023</v>
      </c>
      <c r="S23" s="5"/>
      <c r="T23" s="1"/>
      <c r="U23" s="1">
        <f t="shared" si="5"/>
        <v>12</v>
      </c>
      <c r="V23" s="1">
        <f t="shared" si="6"/>
        <v>7.5961538461538458</v>
      </c>
      <c r="W23" s="1">
        <v>16.600000000000001</v>
      </c>
      <c r="X23" s="1">
        <v>11</v>
      </c>
      <c r="Y23" s="1">
        <v>13.6</v>
      </c>
      <c r="Z23" s="1">
        <v>18.399999999999999</v>
      </c>
      <c r="AA23" s="1">
        <v>17</v>
      </c>
      <c r="AB23" s="1">
        <v>8.1999999999999993</v>
      </c>
      <c r="AC23" s="1"/>
      <c r="AD23" s="1">
        <f t="shared" si="3"/>
        <v>15.572000000000005</v>
      </c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4" t="s">
        <v>63</v>
      </c>
      <c r="B24" s="14" t="s">
        <v>33</v>
      </c>
      <c r="C24" s="14">
        <v>52</v>
      </c>
      <c r="D24" s="14"/>
      <c r="E24" s="14">
        <v>25</v>
      </c>
      <c r="F24" s="14">
        <v>21</v>
      </c>
      <c r="G24" s="15">
        <v>0</v>
      </c>
      <c r="H24" s="14">
        <v>45</v>
      </c>
      <c r="I24" s="14" t="s">
        <v>51</v>
      </c>
      <c r="J24" s="14">
        <v>29</v>
      </c>
      <c r="K24" s="14">
        <f t="shared" si="2"/>
        <v>-4</v>
      </c>
      <c r="L24" s="14"/>
      <c r="M24" s="14"/>
      <c r="N24" s="16"/>
      <c r="O24" s="14"/>
      <c r="P24" s="14"/>
      <c r="Q24" s="14">
        <f t="shared" si="4"/>
        <v>5</v>
      </c>
      <c r="R24" s="17"/>
      <c r="S24" s="17"/>
      <c r="T24" s="14"/>
      <c r="U24" s="14">
        <f t="shared" si="5"/>
        <v>4.2</v>
      </c>
      <c r="V24" s="14">
        <f t="shared" si="6"/>
        <v>4.2</v>
      </c>
      <c r="W24" s="14">
        <v>4.2</v>
      </c>
      <c r="X24" s="14">
        <v>4</v>
      </c>
      <c r="Y24" s="14">
        <v>3.8</v>
      </c>
      <c r="Z24" s="14">
        <v>2</v>
      </c>
      <c r="AA24" s="14">
        <v>5.2</v>
      </c>
      <c r="AB24" s="14">
        <v>7.8</v>
      </c>
      <c r="AC24" s="14"/>
      <c r="AD24" s="14">
        <f t="shared" si="3"/>
        <v>0</v>
      </c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4" t="s">
        <v>64</v>
      </c>
      <c r="B25" s="14" t="s">
        <v>33</v>
      </c>
      <c r="C25" s="14"/>
      <c r="D25" s="14"/>
      <c r="E25" s="14">
        <v>-6</v>
      </c>
      <c r="F25" s="14"/>
      <c r="G25" s="15">
        <v>0</v>
      </c>
      <c r="H25" s="14">
        <v>45</v>
      </c>
      <c r="I25" s="14" t="s">
        <v>51</v>
      </c>
      <c r="J25" s="14"/>
      <c r="K25" s="14">
        <f t="shared" si="2"/>
        <v>-6</v>
      </c>
      <c r="L25" s="14"/>
      <c r="M25" s="14"/>
      <c r="N25" s="16"/>
      <c r="O25" s="14"/>
      <c r="P25" s="14"/>
      <c r="Q25" s="14">
        <f t="shared" si="4"/>
        <v>-1.2</v>
      </c>
      <c r="R25" s="17"/>
      <c r="S25" s="17"/>
      <c r="T25" s="14"/>
      <c r="U25" s="14">
        <f t="shared" si="5"/>
        <v>0</v>
      </c>
      <c r="V25" s="14">
        <f t="shared" si="6"/>
        <v>0</v>
      </c>
      <c r="W25" s="14">
        <v>-0.4</v>
      </c>
      <c r="X25" s="14">
        <v>5</v>
      </c>
      <c r="Y25" s="14">
        <v>7.4</v>
      </c>
      <c r="Z25" s="14">
        <v>6.8</v>
      </c>
      <c r="AA25" s="14">
        <v>7.4</v>
      </c>
      <c r="AB25" s="14">
        <v>8.4</v>
      </c>
      <c r="AC25" s="14"/>
      <c r="AD25" s="14">
        <f t="shared" si="3"/>
        <v>0</v>
      </c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65</v>
      </c>
      <c r="B26" s="1" t="s">
        <v>33</v>
      </c>
      <c r="C26" s="1"/>
      <c r="D26" s="1">
        <v>36</v>
      </c>
      <c r="E26" s="1">
        <v>29</v>
      </c>
      <c r="F26" s="1">
        <v>7</v>
      </c>
      <c r="G26" s="6">
        <v>0.35</v>
      </c>
      <c r="H26" s="1" t="e">
        <v>#N/A</v>
      </c>
      <c r="I26" s="1" t="s">
        <v>38</v>
      </c>
      <c r="J26" s="1">
        <v>29</v>
      </c>
      <c r="K26" s="1">
        <f t="shared" si="2"/>
        <v>0</v>
      </c>
      <c r="L26" s="1"/>
      <c r="M26" s="1"/>
      <c r="N26" s="10"/>
      <c r="O26" s="1">
        <v>12</v>
      </c>
      <c r="P26" s="1"/>
      <c r="Q26" s="1">
        <f t="shared" si="4"/>
        <v>5.8</v>
      </c>
      <c r="R26" s="5">
        <f>11*Q26-P26-O26-N26-F26</f>
        <v>44.8</v>
      </c>
      <c r="S26" s="5"/>
      <c r="T26" s="1"/>
      <c r="U26" s="1">
        <f t="shared" si="5"/>
        <v>11</v>
      </c>
      <c r="V26" s="1">
        <f t="shared" si="6"/>
        <v>3.2758620689655173</v>
      </c>
      <c r="W26" s="1">
        <v>3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/>
      <c r="AD26" s="1">
        <f t="shared" si="3"/>
        <v>15.679999999999998</v>
      </c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66</v>
      </c>
      <c r="B27" s="1" t="s">
        <v>33</v>
      </c>
      <c r="C27" s="1"/>
      <c r="D27" s="1">
        <v>36</v>
      </c>
      <c r="E27" s="1">
        <v>23</v>
      </c>
      <c r="F27" s="1">
        <v>13</v>
      </c>
      <c r="G27" s="6">
        <v>0.35</v>
      </c>
      <c r="H27" s="1" t="e">
        <v>#N/A</v>
      </c>
      <c r="I27" s="1" t="s">
        <v>38</v>
      </c>
      <c r="J27" s="1">
        <v>23</v>
      </c>
      <c r="K27" s="1">
        <f t="shared" si="2"/>
        <v>0</v>
      </c>
      <c r="L27" s="1"/>
      <c r="M27" s="1"/>
      <c r="N27" s="10"/>
      <c r="O27" s="1">
        <v>12</v>
      </c>
      <c r="P27" s="1"/>
      <c r="Q27" s="1">
        <f t="shared" si="4"/>
        <v>4.5999999999999996</v>
      </c>
      <c r="R27" s="5">
        <f t="shared" ref="R27:R28" si="9">12*Q27-P27-O27-N27-F27</f>
        <v>30.199999999999996</v>
      </c>
      <c r="S27" s="5"/>
      <c r="T27" s="1"/>
      <c r="U27" s="1">
        <f t="shared" si="5"/>
        <v>12</v>
      </c>
      <c r="V27" s="1">
        <f t="shared" si="6"/>
        <v>5.4347826086956523</v>
      </c>
      <c r="W27" s="1">
        <v>3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/>
      <c r="AD27" s="1">
        <f t="shared" si="3"/>
        <v>10.569999999999999</v>
      </c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67</v>
      </c>
      <c r="B28" s="1" t="s">
        <v>37</v>
      </c>
      <c r="C28" s="1">
        <v>127.831</v>
      </c>
      <c r="D28" s="1">
        <v>419.53</v>
      </c>
      <c r="E28" s="1">
        <v>282.08300000000003</v>
      </c>
      <c r="F28" s="1">
        <v>210.65199999999999</v>
      </c>
      <c r="G28" s="6">
        <v>1</v>
      </c>
      <c r="H28" s="1">
        <v>55</v>
      </c>
      <c r="I28" s="1" t="s">
        <v>38</v>
      </c>
      <c r="J28" s="1">
        <v>278.03300000000002</v>
      </c>
      <c r="K28" s="1">
        <f t="shared" si="2"/>
        <v>4.0500000000000114</v>
      </c>
      <c r="L28" s="1"/>
      <c r="M28" s="1"/>
      <c r="N28" s="10">
        <v>149.26780000000011</v>
      </c>
      <c r="O28" s="1">
        <v>70</v>
      </c>
      <c r="P28" s="1">
        <v>150</v>
      </c>
      <c r="Q28" s="1">
        <f t="shared" si="4"/>
        <v>56.416600000000003</v>
      </c>
      <c r="R28" s="5">
        <f t="shared" si="9"/>
        <v>97.079399999999907</v>
      </c>
      <c r="S28" s="5"/>
      <c r="T28" s="1"/>
      <c r="U28" s="1">
        <f t="shared" si="5"/>
        <v>11.999999999999998</v>
      </c>
      <c r="V28" s="1">
        <f t="shared" si="6"/>
        <v>10.279240507226598</v>
      </c>
      <c r="W28" s="1">
        <v>56.950599999999987</v>
      </c>
      <c r="X28" s="1">
        <v>51.434800000000003</v>
      </c>
      <c r="Y28" s="1">
        <v>55.323599999999999</v>
      </c>
      <c r="Z28" s="1">
        <v>56.94</v>
      </c>
      <c r="AA28" s="1">
        <v>52.014000000000003</v>
      </c>
      <c r="AB28" s="1">
        <v>48.567399999999999</v>
      </c>
      <c r="AC28" s="1"/>
      <c r="AD28" s="1">
        <f t="shared" si="3"/>
        <v>97.079399999999907</v>
      </c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68</v>
      </c>
      <c r="B29" s="1" t="s">
        <v>37</v>
      </c>
      <c r="C29" s="1">
        <v>1370.3119999999999</v>
      </c>
      <c r="D29" s="1">
        <v>3476.06</v>
      </c>
      <c r="E29" s="1">
        <v>2307.1030000000001</v>
      </c>
      <c r="F29" s="1">
        <v>2026.943</v>
      </c>
      <c r="G29" s="6">
        <v>1</v>
      </c>
      <c r="H29" s="1">
        <v>50</v>
      </c>
      <c r="I29" s="1" t="s">
        <v>38</v>
      </c>
      <c r="J29" s="1">
        <v>2379.3440000000001</v>
      </c>
      <c r="K29" s="1">
        <f t="shared" si="2"/>
        <v>-72.240999999999985</v>
      </c>
      <c r="L29" s="1"/>
      <c r="M29" s="1"/>
      <c r="N29" s="10">
        <v>974.11259999999811</v>
      </c>
      <c r="O29" s="1">
        <v>200</v>
      </c>
      <c r="P29" s="1">
        <v>1700</v>
      </c>
      <c r="Q29" s="1">
        <f t="shared" si="4"/>
        <v>461.42060000000004</v>
      </c>
      <c r="R29" s="5">
        <f>11.5*Q29-P29-O29-N29-F29</f>
        <v>405.28130000000215</v>
      </c>
      <c r="S29" s="5"/>
      <c r="T29" s="1"/>
      <c r="U29" s="1">
        <f t="shared" si="5"/>
        <v>11.5</v>
      </c>
      <c r="V29" s="1">
        <f t="shared" si="6"/>
        <v>10.621666219496914</v>
      </c>
      <c r="W29" s="1">
        <v>488.34719999999999</v>
      </c>
      <c r="X29" s="1">
        <v>440.02120000000002</v>
      </c>
      <c r="Y29" s="1">
        <v>445.76159999999999</v>
      </c>
      <c r="Z29" s="1">
        <v>485.65600000000012</v>
      </c>
      <c r="AA29" s="1">
        <v>439.43599999999998</v>
      </c>
      <c r="AB29" s="1">
        <v>438.46499999999997</v>
      </c>
      <c r="AC29" s="1"/>
      <c r="AD29" s="1">
        <f t="shared" si="3"/>
        <v>405.28130000000215</v>
      </c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4" t="s">
        <v>69</v>
      </c>
      <c r="B30" s="14" t="s">
        <v>37</v>
      </c>
      <c r="C30" s="14"/>
      <c r="D30" s="14">
        <v>26.318000000000001</v>
      </c>
      <c r="E30" s="14">
        <v>6.08</v>
      </c>
      <c r="F30" s="14">
        <v>20.238</v>
      </c>
      <c r="G30" s="15">
        <v>0</v>
      </c>
      <c r="H30" s="14" t="e">
        <v>#N/A</v>
      </c>
      <c r="I30" s="14" t="s">
        <v>51</v>
      </c>
      <c r="J30" s="14">
        <v>11.334</v>
      </c>
      <c r="K30" s="14">
        <f t="shared" si="2"/>
        <v>-5.2539999999999996</v>
      </c>
      <c r="L30" s="14"/>
      <c r="M30" s="14"/>
      <c r="N30" s="16"/>
      <c r="O30" s="14"/>
      <c r="P30" s="14"/>
      <c r="Q30" s="14">
        <f t="shared" si="4"/>
        <v>1.216</v>
      </c>
      <c r="R30" s="17"/>
      <c r="S30" s="17"/>
      <c r="T30" s="14"/>
      <c r="U30" s="14">
        <f t="shared" si="5"/>
        <v>16.643092105263158</v>
      </c>
      <c r="V30" s="14">
        <f t="shared" si="6"/>
        <v>16.643092105263158</v>
      </c>
      <c r="W30" s="14">
        <v>0.17199999999999999</v>
      </c>
      <c r="X30" s="14">
        <v>0</v>
      </c>
      <c r="Y30" s="14">
        <v>0</v>
      </c>
      <c r="Z30" s="14">
        <v>0</v>
      </c>
      <c r="AA30" s="14">
        <v>0</v>
      </c>
      <c r="AB30" s="14">
        <v>0</v>
      </c>
      <c r="AC30" s="14" t="s">
        <v>61</v>
      </c>
      <c r="AD30" s="14">
        <f t="shared" si="3"/>
        <v>0</v>
      </c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70</v>
      </c>
      <c r="B31" s="1" t="s">
        <v>37</v>
      </c>
      <c r="C31" s="1">
        <v>113.218</v>
      </c>
      <c r="D31" s="1">
        <v>455.31</v>
      </c>
      <c r="E31" s="1">
        <v>277.404</v>
      </c>
      <c r="F31" s="1">
        <v>228.37200000000001</v>
      </c>
      <c r="G31" s="6">
        <v>1</v>
      </c>
      <c r="H31" s="1">
        <v>55</v>
      </c>
      <c r="I31" s="1" t="s">
        <v>38</v>
      </c>
      <c r="J31" s="1">
        <v>276.79199999999997</v>
      </c>
      <c r="K31" s="1">
        <f t="shared" si="2"/>
        <v>0.61200000000002319</v>
      </c>
      <c r="L31" s="1"/>
      <c r="M31" s="1"/>
      <c r="N31" s="10">
        <v>154.03149999999999</v>
      </c>
      <c r="O31" s="1">
        <v>80</v>
      </c>
      <c r="P31" s="1">
        <v>150</v>
      </c>
      <c r="Q31" s="1">
        <f t="shared" si="4"/>
        <v>55.480800000000002</v>
      </c>
      <c r="R31" s="5">
        <f>12*Q31-P31-O31-N31-F31</f>
        <v>53.366100000000074</v>
      </c>
      <c r="S31" s="5"/>
      <c r="T31" s="1"/>
      <c r="U31" s="1">
        <f t="shared" si="5"/>
        <v>12.000000000000002</v>
      </c>
      <c r="V31" s="1">
        <f t="shared" si="6"/>
        <v>11.038115888739888</v>
      </c>
      <c r="W31" s="1">
        <v>59.117199999999997</v>
      </c>
      <c r="X31" s="1">
        <v>53.819600000000001</v>
      </c>
      <c r="Y31" s="1">
        <v>54.8232</v>
      </c>
      <c r="Z31" s="1">
        <v>56.058199999999999</v>
      </c>
      <c r="AA31" s="1">
        <v>51.474600000000002</v>
      </c>
      <c r="AB31" s="1">
        <v>47.989600000000003</v>
      </c>
      <c r="AC31" s="1"/>
      <c r="AD31" s="1">
        <f t="shared" si="3"/>
        <v>53.366100000000074</v>
      </c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71</v>
      </c>
      <c r="B32" s="1" t="s">
        <v>37</v>
      </c>
      <c r="C32" s="1"/>
      <c r="D32" s="1"/>
      <c r="E32" s="1">
        <v>3.2759999999999998</v>
      </c>
      <c r="F32" s="1">
        <v>-4.0659999999999998</v>
      </c>
      <c r="G32" s="6">
        <v>0</v>
      </c>
      <c r="H32" s="1">
        <v>60</v>
      </c>
      <c r="I32" s="1" t="s">
        <v>38</v>
      </c>
      <c r="J32" s="1">
        <v>4.0659999999999998</v>
      </c>
      <c r="K32" s="1">
        <f t="shared" si="2"/>
        <v>-0.79</v>
      </c>
      <c r="L32" s="1"/>
      <c r="M32" s="1"/>
      <c r="N32" s="10"/>
      <c r="O32" s="1"/>
      <c r="P32" s="1"/>
      <c r="Q32" s="1">
        <f t="shared" si="4"/>
        <v>0.6552</v>
      </c>
      <c r="R32" s="5"/>
      <c r="S32" s="5"/>
      <c r="T32" s="1"/>
      <c r="U32" s="1">
        <f t="shared" si="5"/>
        <v>-6.205738705738705</v>
      </c>
      <c r="V32" s="1">
        <f t="shared" si="6"/>
        <v>-6.205738705738705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 t="s">
        <v>72</v>
      </c>
      <c r="AD32" s="1">
        <f t="shared" si="3"/>
        <v>0</v>
      </c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73</v>
      </c>
      <c r="B33" s="1" t="s">
        <v>37</v>
      </c>
      <c r="C33" s="1">
        <v>1352.03</v>
      </c>
      <c r="D33" s="1">
        <v>2551.5100000000002</v>
      </c>
      <c r="E33" s="1">
        <v>1849.4</v>
      </c>
      <c r="F33" s="1">
        <v>1637.345</v>
      </c>
      <c r="G33" s="6">
        <v>1</v>
      </c>
      <c r="H33" s="1">
        <v>60</v>
      </c>
      <c r="I33" s="1" t="s">
        <v>38</v>
      </c>
      <c r="J33" s="1">
        <v>1907.8440000000001</v>
      </c>
      <c r="K33" s="1">
        <f t="shared" si="2"/>
        <v>-58.44399999999996</v>
      </c>
      <c r="L33" s="1"/>
      <c r="M33" s="1"/>
      <c r="N33" s="10">
        <v>665.95266000000152</v>
      </c>
      <c r="O33" s="1">
        <v>300</v>
      </c>
      <c r="P33" s="1">
        <v>1200</v>
      </c>
      <c r="Q33" s="1">
        <f t="shared" si="4"/>
        <v>369.88</v>
      </c>
      <c r="R33" s="5">
        <f>11.5*Q33-P33-O33-N33-F33</f>
        <v>450.32233999999812</v>
      </c>
      <c r="S33" s="5"/>
      <c r="T33" s="1"/>
      <c r="U33" s="1">
        <f t="shared" si="5"/>
        <v>11.5</v>
      </c>
      <c r="V33" s="1">
        <f t="shared" si="6"/>
        <v>10.282517735481782</v>
      </c>
      <c r="W33" s="1">
        <v>382.02159999999998</v>
      </c>
      <c r="X33" s="1">
        <v>343.3288</v>
      </c>
      <c r="Y33" s="1">
        <v>353.67239999999998</v>
      </c>
      <c r="Z33" s="1">
        <v>391.94900000000001</v>
      </c>
      <c r="AA33" s="1">
        <v>345.38679999999999</v>
      </c>
      <c r="AB33" s="1">
        <v>369.31740000000002</v>
      </c>
      <c r="AC33" s="1"/>
      <c r="AD33" s="1">
        <f t="shared" si="3"/>
        <v>450.32233999999812</v>
      </c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74</v>
      </c>
      <c r="B34" s="1" t="s">
        <v>37</v>
      </c>
      <c r="C34" s="1">
        <v>112.10599999999999</v>
      </c>
      <c r="D34" s="1">
        <v>21.03</v>
      </c>
      <c r="E34" s="1">
        <v>72.72</v>
      </c>
      <c r="F34" s="1">
        <v>45.814</v>
      </c>
      <c r="G34" s="6">
        <v>1</v>
      </c>
      <c r="H34" s="1">
        <v>50</v>
      </c>
      <c r="I34" s="1" t="s">
        <v>38</v>
      </c>
      <c r="J34" s="1">
        <v>71.834000000000003</v>
      </c>
      <c r="K34" s="1">
        <f t="shared" si="2"/>
        <v>0.88599999999999568</v>
      </c>
      <c r="L34" s="1"/>
      <c r="M34" s="1"/>
      <c r="N34" s="10"/>
      <c r="O34" s="1">
        <v>110</v>
      </c>
      <c r="P34" s="1"/>
      <c r="Q34" s="1">
        <f t="shared" si="4"/>
        <v>14.544</v>
      </c>
      <c r="R34" s="5">
        <f t="shared" ref="R34:R41" si="10">12*Q34-P34-O34-N34-F34</f>
        <v>18.71400000000002</v>
      </c>
      <c r="S34" s="5"/>
      <c r="T34" s="1"/>
      <c r="U34" s="1">
        <f t="shared" si="5"/>
        <v>12.000000000000002</v>
      </c>
      <c r="V34" s="1">
        <f t="shared" si="6"/>
        <v>10.713283828382837</v>
      </c>
      <c r="W34" s="1">
        <v>15.8688</v>
      </c>
      <c r="X34" s="1">
        <v>9.1864000000000008</v>
      </c>
      <c r="Y34" s="1">
        <v>7.0531999999999986</v>
      </c>
      <c r="Z34" s="1">
        <v>9.1815999999999995</v>
      </c>
      <c r="AA34" s="1">
        <v>9.7208000000000006</v>
      </c>
      <c r="AB34" s="1">
        <v>15.178800000000001</v>
      </c>
      <c r="AC34" s="1"/>
      <c r="AD34" s="1">
        <f t="shared" si="3"/>
        <v>18.71400000000002</v>
      </c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75</v>
      </c>
      <c r="B35" s="1" t="s">
        <v>37</v>
      </c>
      <c r="C35" s="1">
        <v>104.357</v>
      </c>
      <c r="D35" s="1">
        <v>509.83</v>
      </c>
      <c r="E35" s="1">
        <v>254.52</v>
      </c>
      <c r="F35" s="1">
        <v>286.87299999999999</v>
      </c>
      <c r="G35" s="6">
        <v>1</v>
      </c>
      <c r="H35" s="1">
        <v>55</v>
      </c>
      <c r="I35" s="1" t="s">
        <v>38</v>
      </c>
      <c r="J35" s="1">
        <v>250.52199999999999</v>
      </c>
      <c r="K35" s="1">
        <f t="shared" si="2"/>
        <v>3.9980000000000189</v>
      </c>
      <c r="L35" s="1"/>
      <c r="M35" s="1"/>
      <c r="N35" s="10">
        <v>72.302600000000012</v>
      </c>
      <c r="O35" s="1">
        <v>110</v>
      </c>
      <c r="P35" s="1">
        <v>150</v>
      </c>
      <c r="Q35" s="1">
        <f t="shared" si="4"/>
        <v>50.904000000000003</v>
      </c>
      <c r="R35" s="5"/>
      <c r="S35" s="5"/>
      <c r="T35" s="1"/>
      <c r="U35" s="1">
        <f t="shared" si="5"/>
        <v>12.163594216564514</v>
      </c>
      <c r="V35" s="1">
        <f t="shared" si="6"/>
        <v>12.163594216564514</v>
      </c>
      <c r="W35" s="1">
        <v>59.100800000000007</v>
      </c>
      <c r="X35" s="1">
        <v>49.046199999999999</v>
      </c>
      <c r="Y35" s="1">
        <v>51.302</v>
      </c>
      <c r="Z35" s="1">
        <v>57.008799999999987</v>
      </c>
      <c r="AA35" s="1">
        <v>48.540199999999999</v>
      </c>
      <c r="AB35" s="1">
        <v>44.6614</v>
      </c>
      <c r="AC35" s="1"/>
      <c r="AD35" s="1">
        <f t="shared" si="3"/>
        <v>0</v>
      </c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76</v>
      </c>
      <c r="B36" s="1" t="s">
        <v>37</v>
      </c>
      <c r="C36" s="1">
        <v>1112.1379999999999</v>
      </c>
      <c r="D36" s="1">
        <v>2810.3879999999999</v>
      </c>
      <c r="E36" s="1">
        <v>1855.4739999999999</v>
      </c>
      <c r="F36" s="1">
        <v>1619.779</v>
      </c>
      <c r="G36" s="6">
        <v>1</v>
      </c>
      <c r="H36" s="1">
        <v>60</v>
      </c>
      <c r="I36" s="1" t="s">
        <v>38</v>
      </c>
      <c r="J36" s="1">
        <v>1899.471</v>
      </c>
      <c r="K36" s="1">
        <f t="shared" si="2"/>
        <v>-43.997000000000071</v>
      </c>
      <c r="L36" s="1"/>
      <c r="M36" s="1"/>
      <c r="N36" s="10">
        <v>741.14045999999826</v>
      </c>
      <c r="O36" s="1">
        <v>500</v>
      </c>
      <c r="P36" s="1">
        <v>1000</v>
      </c>
      <c r="Q36" s="1">
        <f t="shared" si="4"/>
        <v>371.09479999999996</v>
      </c>
      <c r="R36" s="5">
        <f>11.5*Q36-P36-O36-N36-F36</f>
        <v>406.67074000000139</v>
      </c>
      <c r="S36" s="5"/>
      <c r="T36" s="1"/>
      <c r="U36" s="1">
        <f t="shared" si="5"/>
        <v>11.5</v>
      </c>
      <c r="V36" s="1">
        <f t="shared" si="6"/>
        <v>10.40413247504411</v>
      </c>
      <c r="W36" s="1">
        <v>390.03320000000002</v>
      </c>
      <c r="X36" s="1">
        <v>348.6028</v>
      </c>
      <c r="Y36" s="1">
        <v>347.71539999999999</v>
      </c>
      <c r="Z36" s="1">
        <v>378.19959999999998</v>
      </c>
      <c r="AA36" s="1">
        <v>341.92899999999997</v>
      </c>
      <c r="AB36" s="1">
        <v>340.00139999999999</v>
      </c>
      <c r="AC36" s="1"/>
      <c r="AD36" s="1">
        <f t="shared" si="3"/>
        <v>406.67074000000139</v>
      </c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77</v>
      </c>
      <c r="B37" s="1" t="s">
        <v>37</v>
      </c>
      <c r="C37" s="1">
        <v>1264.1389999999999</v>
      </c>
      <c r="D37" s="1">
        <v>1835.8050000000001</v>
      </c>
      <c r="E37" s="1">
        <v>1556.7719999999999</v>
      </c>
      <c r="F37" s="1">
        <v>1200.241</v>
      </c>
      <c r="G37" s="6">
        <v>1</v>
      </c>
      <c r="H37" s="1">
        <v>60</v>
      </c>
      <c r="I37" s="1" t="s">
        <v>38</v>
      </c>
      <c r="J37" s="1">
        <v>1585.4649999999999</v>
      </c>
      <c r="K37" s="1">
        <f t="shared" si="2"/>
        <v>-28.692999999999984</v>
      </c>
      <c r="L37" s="1"/>
      <c r="M37" s="1"/>
      <c r="N37" s="10">
        <v>839.59795999999983</v>
      </c>
      <c r="O37" s="1">
        <v>500</v>
      </c>
      <c r="P37" s="1">
        <v>900</v>
      </c>
      <c r="Q37" s="1">
        <f t="shared" si="4"/>
        <v>311.3544</v>
      </c>
      <c r="R37" s="5">
        <f t="shared" si="10"/>
        <v>296.41384000000039</v>
      </c>
      <c r="S37" s="5"/>
      <c r="T37" s="1"/>
      <c r="U37" s="1">
        <f t="shared" si="5"/>
        <v>12</v>
      </c>
      <c r="V37" s="1">
        <f t="shared" si="6"/>
        <v>11.047985703751095</v>
      </c>
      <c r="W37" s="1">
        <v>337.60719999999998</v>
      </c>
      <c r="X37" s="1">
        <v>295.76420000000002</v>
      </c>
      <c r="Y37" s="1">
        <v>300.76139999999998</v>
      </c>
      <c r="Z37" s="1">
        <v>311.7516</v>
      </c>
      <c r="AA37" s="1">
        <v>286.20819999999998</v>
      </c>
      <c r="AB37" s="1">
        <v>314.21440000000001</v>
      </c>
      <c r="AC37" s="1"/>
      <c r="AD37" s="1">
        <f t="shared" si="3"/>
        <v>296.41384000000039</v>
      </c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78</v>
      </c>
      <c r="B38" s="1" t="s">
        <v>37</v>
      </c>
      <c r="C38" s="1">
        <v>313.73</v>
      </c>
      <c r="D38" s="1">
        <v>115.78</v>
      </c>
      <c r="E38" s="1">
        <v>226.36</v>
      </c>
      <c r="F38" s="1">
        <v>151.334</v>
      </c>
      <c r="G38" s="6">
        <v>1</v>
      </c>
      <c r="H38" s="1">
        <v>60</v>
      </c>
      <c r="I38" s="1" t="s">
        <v>38</v>
      </c>
      <c r="J38" s="1">
        <v>233.86699999999999</v>
      </c>
      <c r="K38" s="1">
        <f t="shared" ref="K38:K69" si="11">E38-J38</f>
        <v>-7.5069999999999766</v>
      </c>
      <c r="L38" s="1"/>
      <c r="M38" s="1"/>
      <c r="N38" s="10">
        <v>117.02679999999989</v>
      </c>
      <c r="O38" s="1">
        <v>120</v>
      </c>
      <c r="P38" s="1">
        <v>150</v>
      </c>
      <c r="Q38" s="1">
        <f t="shared" si="4"/>
        <v>45.272000000000006</v>
      </c>
      <c r="R38" s="5"/>
      <c r="S38" s="5"/>
      <c r="T38" s="1"/>
      <c r="U38" s="1">
        <f t="shared" si="5"/>
        <v>11.891694645697116</v>
      </c>
      <c r="V38" s="1">
        <f t="shared" si="6"/>
        <v>11.891694645697116</v>
      </c>
      <c r="W38" s="1">
        <v>51.248800000000003</v>
      </c>
      <c r="X38" s="1">
        <v>40.073599999999999</v>
      </c>
      <c r="Y38" s="1">
        <v>40.068800000000003</v>
      </c>
      <c r="Z38" s="1">
        <v>39.895200000000003</v>
      </c>
      <c r="AA38" s="1">
        <v>38.105600000000003</v>
      </c>
      <c r="AB38" s="1">
        <v>52.5548</v>
      </c>
      <c r="AC38" s="1"/>
      <c r="AD38" s="1">
        <f t="shared" ref="AD38:AD69" si="12">R38*G38</f>
        <v>0</v>
      </c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79</v>
      </c>
      <c r="B39" s="1" t="s">
        <v>37</v>
      </c>
      <c r="C39" s="1">
        <v>146.42699999999999</v>
      </c>
      <c r="D39" s="1">
        <v>189.524</v>
      </c>
      <c r="E39" s="1">
        <v>165.14099999999999</v>
      </c>
      <c r="F39" s="1">
        <v>126.833</v>
      </c>
      <c r="G39" s="6">
        <v>1</v>
      </c>
      <c r="H39" s="1">
        <v>60</v>
      </c>
      <c r="I39" s="1" t="s">
        <v>38</v>
      </c>
      <c r="J39" s="1">
        <v>161.876</v>
      </c>
      <c r="K39" s="1">
        <f t="shared" si="11"/>
        <v>3.2649999999999864</v>
      </c>
      <c r="L39" s="1"/>
      <c r="M39" s="1"/>
      <c r="N39" s="10">
        <v>25.539399999999969</v>
      </c>
      <c r="O39" s="1">
        <v>90</v>
      </c>
      <c r="P39" s="1">
        <v>100</v>
      </c>
      <c r="Q39" s="1">
        <f t="shared" si="4"/>
        <v>33.028199999999998</v>
      </c>
      <c r="R39" s="5">
        <f t="shared" si="10"/>
        <v>53.966000000000008</v>
      </c>
      <c r="S39" s="5"/>
      <c r="T39" s="1"/>
      <c r="U39" s="1">
        <f t="shared" si="5"/>
        <v>12</v>
      </c>
      <c r="V39" s="1">
        <f t="shared" si="6"/>
        <v>10.366062940154171</v>
      </c>
      <c r="W39" s="1">
        <v>34.639600000000002</v>
      </c>
      <c r="X39" s="1">
        <v>25.309799999999999</v>
      </c>
      <c r="Y39" s="1">
        <v>24.940200000000001</v>
      </c>
      <c r="Z39" s="1">
        <v>28.6188</v>
      </c>
      <c r="AA39" s="1">
        <v>28.293800000000001</v>
      </c>
      <c r="AB39" s="1">
        <v>30.325399999999998</v>
      </c>
      <c r="AC39" s="1"/>
      <c r="AD39" s="1">
        <f t="shared" si="12"/>
        <v>53.966000000000008</v>
      </c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80</v>
      </c>
      <c r="B40" s="1" t="s">
        <v>37</v>
      </c>
      <c r="C40" s="1">
        <v>134.69499999999999</v>
      </c>
      <c r="D40" s="1">
        <v>232.45500000000001</v>
      </c>
      <c r="E40" s="1">
        <v>221.23400000000001</v>
      </c>
      <c r="F40" s="1">
        <v>104.092</v>
      </c>
      <c r="G40" s="6">
        <v>1</v>
      </c>
      <c r="H40" s="1">
        <v>60</v>
      </c>
      <c r="I40" s="1" t="s">
        <v>38</v>
      </c>
      <c r="J40" s="1">
        <v>217.75200000000001</v>
      </c>
      <c r="K40" s="1">
        <f t="shared" si="11"/>
        <v>3.4819999999999993</v>
      </c>
      <c r="L40" s="1"/>
      <c r="M40" s="1"/>
      <c r="N40" s="10">
        <v>84.92049999999989</v>
      </c>
      <c r="O40" s="1">
        <v>100</v>
      </c>
      <c r="P40" s="1">
        <v>200</v>
      </c>
      <c r="Q40" s="1">
        <f t="shared" si="4"/>
        <v>44.2468</v>
      </c>
      <c r="R40" s="5">
        <f t="shared" si="10"/>
        <v>41.949100000000087</v>
      </c>
      <c r="S40" s="5"/>
      <c r="T40" s="1"/>
      <c r="U40" s="1">
        <f t="shared" si="5"/>
        <v>12</v>
      </c>
      <c r="V40" s="1">
        <f t="shared" si="6"/>
        <v>11.051929179059274</v>
      </c>
      <c r="W40" s="1">
        <v>47.150399999999998</v>
      </c>
      <c r="X40" s="1">
        <v>33.076999999999998</v>
      </c>
      <c r="Y40" s="1">
        <v>37.221200000000003</v>
      </c>
      <c r="Z40" s="1">
        <v>38.701000000000001</v>
      </c>
      <c r="AA40" s="1">
        <v>32.927399999999999</v>
      </c>
      <c r="AB40" s="1">
        <v>36.502800000000001</v>
      </c>
      <c r="AC40" s="1"/>
      <c r="AD40" s="1">
        <f t="shared" si="12"/>
        <v>41.949100000000087</v>
      </c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81</v>
      </c>
      <c r="B41" s="1" t="s">
        <v>37</v>
      </c>
      <c r="C41" s="1"/>
      <c r="D41" s="1">
        <v>21.013999999999999</v>
      </c>
      <c r="E41" s="1">
        <v>21.013999999999999</v>
      </c>
      <c r="F41" s="1"/>
      <c r="G41" s="6">
        <v>1</v>
      </c>
      <c r="H41" s="1" t="e">
        <v>#N/A</v>
      </c>
      <c r="I41" s="1" t="s">
        <v>38</v>
      </c>
      <c r="J41" s="1">
        <v>24.271000000000001</v>
      </c>
      <c r="K41" s="1">
        <f t="shared" si="11"/>
        <v>-3.2570000000000014</v>
      </c>
      <c r="L41" s="1"/>
      <c r="M41" s="1"/>
      <c r="N41" s="10"/>
      <c r="O41" s="1">
        <v>25</v>
      </c>
      <c r="P41" s="1"/>
      <c r="Q41" s="1">
        <f t="shared" si="4"/>
        <v>4.2027999999999999</v>
      </c>
      <c r="R41" s="5">
        <f t="shared" si="10"/>
        <v>25.433599999999998</v>
      </c>
      <c r="S41" s="5"/>
      <c r="T41" s="1"/>
      <c r="U41" s="1">
        <f t="shared" si="5"/>
        <v>12</v>
      </c>
      <c r="V41" s="1">
        <f t="shared" si="6"/>
        <v>5.9484153421528507</v>
      </c>
      <c r="W41" s="1">
        <v>4.2027999999999999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/>
      <c r="AD41" s="1">
        <f t="shared" si="12"/>
        <v>25.433599999999998</v>
      </c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4" t="s">
        <v>82</v>
      </c>
      <c r="B42" s="14" t="s">
        <v>37</v>
      </c>
      <c r="C42" s="14"/>
      <c r="D42" s="14">
        <v>21.56</v>
      </c>
      <c r="E42" s="14">
        <v>21.56</v>
      </c>
      <c r="F42" s="14"/>
      <c r="G42" s="15">
        <v>0</v>
      </c>
      <c r="H42" s="14" t="e">
        <v>#N/A</v>
      </c>
      <c r="I42" s="14" t="s">
        <v>51</v>
      </c>
      <c r="J42" s="14">
        <v>21.683</v>
      </c>
      <c r="K42" s="14">
        <f t="shared" si="11"/>
        <v>-0.12300000000000111</v>
      </c>
      <c r="L42" s="14"/>
      <c r="M42" s="14"/>
      <c r="N42" s="16"/>
      <c r="O42" s="14"/>
      <c r="P42" s="14"/>
      <c r="Q42" s="14">
        <f t="shared" si="4"/>
        <v>4.3119999999999994</v>
      </c>
      <c r="R42" s="17"/>
      <c r="S42" s="17"/>
      <c r="T42" s="14"/>
      <c r="U42" s="14">
        <f t="shared" si="5"/>
        <v>0</v>
      </c>
      <c r="V42" s="14">
        <f t="shared" si="6"/>
        <v>0</v>
      </c>
      <c r="W42" s="14">
        <v>4.3119999999999994</v>
      </c>
      <c r="X42" s="14">
        <v>0</v>
      </c>
      <c r="Y42" s="14">
        <v>0</v>
      </c>
      <c r="Z42" s="14">
        <v>0</v>
      </c>
      <c r="AA42" s="14">
        <v>0</v>
      </c>
      <c r="AB42" s="14">
        <v>0</v>
      </c>
      <c r="AC42" s="14" t="s">
        <v>61</v>
      </c>
      <c r="AD42" s="14">
        <f t="shared" si="12"/>
        <v>0</v>
      </c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83</v>
      </c>
      <c r="B43" s="1" t="s">
        <v>37</v>
      </c>
      <c r="C43" s="1"/>
      <c r="D43" s="1">
        <v>23.968</v>
      </c>
      <c r="E43" s="1">
        <v>24.12</v>
      </c>
      <c r="F43" s="1">
        <v>-0.152</v>
      </c>
      <c r="G43" s="6">
        <v>1</v>
      </c>
      <c r="H43" s="1" t="e">
        <v>#N/A</v>
      </c>
      <c r="I43" s="1" t="s">
        <v>38</v>
      </c>
      <c r="J43" s="1">
        <v>32.619999999999997</v>
      </c>
      <c r="K43" s="1">
        <f t="shared" si="11"/>
        <v>-8.4999999999999964</v>
      </c>
      <c r="L43" s="1"/>
      <c r="M43" s="1"/>
      <c r="N43" s="10"/>
      <c r="O43" s="1">
        <v>30</v>
      </c>
      <c r="P43" s="1"/>
      <c r="Q43" s="1">
        <f t="shared" si="4"/>
        <v>4.8239999999999998</v>
      </c>
      <c r="R43" s="5">
        <f t="shared" ref="R43:R51" si="13">12*Q43-P43-O43-N43-F43</f>
        <v>28.04</v>
      </c>
      <c r="S43" s="5"/>
      <c r="T43" s="1"/>
      <c r="U43" s="1">
        <f t="shared" si="5"/>
        <v>12</v>
      </c>
      <c r="V43" s="1">
        <f t="shared" si="6"/>
        <v>6.1873963515754564</v>
      </c>
      <c r="W43" s="1">
        <v>4.8239999999999998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/>
      <c r="AD43" s="1">
        <f t="shared" si="12"/>
        <v>28.04</v>
      </c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84</v>
      </c>
      <c r="B44" s="1" t="s">
        <v>37</v>
      </c>
      <c r="C44" s="1">
        <v>84.820999999999998</v>
      </c>
      <c r="D44" s="1">
        <v>178.35499999999999</v>
      </c>
      <c r="E44" s="1">
        <v>194.06899999999999</v>
      </c>
      <c r="F44" s="1">
        <v>30.494</v>
      </c>
      <c r="G44" s="6">
        <v>1</v>
      </c>
      <c r="H44" s="1">
        <v>30</v>
      </c>
      <c r="I44" s="1" t="s">
        <v>38</v>
      </c>
      <c r="J44" s="1">
        <v>197.37299999999999</v>
      </c>
      <c r="K44" s="1">
        <f t="shared" si="11"/>
        <v>-3.304000000000002</v>
      </c>
      <c r="L44" s="1"/>
      <c r="M44" s="1"/>
      <c r="N44" s="10">
        <v>88.17879999999991</v>
      </c>
      <c r="O44" s="1">
        <v>100</v>
      </c>
      <c r="P44" s="1">
        <v>150</v>
      </c>
      <c r="Q44" s="1">
        <f t="shared" si="4"/>
        <v>38.813800000000001</v>
      </c>
      <c r="R44" s="5">
        <f>11*Q44-P44-O44-N44-F44</f>
        <v>58.279000000000082</v>
      </c>
      <c r="S44" s="5"/>
      <c r="T44" s="1"/>
      <c r="U44" s="1">
        <f t="shared" si="5"/>
        <v>11.000000000000002</v>
      </c>
      <c r="V44" s="1">
        <f t="shared" si="6"/>
        <v>9.4984979569122299</v>
      </c>
      <c r="W44" s="1">
        <v>37.7684</v>
      </c>
      <c r="X44" s="1">
        <v>27.659199999999998</v>
      </c>
      <c r="Y44" s="1">
        <v>31.512799999999999</v>
      </c>
      <c r="Z44" s="1">
        <v>33.497</v>
      </c>
      <c r="AA44" s="1">
        <v>32.965600000000002</v>
      </c>
      <c r="AB44" s="1">
        <v>30.118400000000001</v>
      </c>
      <c r="AC44" s="1"/>
      <c r="AD44" s="1">
        <f t="shared" si="12"/>
        <v>58.279000000000082</v>
      </c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85</v>
      </c>
      <c r="B45" s="1" t="s">
        <v>37</v>
      </c>
      <c r="C45" s="1">
        <v>86.808000000000007</v>
      </c>
      <c r="D45" s="1">
        <v>136.411</v>
      </c>
      <c r="E45" s="1">
        <v>128.69399999999999</v>
      </c>
      <c r="F45" s="1">
        <v>-3.552</v>
      </c>
      <c r="G45" s="6">
        <v>1</v>
      </c>
      <c r="H45" s="1">
        <v>30</v>
      </c>
      <c r="I45" s="1" t="s">
        <v>38</v>
      </c>
      <c r="J45" s="1">
        <v>126.46299999999999</v>
      </c>
      <c r="K45" s="1">
        <f t="shared" si="11"/>
        <v>2.2309999999999945</v>
      </c>
      <c r="L45" s="1"/>
      <c r="M45" s="1"/>
      <c r="N45" s="10">
        <v>138.83799999999999</v>
      </c>
      <c r="O45" s="1">
        <v>100</v>
      </c>
      <c r="P45" s="1">
        <v>100</v>
      </c>
      <c r="Q45" s="1">
        <f t="shared" si="4"/>
        <v>25.738799999999998</v>
      </c>
      <c r="R45" s="5"/>
      <c r="S45" s="5"/>
      <c r="T45" s="1"/>
      <c r="U45" s="1">
        <f t="shared" si="5"/>
        <v>13.026481421045272</v>
      </c>
      <c r="V45" s="1">
        <f t="shared" si="6"/>
        <v>13.026481421045272</v>
      </c>
      <c r="W45" s="1">
        <v>30.354199999999999</v>
      </c>
      <c r="X45" s="1">
        <v>26.586400000000001</v>
      </c>
      <c r="Y45" s="1">
        <v>27.8264</v>
      </c>
      <c r="Z45" s="1">
        <v>25.6372</v>
      </c>
      <c r="AA45" s="1">
        <v>24.011600000000001</v>
      </c>
      <c r="AB45" s="1">
        <v>28.0854</v>
      </c>
      <c r="AC45" s="1"/>
      <c r="AD45" s="1">
        <f t="shared" si="12"/>
        <v>0</v>
      </c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86</v>
      </c>
      <c r="B46" s="1" t="s">
        <v>37</v>
      </c>
      <c r="C46" s="1"/>
      <c r="D46" s="1">
        <v>31.785</v>
      </c>
      <c r="E46" s="1">
        <v>14.784000000000001</v>
      </c>
      <c r="F46" s="1">
        <v>17.001000000000001</v>
      </c>
      <c r="G46" s="6">
        <v>1</v>
      </c>
      <c r="H46" s="1" t="e">
        <v>#N/A</v>
      </c>
      <c r="I46" s="1" t="s">
        <v>38</v>
      </c>
      <c r="J46" s="1">
        <v>14.784000000000001</v>
      </c>
      <c r="K46" s="1">
        <f t="shared" si="11"/>
        <v>0</v>
      </c>
      <c r="L46" s="1"/>
      <c r="M46" s="1"/>
      <c r="N46" s="10"/>
      <c r="O46" s="1"/>
      <c r="P46" s="1"/>
      <c r="Q46" s="1">
        <f t="shared" si="4"/>
        <v>2.9568000000000003</v>
      </c>
      <c r="R46" s="5">
        <f t="shared" si="13"/>
        <v>18.480599999999999</v>
      </c>
      <c r="S46" s="5"/>
      <c r="T46" s="1"/>
      <c r="U46" s="1">
        <f t="shared" si="5"/>
        <v>11.999999999999998</v>
      </c>
      <c r="V46" s="1">
        <f t="shared" si="6"/>
        <v>5.7497970779220777</v>
      </c>
      <c r="W46" s="1">
        <v>1.8872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/>
      <c r="AD46" s="1">
        <f t="shared" si="12"/>
        <v>18.480599999999999</v>
      </c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87</v>
      </c>
      <c r="B47" s="1" t="s">
        <v>37</v>
      </c>
      <c r="C47" s="1">
        <v>51.713999999999999</v>
      </c>
      <c r="D47" s="1">
        <v>720.048</v>
      </c>
      <c r="E47" s="18">
        <f>453.293+E75</f>
        <v>456.04500000000002</v>
      </c>
      <c r="F47" s="18">
        <f>229.728+F75</f>
        <v>226.976</v>
      </c>
      <c r="G47" s="6">
        <v>1</v>
      </c>
      <c r="H47" s="1">
        <v>40</v>
      </c>
      <c r="I47" s="1" t="s">
        <v>38</v>
      </c>
      <c r="J47" s="1">
        <v>443.14499999999998</v>
      </c>
      <c r="K47" s="1">
        <f t="shared" si="11"/>
        <v>12.900000000000034</v>
      </c>
      <c r="L47" s="1"/>
      <c r="M47" s="1"/>
      <c r="N47" s="10">
        <v>358.86039999999991</v>
      </c>
      <c r="O47" s="1">
        <v>80</v>
      </c>
      <c r="P47" s="1">
        <v>150</v>
      </c>
      <c r="Q47" s="1">
        <f t="shared" si="4"/>
        <v>91.209000000000003</v>
      </c>
      <c r="R47" s="5">
        <f t="shared" si="13"/>
        <v>278.67160000000013</v>
      </c>
      <c r="S47" s="5"/>
      <c r="T47" s="1"/>
      <c r="U47" s="1">
        <f t="shared" si="5"/>
        <v>12</v>
      </c>
      <c r="V47" s="1">
        <f t="shared" si="6"/>
        <v>8.9446918615487494</v>
      </c>
      <c r="W47" s="1">
        <v>85.7102</v>
      </c>
      <c r="X47" s="1">
        <v>86.290400000000005</v>
      </c>
      <c r="Y47" s="1">
        <v>93.637399999999985</v>
      </c>
      <c r="Z47" s="1">
        <v>104.9212</v>
      </c>
      <c r="AA47" s="1">
        <v>92.351399999999998</v>
      </c>
      <c r="AB47" s="1">
        <v>46.361199999999997</v>
      </c>
      <c r="AC47" s="1" t="s">
        <v>88</v>
      </c>
      <c r="AD47" s="1">
        <f t="shared" si="12"/>
        <v>278.67160000000013</v>
      </c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89</v>
      </c>
      <c r="B48" s="1" t="s">
        <v>37</v>
      </c>
      <c r="C48" s="1">
        <v>38.655000000000001</v>
      </c>
      <c r="D48" s="1">
        <v>123.93300000000001</v>
      </c>
      <c r="E48" s="1">
        <v>104.261</v>
      </c>
      <c r="F48" s="1">
        <v>34.296999999999997</v>
      </c>
      <c r="G48" s="6">
        <v>1</v>
      </c>
      <c r="H48" s="1">
        <v>35</v>
      </c>
      <c r="I48" s="1" t="s">
        <v>38</v>
      </c>
      <c r="J48" s="1">
        <v>101.63</v>
      </c>
      <c r="K48" s="1">
        <f t="shared" si="11"/>
        <v>2.6310000000000002</v>
      </c>
      <c r="L48" s="1"/>
      <c r="M48" s="1"/>
      <c r="N48" s="10"/>
      <c r="O48" s="1">
        <v>150</v>
      </c>
      <c r="P48" s="1"/>
      <c r="Q48" s="1">
        <f t="shared" si="4"/>
        <v>20.8522</v>
      </c>
      <c r="R48" s="5">
        <f>11*Q48-P48-O48-N48-F48</f>
        <v>45.077200000000005</v>
      </c>
      <c r="S48" s="5"/>
      <c r="T48" s="1"/>
      <c r="U48" s="1">
        <f t="shared" si="5"/>
        <v>11</v>
      </c>
      <c r="V48" s="1">
        <f t="shared" si="6"/>
        <v>8.838252078917332</v>
      </c>
      <c r="W48" s="1">
        <v>22.627800000000001</v>
      </c>
      <c r="X48" s="1">
        <v>11.4656</v>
      </c>
      <c r="Y48" s="1">
        <v>13.9284</v>
      </c>
      <c r="Z48" s="1">
        <v>18.597799999999999</v>
      </c>
      <c r="AA48" s="1">
        <v>13.526199999999999</v>
      </c>
      <c r="AB48" s="1">
        <v>6.3250000000000002</v>
      </c>
      <c r="AC48" s="1"/>
      <c r="AD48" s="1">
        <f t="shared" si="12"/>
        <v>45.077200000000005</v>
      </c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90</v>
      </c>
      <c r="B49" s="1" t="s">
        <v>37</v>
      </c>
      <c r="C49" s="1"/>
      <c r="D49" s="1">
        <v>27.359000000000002</v>
      </c>
      <c r="E49" s="1">
        <v>27.434999999999999</v>
      </c>
      <c r="F49" s="1">
        <v>-7.5999999999999998E-2</v>
      </c>
      <c r="G49" s="6">
        <v>1</v>
      </c>
      <c r="H49" s="1" t="e">
        <v>#N/A</v>
      </c>
      <c r="I49" s="1" t="s">
        <v>38</v>
      </c>
      <c r="J49" s="1">
        <v>28.734999999999999</v>
      </c>
      <c r="K49" s="1">
        <f t="shared" si="11"/>
        <v>-1.3000000000000007</v>
      </c>
      <c r="L49" s="1"/>
      <c r="M49" s="1"/>
      <c r="N49" s="10"/>
      <c r="O49" s="1">
        <v>35</v>
      </c>
      <c r="P49" s="1"/>
      <c r="Q49" s="1">
        <f t="shared" si="4"/>
        <v>5.4870000000000001</v>
      </c>
      <c r="R49" s="5">
        <f t="shared" si="13"/>
        <v>30.919999999999995</v>
      </c>
      <c r="S49" s="5"/>
      <c r="T49" s="1"/>
      <c r="U49" s="1">
        <f t="shared" si="5"/>
        <v>11.999999999999998</v>
      </c>
      <c r="V49" s="1">
        <f t="shared" si="6"/>
        <v>6.3648624020411884</v>
      </c>
      <c r="W49" s="1">
        <v>5.4870000000000001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/>
      <c r="AD49" s="1">
        <f t="shared" si="12"/>
        <v>30.919999999999995</v>
      </c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91</v>
      </c>
      <c r="B50" s="1" t="s">
        <v>37</v>
      </c>
      <c r="C50" s="1"/>
      <c r="D50" s="1">
        <v>22.923999999999999</v>
      </c>
      <c r="E50" s="1">
        <v>22.923999999999999</v>
      </c>
      <c r="F50" s="1"/>
      <c r="G50" s="6">
        <v>1</v>
      </c>
      <c r="H50" s="1" t="e">
        <v>#N/A</v>
      </c>
      <c r="I50" s="1" t="s">
        <v>38</v>
      </c>
      <c r="J50" s="1">
        <v>23.012</v>
      </c>
      <c r="K50" s="1">
        <f t="shared" si="11"/>
        <v>-8.8000000000000966E-2</v>
      </c>
      <c r="L50" s="1"/>
      <c r="M50" s="1"/>
      <c r="N50" s="10"/>
      <c r="O50" s="1">
        <v>30</v>
      </c>
      <c r="P50" s="1"/>
      <c r="Q50" s="1">
        <f t="shared" si="4"/>
        <v>4.5847999999999995</v>
      </c>
      <c r="R50" s="5">
        <f t="shared" si="13"/>
        <v>25.017599999999995</v>
      </c>
      <c r="S50" s="5"/>
      <c r="T50" s="1"/>
      <c r="U50" s="1">
        <f t="shared" si="5"/>
        <v>12</v>
      </c>
      <c r="V50" s="1">
        <f t="shared" si="6"/>
        <v>6.5433606700401334</v>
      </c>
      <c r="W50" s="1">
        <v>4.5848000000000004</v>
      </c>
      <c r="X50" s="1">
        <v>0</v>
      </c>
      <c r="Y50" s="1">
        <v>0</v>
      </c>
      <c r="Z50" s="1">
        <v>0</v>
      </c>
      <c r="AA50" s="1">
        <v>0.6</v>
      </c>
      <c r="AB50" s="1">
        <v>0</v>
      </c>
      <c r="AC50" s="1"/>
      <c r="AD50" s="1">
        <f t="shared" si="12"/>
        <v>25.017599999999995</v>
      </c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92</v>
      </c>
      <c r="B51" s="1" t="s">
        <v>37</v>
      </c>
      <c r="C51" s="1">
        <v>307.00700000000001</v>
      </c>
      <c r="D51" s="1">
        <v>439.99400000000003</v>
      </c>
      <c r="E51" s="1">
        <v>384.01499999999999</v>
      </c>
      <c r="F51" s="1">
        <v>270.892</v>
      </c>
      <c r="G51" s="6">
        <v>1</v>
      </c>
      <c r="H51" s="1">
        <v>45</v>
      </c>
      <c r="I51" s="1" t="s">
        <v>38</v>
      </c>
      <c r="J51" s="1">
        <v>388.92599999999999</v>
      </c>
      <c r="K51" s="1">
        <f t="shared" si="11"/>
        <v>-4.9110000000000014</v>
      </c>
      <c r="L51" s="1"/>
      <c r="M51" s="1"/>
      <c r="N51" s="10">
        <v>199.4286000000001</v>
      </c>
      <c r="O51" s="1">
        <v>180</v>
      </c>
      <c r="P51" s="1">
        <v>200</v>
      </c>
      <c r="Q51" s="1">
        <f t="shared" si="4"/>
        <v>76.802999999999997</v>
      </c>
      <c r="R51" s="5">
        <f t="shared" si="13"/>
        <v>71.315399999999897</v>
      </c>
      <c r="S51" s="5"/>
      <c r="T51" s="1"/>
      <c r="U51" s="1">
        <f t="shared" si="5"/>
        <v>12</v>
      </c>
      <c r="V51" s="1">
        <f t="shared" si="6"/>
        <v>11.071450333971331</v>
      </c>
      <c r="W51" s="1">
        <v>82.3202</v>
      </c>
      <c r="X51" s="1">
        <v>70.135599999999997</v>
      </c>
      <c r="Y51" s="1">
        <v>67.6036</v>
      </c>
      <c r="Z51" s="1">
        <v>70.126000000000005</v>
      </c>
      <c r="AA51" s="1">
        <v>65.433999999999997</v>
      </c>
      <c r="AB51" s="1">
        <v>76.503200000000007</v>
      </c>
      <c r="AC51" s="1"/>
      <c r="AD51" s="1">
        <f t="shared" si="12"/>
        <v>71.315399999999897</v>
      </c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93</v>
      </c>
      <c r="B52" s="1" t="s">
        <v>37</v>
      </c>
      <c r="C52" s="1">
        <v>173.90100000000001</v>
      </c>
      <c r="D52" s="1">
        <v>290.11700000000002</v>
      </c>
      <c r="E52" s="1">
        <v>248.30799999999999</v>
      </c>
      <c r="F52" s="1">
        <v>143.27699999999999</v>
      </c>
      <c r="G52" s="6">
        <v>1</v>
      </c>
      <c r="H52" s="1">
        <v>45</v>
      </c>
      <c r="I52" s="1" t="s">
        <v>38</v>
      </c>
      <c r="J52" s="1">
        <v>252.48099999999999</v>
      </c>
      <c r="K52" s="1">
        <f t="shared" si="11"/>
        <v>-4.1730000000000018</v>
      </c>
      <c r="L52" s="1"/>
      <c r="M52" s="1"/>
      <c r="N52" s="10">
        <v>164.32040000000001</v>
      </c>
      <c r="O52" s="1">
        <v>140</v>
      </c>
      <c r="P52" s="1">
        <v>150</v>
      </c>
      <c r="Q52" s="1">
        <f t="shared" si="4"/>
        <v>49.6616</v>
      </c>
      <c r="R52" s="5"/>
      <c r="S52" s="5"/>
      <c r="T52" s="1"/>
      <c r="U52" s="1">
        <f t="shared" si="5"/>
        <v>12.033389983407703</v>
      </c>
      <c r="V52" s="1">
        <f t="shared" si="6"/>
        <v>12.033389983407703</v>
      </c>
      <c r="W52" s="1">
        <v>56.987800000000007</v>
      </c>
      <c r="X52" s="1">
        <v>45.702399999999997</v>
      </c>
      <c r="Y52" s="1">
        <v>43.182200000000002</v>
      </c>
      <c r="Z52" s="1">
        <v>42.111199999999997</v>
      </c>
      <c r="AA52" s="1">
        <v>38.218200000000003</v>
      </c>
      <c r="AB52" s="1">
        <v>47.170999999999999</v>
      </c>
      <c r="AC52" s="1"/>
      <c r="AD52" s="1">
        <f t="shared" si="12"/>
        <v>0</v>
      </c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94</v>
      </c>
      <c r="B53" s="1" t="s">
        <v>37</v>
      </c>
      <c r="C53" s="1"/>
      <c r="D53" s="1">
        <v>21.364000000000001</v>
      </c>
      <c r="E53" s="1">
        <v>1.4339999999999999</v>
      </c>
      <c r="F53" s="1">
        <v>19.93</v>
      </c>
      <c r="G53" s="6">
        <v>1</v>
      </c>
      <c r="H53" s="1" t="e">
        <v>#N/A</v>
      </c>
      <c r="I53" s="1" t="s">
        <v>38</v>
      </c>
      <c r="J53" s="1">
        <v>1.4339999999999999</v>
      </c>
      <c r="K53" s="1">
        <f t="shared" si="11"/>
        <v>0</v>
      </c>
      <c r="L53" s="1"/>
      <c r="M53" s="1"/>
      <c r="N53" s="10"/>
      <c r="O53" s="1"/>
      <c r="P53" s="1"/>
      <c r="Q53" s="1">
        <f t="shared" si="4"/>
        <v>0.2868</v>
      </c>
      <c r="R53" s="5"/>
      <c r="S53" s="5"/>
      <c r="T53" s="1"/>
      <c r="U53" s="1">
        <f t="shared" si="5"/>
        <v>69.490934449093444</v>
      </c>
      <c r="V53" s="1">
        <f t="shared" si="6"/>
        <v>69.490934449093444</v>
      </c>
      <c r="W53" s="1">
        <v>0.2868</v>
      </c>
      <c r="X53" s="1">
        <v>0</v>
      </c>
      <c r="Y53" s="1">
        <v>0</v>
      </c>
      <c r="Z53" s="1">
        <v>0</v>
      </c>
      <c r="AA53" s="1">
        <v>0</v>
      </c>
      <c r="AB53" s="1">
        <v>0</v>
      </c>
      <c r="AC53" s="1"/>
      <c r="AD53" s="1">
        <f t="shared" si="12"/>
        <v>0</v>
      </c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95</v>
      </c>
      <c r="B54" s="1" t="s">
        <v>37</v>
      </c>
      <c r="C54" s="1"/>
      <c r="D54" s="1">
        <v>23.677</v>
      </c>
      <c r="E54" s="1">
        <v>22.530999999999999</v>
      </c>
      <c r="F54" s="1">
        <v>1.1459999999999999</v>
      </c>
      <c r="G54" s="6">
        <v>1</v>
      </c>
      <c r="H54" s="1" t="e">
        <v>#N/A</v>
      </c>
      <c r="I54" s="1" t="s">
        <v>38</v>
      </c>
      <c r="J54" s="1">
        <v>23.856000000000002</v>
      </c>
      <c r="K54" s="1">
        <f t="shared" si="11"/>
        <v>-1.3250000000000028</v>
      </c>
      <c r="L54" s="1"/>
      <c r="M54" s="1"/>
      <c r="N54" s="10"/>
      <c r="O54" s="1">
        <v>10</v>
      </c>
      <c r="P54" s="1"/>
      <c r="Q54" s="1">
        <f t="shared" si="4"/>
        <v>4.5061999999999998</v>
      </c>
      <c r="R54" s="5">
        <f>10*Q54-P54-O54-N54-F54</f>
        <v>33.915999999999997</v>
      </c>
      <c r="S54" s="5"/>
      <c r="T54" s="1"/>
      <c r="U54" s="1">
        <f t="shared" si="5"/>
        <v>10</v>
      </c>
      <c r="V54" s="1">
        <f t="shared" si="6"/>
        <v>2.4734809817584664</v>
      </c>
      <c r="W54" s="1">
        <v>1.6035999999999999</v>
      </c>
      <c r="X54" s="1">
        <v>0</v>
      </c>
      <c r="Y54" s="1">
        <v>0</v>
      </c>
      <c r="Z54" s="1">
        <v>0</v>
      </c>
      <c r="AA54" s="1">
        <v>0</v>
      </c>
      <c r="AB54" s="1">
        <v>0</v>
      </c>
      <c r="AC54" s="1"/>
      <c r="AD54" s="1">
        <f t="shared" si="12"/>
        <v>33.915999999999997</v>
      </c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4" t="s">
        <v>96</v>
      </c>
      <c r="B55" s="14" t="s">
        <v>37</v>
      </c>
      <c r="C55" s="14">
        <v>36.201000000000001</v>
      </c>
      <c r="D55" s="14"/>
      <c r="E55" s="14">
        <v>24.981000000000002</v>
      </c>
      <c r="F55" s="14">
        <v>-0.253</v>
      </c>
      <c r="G55" s="15">
        <v>0</v>
      </c>
      <c r="H55" s="14">
        <v>35</v>
      </c>
      <c r="I55" s="14" t="s">
        <v>51</v>
      </c>
      <c r="J55" s="14">
        <v>24.282</v>
      </c>
      <c r="K55" s="14">
        <f t="shared" si="11"/>
        <v>0.69900000000000162</v>
      </c>
      <c r="L55" s="14"/>
      <c r="M55" s="14"/>
      <c r="N55" s="16"/>
      <c r="O55" s="14"/>
      <c r="P55" s="14"/>
      <c r="Q55" s="14">
        <f t="shared" si="4"/>
        <v>4.9962</v>
      </c>
      <c r="R55" s="17"/>
      <c r="S55" s="17"/>
      <c r="T55" s="14"/>
      <c r="U55" s="14">
        <f t="shared" si="5"/>
        <v>-5.0638485248789084E-2</v>
      </c>
      <c r="V55" s="14">
        <f t="shared" si="6"/>
        <v>-5.0638485248789084E-2</v>
      </c>
      <c r="W55" s="14">
        <v>7.2907999999999999</v>
      </c>
      <c r="X55" s="14">
        <v>6.5956000000000001</v>
      </c>
      <c r="Y55" s="14">
        <v>6.3450000000000006</v>
      </c>
      <c r="Z55" s="14">
        <v>6.7772000000000006</v>
      </c>
      <c r="AA55" s="14">
        <v>7.4744000000000002</v>
      </c>
      <c r="AB55" s="14">
        <v>8.0611999999999995</v>
      </c>
      <c r="AC55" s="14"/>
      <c r="AD55" s="14">
        <f t="shared" si="12"/>
        <v>0</v>
      </c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97</v>
      </c>
      <c r="B56" s="1" t="s">
        <v>33</v>
      </c>
      <c r="C56" s="1">
        <v>367</v>
      </c>
      <c r="D56" s="1">
        <v>954</v>
      </c>
      <c r="E56" s="1">
        <v>723</v>
      </c>
      <c r="F56" s="1">
        <v>464</v>
      </c>
      <c r="G56" s="6">
        <v>0.4</v>
      </c>
      <c r="H56" s="1">
        <v>45</v>
      </c>
      <c r="I56" s="1" t="s">
        <v>38</v>
      </c>
      <c r="J56" s="1">
        <v>759</v>
      </c>
      <c r="K56" s="1">
        <f t="shared" si="11"/>
        <v>-36</v>
      </c>
      <c r="L56" s="1"/>
      <c r="M56" s="1"/>
      <c r="N56" s="10">
        <v>126.9000000000005</v>
      </c>
      <c r="O56" s="1">
        <v>350</v>
      </c>
      <c r="P56" s="1">
        <v>500</v>
      </c>
      <c r="Q56" s="1">
        <f t="shared" si="4"/>
        <v>144.6</v>
      </c>
      <c r="R56" s="5">
        <f t="shared" ref="R56:R70" si="14">12*Q56-P56-O56-N56-F56</f>
        <v>294.29999999999927</v>
      </c>
      <c r="S56" s="5"/>
      <c r="T56" s="1"/>
      <c r="U56" s="1">
        <f t="shared" si="5"/>
        <v>12</v>
      </c>
      <c r="V56" s="1">
        <f t="shared" si="6"/>
        <v>9.9647302904564352</v>
      </c>
      <c r="W56" s="1">
        <v>145.19999999999999</v>
      </c>
      <c r="X56" s="1">
        <v>109.6</v>
      </c>
      <c r="Y56" s="1">
        <v>113.2</v>
      </c>
      <c r="Z56" s="1">
        <v>134.19999999999999</v>
      </c>
      <c r="AA56" s="1">
        <v>132.19999999999999</v>
      </c>
      <c r="AB56" s="1">
        <v>120.2</v>
      </c>
      <c r="AC56" s="1"/>
      <c r="AD56" s="1">
        <f t="shared" si="12"/>
        <v>117.71999999999971</v>
      </c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98</v>
      </c>
      <c r="B57" s="1" t="s">
        <v>33</v>
      </c>
      <c r="C57" s="1">
        <v>10</v>
      </c>
      <c r="D57" s="1">
        <v>100</v>
      </c>
      <c r="E57" s="1">
        <v>68</v>
      </c>
      <c r="F57" s="1">
        <v>42</v>
      </c>
      <c r="G57" s="6">
        <v>0.45</v>
      </c>
      <c r="H57" s="1">
        <v>50</v>
      </c>
      <c r="I57" s="1" t="s">
        <v>38</v>
      </c>
      <c r="J57" s="1">
        <v>38</v>
      </c>
      <c r="K57" s="1">
        <f t="shared" si="11"/>
        <v>30</v>
      </c>
      <c r="L57" s="1"/>
      <c r="M57" s="1"/>
      <c r="N57" s="10"/>
      <c r="O57" s="1">
        <v>10</v>
      </c>
      <c r="P57" s="1"/>
      <c r="Q57" s="1">
        <f t="shared" si="4"/>
        <v>13.6</v>
      </c>
      <c r="R57" s="5">
        <f t="shared" si="14"/>
        <v>111.19999999999999</v>
      </c>
      <c r="S57" s="5"/>
      <c r="T57" s="1"/>
      <c r="U57" s="1">
        <f t="shared" si="5"/>
        <v>12</v>
      </c>
      <c r="V57" s="1">
        <f t="shared" si="6"/>
        <v>3.8235294117647061</v>
      </c>
      <c r="W57" s="1">
        <v>7.2</v>
      </c>
      <c r="X57" s="1">
        <v>3.6</v>
      </c>
      <c r="Y57" s="1">
        <v>6</v>
      </c>
      <c r="Z57" s="1">
        <v>9.8000000000000007</v>
      </c>
      <c r="AA57" s="1">
        <v>8.1999999999999993</v>
      </c>
      <c r="AB57" s="1">
        <v>4.8</v>
      </c>
      <c r="AC57" s="1"/>
      <c r="AD57" s="1">
        <f t="shared" si="12"/>
        <v>50.04</v>
      </c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99</v>
      </c>
      <c r="B58" s="1" t="s">
        <v>37</v>
      </c>
      <c r="C58" s="1"/>
      <c r="D58" s="1">
        <v>34.408000000000001</v>
      </c>
      <c r="E58" s="1">
        <v>17.219000000000001</v>
      </c>
      <c r="F58" s="1">
        <v>17.189</v>
      </c>
      <c r="G58" s="6">
        <v>1</v>
      </c>
      <c r="H58" s="1" t="e">
        <v>#N/A</v>
      </c>
      <c r="I58" s="1" t="s">
        <v>38</v>
      </c>
      <c r="J58" s="1">
        <v>14.941000000000001</v>
      </c>
      <c r="K58" s="1">
        <f t="shared" si="11"/>
        <v>2.2780000000000005</v>
      </c>
      <c r="L58" s="1"/>
      <c r="M58" s="1"/>
      <c r="N58" s="10"/>
      <c r="O58" s="1">
        <v>10</v>
      </c>
      <c r="P58" s="1"/>
      <c r="Q58" s="1">
        <f t="shared" si="4"/>
        <v>3.4438000000000004</v>
      </c>
      <c r="R58" s="5">
        <f t="shared" si="14"/>
        <v>14.136600000000008</v>
      </c>
      <c r="S58" s="5"/>
      <c r="T58" s="1"/>
      <c r="U58" s="1">
        <f t="shared" si="5"/>
        <v>12.000000000000002</v>
      </c>
      <c r="V58" s="1">
        <f t="shared" si="6"/>
        <v>7.8950577850049353</v>
      </c>
      <c r="W58" s="1">
        <v>2.5706000000000002</v>
      </c>
      <c r="X58" s="1">
        <v>0</v>
      </c>
      <c r="Y58" s="1">
        <v>0</v>
      </c>
      <c r="Z58" s="1">
        <v>0</v>
      </c>
      <c r="AA58" s="1">
        <v>0</v>
      </c>
      <c r="AB58" s="1">
        <v>0</v>
      </c>
      <c r="AC58" s="1"/>
      <c r="AD58" s="1">
        <f t="shared" si="12"/>
        <v>14.136600000000008</v>
      </c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100</v>
      </c>
      <c r="B59" s="1" t="s">
        <v>33</v>
      </c>
      <c r="C59" s="1"/>
      <c r="D59" s="1">
        <v>36</v>
      </c>
      <c r="E59" s="1">
        <v>33</v>
      </c>
      <c r="F59" s="1">
        <v>3</v>
      </c>
      <c r="G59" s="6">
        <v>0.35</v>
      </c>
      <c r="H59" s="1" t="e">
        <v>#N/A</v>
      </c>
      <c r="I59" s="1" t="s">
        <v>38</v>
      </c>
      <c r="J59" s="1">
        <v>33</v>
      </c>
      <c r="K59" s="1">
        <f t="shared" si="11"/>
        <v>0</v>
      </c>
      <c r="L59" s="1"/>
      <c r="M59" s="1"/>
      <c r="N59" s="10"/>
      <c r="O59" s="1">
        <v>35</v>
      </c>
      <c r="P59" s="1"/>
      <c r="Q59" s="1">
        <f t="shared" si="4"/>
        <v>6.6</v>
      </c>
      <c r="R59" s="5">
        <f t="shared" si="14"/>
        <v>41.199999999999989</v>
      </c>
      <c r="S59" s="5"/>
      <c r="T59" s="1"/>
      <c r="U59" s="1">
        <f t="shared" si="5"/>
        <v>11.999999999999998</v>
      </c>
      <c r="V59" s="1">
        <f t="shared" si="6"/>
        <v>5.7575757575757578</v>
      </c>
      <c r="W59" s="1">
        <v>5.6</v>
      </c>
      <c r="X59" s="1">
        <v>0</v>
      </c>
      <c r="Y59" s="1">
        <v>0</v>
      </c>
      <c r="Z59" s="1">
        <v>0</v>
      </c>
      <c r="AA59" s="1">
        <v>0</v>
      </c>
      <c r="AB59" s="1">
        <v>0</v>
      </c>
      <c r="AC59" s="1"/>
      <c r="AD59" s="1">
        <f t="shared" si="12"/>
        <v>14.419999999999995</v>
      </c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101</v>
      </c>
      <c r="B60" s="1" t="s">
        <v>37</v>
      </c>
      <c r="C60" s="1"/>
      <c r="D60" s="1">
        <v>21.547000000000001</v>
      </c>
      <c r="E60" s="1">
        <v>21.547000000000001</v>
      </c>
      <c r="F60" s="1"/>
      <c r="G60" s="6">
        <v>1</v>
      </c>
      <c r="H60" s="1" t="e">
        <v>#N/A</v>
      </c>
      <c r="I60" s="1" t="s">
        <v>38</v>
      </c>
      <c r="J60" s="1">
        <v>24.693999999999999</v>
      </c>
      <c r="K60" s="1">
        <f t="shared" si="11"/>
        <v>-3.1469999999999985</v>
      </c>
      <c r="L60" s="1"/>
      <c r="M60" s="1"/>
      <c r="N60" s="10"/>
      <c r="O60" s="1">
        <v>30.165800000000001</v>
      </c>
      <c r="P60" s="1"/>
      <c r="Q60" s="1">
        <f t="shared" si="4"/>
        <v>4.3094000000000001</v>
      </c>
      <c r="R60" s="5">
        <f t="shared" si="14"/>
        <v>21.547000000000001</v>
      </c>
      <c r="S60" s="5"/>
      <c r="T60" s="1"/>
      <c r="U60" s="1">
        <f t="shared" si="5"/>
        <v>12</v>
      </c>
      <c r="V60" s="1">
        <f t="shared" si="6"/>
        <v>7</v>
      </c>
      <c r="W60" s="1">
        <v>4.3094000000000001</v>
      </c>
      <c r="X60" s="1">
        <v>0</v>
      </c>
      <c r="Y60" s="1">
        <v>0</v>
      </c>
      <c r="Z60" s="1">
        <v>0</v>
      </c>
      <c r="AA60" s="1">
        <v>0</v>
      </c>
      <c r="AB60" s="1">
        <v>0</v>
      </c>
      <c r="AC60" s="1"/>
      <c r="AD60" s="1">
        <f t="shared" si="12"/>
        <v>21.547000000000001</v>
      </c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102</v>
      </c>
      <c r="B61" s="1" t="s">
        <v>33</v>
      </c>
      <c r="C61" s="1">
        <v>111</v>
      </c>
      <c r="D61" s="1">
        <v>438</v>
      </c>
      <c r="E61" s="1">
        <v>301</v>
      </c>
      <c r="F61" s="1">
        <v>206</v>
      </c>
      <c r="G61" s="6">
        <v>0.4</v>
      </c>
      <c r="H61" s="1">
        <v>40</v>
      </c>
      <c r="I61" s="1" t="s">
        <v>38</v>
      </c>
      <c r="J61" s="1">
        <v>313</v>
      </c>
      <c r="K61" s="1">
        <f t="shared" si="11"/>
        <v>-12</v>
      </c>
      <c r="L61" s="1"/>
      <c r="M61" s="1"/>
      <c r="N61" s="10">
        <v>207.10000000000011</v>
      </c>
      <c r="O61" s="1">
        <v>150</v>
      </c>
      <c r="P61" s="1"/>
      <c r="Q61" s="1">
        <f t="shared" si="4"/>
        <v>60.2</v>
      </c>
      <c r="R61" s="5">
        <f t="shared" si="14"/>
        <v>159.29999999999995</v>
      </c>
      <c r="S61" s="5"/>
      <c r="T61" s="1"/>
      <c r="U61" s="1">
        <f t="shared" si="5"/>
        <v>12.000000000000002</v>
      </c>
      <c r="V61" s="1">
        <f t="shared" si="6"/>
        <v>9.3538205980066458</v>
      </c>
      <c r="W61" s="1">
        <v>56.4</v>
      </c>
      <c r="X61" s="1">
        <v>59.2</v>
      </c>
      <c r="Y61" s="1">
        <v>61.2</v>
      </c>
      <c r="Z61" s="1">
        <v>63.4</v>
      </c>
      <c r="AA61" s="1">
        <v>62.8</v>
      </c>
      <c r="AB61" s="1">
        <v>53.4</v>
      </c>
      <c r="AC61" s="1"/>
      <c r="AD61" s="1">
        <f t="shared" si="12"/>
        <v>63.719999999999985</v>
      </c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103</v>
      </c>
      <c r="B62" s="1" t="s">
        <v>33</v>
      </c>
      <c r="C62" s="1">
        <v>-3</v>
      </c>
      <c r="D62" s="1">
        <v>660</v>
      </c>
      <c r="E62" s="1">
        <v>250</v>
      </c>
      <c r="F62" s="1">
        <v>396</v>
      </c>
      <c r="G62" s="6">
        <v>0.4</v>
      </c>
      <c r="H62" s="1">
        <v>45</v>
      </c>
      <c r="I62" s="1" t="s">
        <v>38</v>
      </c>
      <c r="J62" s="1">
        <v>265</v>
      </c>
      <c r="K62" s="1">
        <f t="shared" si="11"/>
        <v>-15</v>
      </c>
      <c r="L62" s="1"/>
      <c r="M62" s="1"/>
      <c r="N62" s="10">
        <v>33.400000000000063</v>
      </c>
      <c r="O62" s="1"/>
      <c r="P62" s="1"/>
      <c r="Q62" s="1">
        <f t="shared" si="4"/>
        <v>50</v>
      </c>
      <c r="R62" s="5">
        <f t="shared" si="14"/>
        <v>170.59999999999991</v>
      </c>
      <c r="S62" s="5"/>
      <c r="T62" s="1"/>
      <c r="U62" s="1">
        <f t="shared" si="5"/>
        <v>12</v>
      </c>
      <c r="V62" s="1">
        <f t="shared" si="6"/>
        <v>8.588000000000001</v>
      </c>
      <c r="W62" s="1">
        <v>36.200000000000003</v>
      </c>
      <c r="X62" s="1">
        <v>57</v>
      </c>
      <c r="Y62" s="1">
        <v>62.2</v>
      </c>
      <c r="Z62" s="1">
        <v>81.2</v>
      </c>
      <c r="AA62" s="1">
        <v>59.6</v>
      </c>
      <c r="AB62" s="1">
        <v>51.8</v>
      </c>
      <c r="AC62" s="1"/>
      <c r="AD62" s="1">
        <f t="shared" si="12"/>
        <v>68.239999999999966</v>
      </c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104</v>
      </c>
      <c r="B63" s="1" t="s">
        <v>33</v>
      </c>
      <c r="C63" s="1">
        <v>350</v>
      </c>
      <c r="D63" s="1">
        <v>570</v>
      </c>
      <c r="E63" s="1">
        <v>487</v>
      </c>
      <c r="F63" s="1">
        <v>342</v>
      </c>
      <c r="G63" s="6">
        <v>0.4</v>
      </c>
      <c r="H63" s="1">
        <v>40</v>
      </c>
      <c r="I63" s="1" t="s">
        <v>38</v>
      </c>
      <c r="J63" s="1">
        <v>501</v>
      </c>
      <c r="K63" s="1">
        <f t="shared" si="11"/>
        <v>-14</v>
      </c>
      <c r="L63" s="1"/>
      <c r="M63" s="1"/>
      <c r="N63" s="10">
        <v>358.89999999999992</v>
      </c>
      <c r="O63" s="1">
        <v>130</v>
      </c>
      <c r="P63" s="1">
        <v>200</v>
      </c>
      <c r="Q63" s="1">
        <f t="shared" si="4"/>
        <v>97.4</v>
      </c>
      <c r="R63" s="5">
        <f t="shared" si="14"/>
        <v>137.90000000000026</v>
      </c>
      <c r="S63" s="5"/>
      <c r="T63" s="1"/>
      <c r="U63" s="1">
        <f t="shared" si="5"/>
        <v>12.000000000000002</v>
      </c>
      <c r="V63" s="1">
        <f t="shared" si="6"/>
        <v>10.58418891170431</v>
      </c>
      <c r="W63" s="1">
        <v>101.2</v>
      </c>
      <c r="X63" s="1">
        <v>99</v>
      </c>
      <c r="Y63" s="1">
        <v>104.8</v>
      </c>
      <c r="Z63" s="1">
        <v>104.2</v>
      </c>
      <c r="AA63" s="1">
        <v>105.6</v>
      </c>
      <c r="AB63" s="1">
        <v>104.6</v>
      </c>
      <c r="AC63" s="1"/>
      <c r="AD63" s="1">
        <f t="shared" si="12"/>
        <v>55.16000000000011</v>
      </c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105</v>
      </c>
      <c r="B64" s="1" t="s">
        <v>37</v>
      </c>
      <c r="C64" s="1">
        <v>90.227000000000004</v>
      </c>
      <c r="D64" s="1">
        <v>86.55</v>
      </c>
      <c r="E64" s="1">
        <v>82.224999999999994</v>
      </c>
      <c r="F64" s="1">
        <v>78.141999999999996</v>
      </c>
      <c r="G64" s="6">
        <v>1</v>
      </c>
      <c r="H64" s="1">
        <v>50</v>
      </c>
      <c r="I64" s="1" t="s">
        <v>38</v>
      </c>
      <c r="J64" s="1">
        <v>83.864999999999995</v>
      </c>
      <c r="K64" s="1">
        <f t="shared" si="11"/>
        <v>-1.6400000000000006</v>
      </c>
      <c r="L64" s="1"/>
      <c r="M64" s="1"/>
      <c r="N64" s="10">
        <v>24.892199999999999</v>
      </c>
      <c r="O64" s="1">
        <v>90</v>
      </c>
      <c r="P64" s="1"/>
      <c r="Q64" s="1">
        <f t="shared" si="4"/>
        <v>16.445</v>
      </c>
      <c r="R64" s="5"/>
      <c r="S64" s="5"/>
      <c r="T64" s="1"/>
      <c r="U64" s="1">
        <f t="shared" si="5"/>
        <v>11.738169656430525</v>
      </c>
      <c r="V64" s="1">
        <f t="shared" si="6"/>
        <v>11.738169656430525</v>
      </c>
      <c r="W64" s="1">
        <v>17.260000000000002</v>
      </c>
      <c r="X64" s="1">
        <v>12.962</v>
      </c>
      <c r="Y64" s="1">
        <v>14.54</v>
      </c>
      <c r="Z64" s="1">
        <v>16.1892</v>
      </c>
      <c r="AA64" s="1">
        <v>13.4808</v>
      </c>
      <c r="AB64" s="1">
        <v>14.4832</v>
      </c>
      <c r="AC64" s="1"/>
      <c r="AD64" s="1">
        <f t="shared" si="12"/>
        <v>0</v>
      </c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106</v>
      </c>
      <c r="B65" s="1" t="s">
        <v>37</v>
      </c>
      <c r="C65" s="1">
        <v>91.325000000000003</v>
      </c>
      <c r="D65" s="1">
        <v>119.36499999999999</v>
      </c>
      <c r="E65" s="1">
        <v>103.57</v>
      </c>
      <c r="F65" s="1">
        <v>83.072000000000003</v>
      </c>
      <c r="G65" s="6">
        <v>1</v>
      </c>
      <c r="H65" s="1">
        <v>50</v>
      </c>
      <c r="I65" s="1" t="s">
        <v>38</v>
      </c>
      <c r="J65" s="1">
        <v>99.603999999999999</v>
      </c>
      <c r="K65" s="1">
        <f t="shared" si="11"/>
        <v>3.965999999999994</v>
      </c>
      <c r="L65" s="1"/>
      <c r="M65" s="1"/>
      <c r="N65" s="10">
        <v>21.1404</v>
      </c>
      <c r="O65" s="1">
        <v>60</v>
      </c>
      <c r="P65" s="1"/>
      <c r="Q65" s="1">
        <f t="shared" si="4"/>
        <v>20.713999999999999</v>
      </c>
      <c r="R65" s="5">
        <f t="shared" si="14"/>
        <v>84.355599999999981</v>
      </c>
      <c r="S65" s="5"/>
      <c r="T65" s="1"/>
      <c r="U65" s="1">
        <f t="shared" si="5"/>
        <v>12</v>
      </c>
      <c r="V65" s="1">
        <f t="shared" si="6"/>
        <v>7.9276045186830171</v>
      </c>
      <c r="W65" s="1">
        <v>18.466799999999999</v>
      </c>
      <c r="X65" s="1">
        <v>15.6738</v>
      </c>
      <c r="Y65" s="1">
        <v>15.333600000000001</v>
      </c>
      <c r="Z65" s="1">
        <v>17.6128</v>
      </c>
      <c r="AA65" s="1">
        <v>16.555199999999999</v>
      </c>
      <c r="AB65" s="1">
        <v>16.837399999999999</v>
      </c>
      <c r="AC65" s="1"/>
      <c r="AD65" s="1">
        <f t="shared" si="12"/>
        <v>84.355599999999981</v>
      </c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107</v>
      </c>
      <c r="B66" s="1" t="s">
        <v>37</v>
      </c>
      <c r="C66" s="1">
        <v>44.895000000000003</v>
      </c>
      <c r="D66" s="1">
        <v>54.825000000000003</v>
      </c>
      <c r="E66" s="1">
        <v>55.558999999999997</v>
      </c>
      <c r="F66" s="1">
        <v>38.726999999999997</v>
      </c>
      <c r="G66" s="6">
        <v>1</v>
      </c>
      <c r="H66" s="1">
        <v>55</v>
      </c>
      <c r="I66" s="1" t="s">
        <v>38</v>
      </c>
      <c r="J66" s="1">
        <v>58.03</v>
      </c>
      <c r="K66" s="1">
        <f t="shared" si="11"/>
        <v>-2.4710000000000036</v>
      </c>
      <c r="L66" s="1"/>
      <c r="M66" s="1"/>
      <c r="N66" s="10">
        <v>74.198800000000006</v>
      </c>
      <c r="O66" s="1"/>
      <c r="P66" s="1"/>
      <c r="Q66" s="1">
        <f t="shared" si="4"/>
        <v>11.111799999999999</v>
      </c>
      <c r="R66" s="5">
        <f t="shared" si="14"/>
        <v>20.415799999999969</v>
      </c>
      <c r="S66" s="5"/>
      <c r="T66" s="1"/>
      <c r="U66" s="1">
        <f t="shared" si="5"/>
        <v>11.999999999999998</v>
      </c>
      <c r="V66" s="1">
        <f t="shared" si="6"/>
        <v>10.162691913101389</v>
      </c>
      <c r="W66" s="1">
        <v>10.264200000000001</v>
      </c>
      <c r="X66" s="1">
        <v>12.5936</v>
      </c>
      <c r="Y66" s="1">
        <v>13.392799999999999</v>
      </c>
      <c r="Z66" s="1">
        <v>10.1968</v>
      </c>
      <c r="AA66" s="1">
        <v>9.1140000000000008</v>
      </c>
      <c r="AB66" s="1">
        <v>9.8165999999999993</v>
      </c>
      <c r="AC66" s="1"/>
      <c r="AD66" s="1">
        <f t="shared" si="12"/>
        <v>20.415799999999969</v>
      </c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108</v>
      </c>
      <c r="B67" s="1" t="s">
        <v>37</v>
      </c>
      <c r="C67" s="1"/>
      <c r="D67" s="1">
        <v>21.606000000000002</v>
      </c>
      <c r="E67" s="1">
        <v>20.260999999999999</v>
      </c>
      <c r="F67" s="1">
        <v>1.345</v>
      </c>
      <c r="G67" s="6">
        <v>1</v>
      </c>
      <c r="H67" s="1" t="e">
        <v>#N/A</v>
      </c>
      <c r="I67" s="1" t="s">
        <v>38</v>
      </c>
      <c r="J67" s="1">
        <v>20.260999999999999</v>
      </c>
      <c r="K67" s="1">
        <f t="shared" si="11"/>
        <v>0</v>
      </c>
      <c r="L67" s="1"/>
      <c r="M67" s="1"/>
      <c r="N67" s="10"/>
      <c r="O67" s="1">
        <v>25</v>
      </c>
      <c r="P67" s="1"/>
      <c r="Q67" s="1">
        <f t="shared" si="4"/>
        <v>4.0522</v>
      </c>
      <c r="R67" s="5">
        <f t="shared" si="14"/>
        <v>22.281400000000005</v>
      </c>
      <c r="S67" s="5"/>
      <c r="T67" s="1"/>
      <c r="U67" s="1">
        <f t="shared" si="5"/>
        <v>12</v>
      </c>
      <c r="V67" s="1">
        <f t="shared" si="6"/>
        <v>6.5014066433048709</v>
      </c>
      <c r="W67" s="1">
        <v>3.9085999999999999</v>
      </c>
      <c r="X67" s="1">
        <v>0</v>
      </c>
      <c r="Y67" s="1">
        <v>0</v>
      </c>
      <c r="Z67" s="1">
        <v>0</v>
      </c>
      <c r="AA67" s="1">
        <v>0</v>
      </c>
      <c r="AB67" s="1">
        <v>0</v>
      </c>
      <c r="AC67" s="1"/>
      <c r="AD67" s="1">
        <f t="shared" si="12"/>
        <v>22.281400000000005</v>
      </c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109</v>
      </c>
      <c r="B68" s="1" t="s">
        <v>37</v>
      </c>
      <c r="C68" s="1"/>
      <c r="D68" s="1">
        <v>21.863</v>
      </c>
      <c r="E68" s="1">
        <v>21.991</v>
      </c>
      <c r="F68" s="1">
        <v>-0.128</v>
      </c>
      <c r="G68" s="6">
        <v>1</v>
      </c>
      <c r="H68" s="1" t="e">
        <v>#N/A</v>
      </c>
      <c r="I68" s="1" t="s">
        <v>38</v>
      </c>
      <c r="J68" s="1">
        <v>21.991</v>
      </c>
      <c r="K68" s="1">
        <f t="shared" si="11"/>
        <v>0</v>
      </c>
      <c r="L68" s="1"/>
      <c r="M68" s="1"/>
      <c r="N68" s="10"/>
      <c r="O68" s="1">
        <v>30</v>
      </c>
      <c r="P68" s="1"/>
      <c r="Q68" s="1">
        <f t="shared" si="4"/>
        <v>4.3982000000000001</v>
      </c>
      <c r="R68" s="5">
        <f t="shared" si="14"/>
        <v>22.906400000000005</v>
      </c>
      <c r="S68" s="5"/>
      <c r="T68" s="1"/>
      <c r="U68" s="1">
        <f t="shared" si="5"/>
        <v>12</v>
      </c>
      <c r="V68" s="1">
        <f t="shared" si="6"/>
        <v>6.7918694011186389</v>
      </c>
      <c r="W68" s="1">
        <v>4.3982000000000001</v>
      </c>
      <c r="X68" s="1">
        <v>0</v>
      </c>
      <c r="Y68" s="1">
        <v>0</v>
      </c>
      <c r="Z68" s="1">
        <v>0</v>
      </c>
      <c r="AA68" s="1">
        <v>0</v>
      </c>
      <c r="AB68" s="1">
        <v>0</v>
      </c>
      <c r="AC68" s="1"/>
      <c r="AD68" s="1">
        <f t="shared" si="12"/>
        <v>22.906400000000005</v>
      </c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110</v>
      </c>
      <c r="B69" s="1" t="s">
        <v>37</v>
      </c>
      <c r="C69" s="1">
        <v>15.147</v>
      </c>
      <c r="D69" s="1">
        <v>330.08800000000002</v>
      </c>
      <c r="E69" s="1">
        <v>168.22300000000001</v>
      </c>
      <c r="F69" s="1">
        <v>169.036</v>
      </c>
      <c r="G69" s="6">
        <v>1</v>
      </c>
      <c r="H69" s="1">
        <v>40</v>
      </c>
      <c r="I69" s="1" t="s">
        <v>38</v>
      </c>
      <c r="J69" s="1">
        <v>239.43</v>
      </c>
      <c r="K69" s="1">
        <f t="shared" si="11"/>
        <v>-71.206999999999994</v>
      </c>
      <c r="L69" s="1"/>
      <c r="M69" s="1"/>
      <c r="N69" s="10">
        <v>194.0560000000001</v>
      </c>
      <c r="O69" s="1"/>
      <c r="P69" s="1"/>
      <c r="Q69" s="1">
        <f t="shared" si="4"/>
        <v>33.644600000000004</v>
      </c>
      <c r="R69" s="5">
        <f t="shared" si="14"/>
        <v>40.643199999999979</v>
      </c>
      <c r="S69" s="5"/>
      <c r="T69" s="1"/>
      <c r="U69" s="1">
        <f t="shared" si="5"/>
        <v>12</v>
      </c>
      <c r="V69" s="1">
        <f t="shared" si="6"/>
        <v>10.791984449213249</v>
      </c>
      <c r="W69" s="1">
        <v>31.478999999999999</v>
      </c>
      <c r="X69" s="1">
        <v>38.807000000000002</v>
      </c>
      <c r="Y69" s="1">
        <v>47.633200000000002</v>
      </c>
      <c r="Z69" s="1">
        <v>44.6768</v>
      </c>
      <c r="AA69" s="1">
        <v>35.898600000000002</v>
      </c>
      <c r="AB69" s="1">
        <v>33.050199999999997</v>
      </c>
      <c r="AC69" s="1" t="s">
        <v>111</v>
      </c>
      <c r="AD69" s="1">
        <f t="shared" si="12"/>
        <v>40.643199999999979</v>
      </c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112</v>
      </c>
      <c r="B70" s="1" t="s">
        <v>33</v>
      </c>
      <c r="C70" s="1">
        <v>279</v>
      </c>
      <c r="D70" s="1">
        <v>846</v>
      </c>
      <c r="E70" s="1">
        <v>566</v>
      </c>
      <c r="F70" s="1">
        <v>463</v>
      </c>
      <c r="G70" s="6">
        <v>0.4</v>
      </c>
      <c r="H70" s="1">
        <v>45</v>
      </c>
      <c r="I70" s="1" t="s">
        <v>38</v>
      </c>
      <c r="J70" s="1">
        <v>594</v>
      </c>
      <c r="K70" s="1">
        <f t="shared" ref="K70:K101" si="15">E70-J70</f>
        <v>-28</v>
      </c>
      <c r="L70" s="1"/>
      <c r="M70" s="1"/>
      <c r="N70" s="10"/>
      <c r="O70" s="1">
        <v>180</v>
      </c>
      <c r="P70" s="1">
        <v>400</v>
      </c>
      <c r="Q70" s="1">
        <f t="shared" si="4"/>
        <v>113.2</v>
      </c>
      <c r="R70" s="5">
        <f t="shared" si="14"/>
        <v>315.40000000000009</v>
      </c>
      <c r="S70" s="5"/>
      <c r="T70" s="1"/>
      <c r="U70" s="1">
        <f t="shared" si="5"/>
        <v>12</v>
      </c>
      <c r="V70" s="1">
        <f t="shared" si="6"/>
        <v>9.2137809187279149</v>
      </c>
      <c r="W70" s="1">
        <v>111.6</v>
      </c>
      <c r="X70" s="1">
        <v>90.6</v>
      </c>
      <c r="Y70" s="1">
        <v>94.6</v>
      </c>
      <c r="Z70" s="1">
        <v>122.4</v>
      </c>
      <c r="AA70" s="1">
        <v>124.4</v>
      </c>
      <c r="AB70" s="1">
        <v>103.2</v>
      </c>
      <c r="AC70" s="1"/>
      <c r="AD70" s="1">
        <f t="shared" ref="AD70:AD101" si="16">R70*G70</f>
        <v>126.16000000000004</v>
      </c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4" t="s">
        <v>113</v>
      </c>
      <c r="B71" s="14" t="s">
        <v>37</v>
      </c>
      <c r="C71" s="14"/>
      <c r="D71" s="14">
        <v>44.850999999999999</v>
      </c>
      <c r="E71" s="14">
        <v>14.981</v>
      </c>
      <c r="F71" s="14">
        <v>29.87</v>
      </c>
      <c r="G71" s="15">
        <v>0</v>
      </c>
      <c r="H71" s="14">
        <v>40</v>
      </c>
      <c r="I71" s="14" t="s">
        <v>51</v>
      </c>
      <c r="J71" s="14">
        <v>22.271000000000001</v>
      </c>
      <c r="K71" s="14">
        <f t="shared" si="15"/>
        <v>-7.2900000000000009</v>
      </c>
      <c r="L71" s="14"/>
      <c r="M71" s="14"/>
      <c r="N71" s="16"/>
      <c r="O71" s="14"/>
      <c r="P71" s="14"/>
      <c r="Q71" s="14">
        <f t="shared" ref="Q71:Q131" si="17">E71/5</f>
        <v>2.9962</v>
      </c>
      <c r="R71" s="17"/>
      <c r="S71" s="17"/>
      <c r="T71" s="14"/>
      <c r="U71" s="14">
        <f t="shared" ref="U71:U131" si="18">(F71+N71+O71+P71+R71)/Q71</f>
        <v>9.969294439623523</v>
      </c>
      <c r="V71" s="14">
        <f t="shared" ref="V71:V131" si="19">(F71+N71+O71+P71)/Q71</f>
        <v>9.969294439623523</v>
      </c>
      <c r="W71" s="14">
        <v>2.9962</v>
      </c>
      <c r="X71" s="14">
        <v>0</v>
      </c>
      <c r="Y71" s="14">
        <v>0</v>
      </c>
      <c r="Z71" s="14">
        <v>3.7469999999999999</v>
      </c>
      <c r="AA71" s="14">
        <v>3.9571999999999998</v>
      </c>
      <c r="AB71" s="14">
        <v>0.22620000000000001</v>
      </c>
      <c r="AC71" s="14" t="s">
        <v>61</v>
      </c>
      <c r="AD71" s="14">
        <f t="shared" si="16"/>
        <v>0</v>
      </c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114</v>
      </c>
      <c r="B72" s="1" t="s">
        <v>37</v>
      </c>
      <c r="C72" s="1"/>
      <c r="D72" s="1">
        <v>24.324000000000002</v>
      </c>
      <c r="E72" s="1">
        <v>24.468</v>
      </c>
      <c r="F72" s="1">
        <v>-0.14399999999999999</v>
      </c>
      <c r="G72" s="6">
        <v>1</v>
      </c>
      <c r="H72" s="1" t="e">
        <v>#N/A</v>
      </c>
      <c r="I72" s="1" t="s">
        <v>38</v>
      </c>
      <c r="J72" s="1">
        <v>21.378</v>
      </c>
      <c r="K72" s="1">
        <f t="shared" si="15"/>
        <v>3.09</v>
      </c>
      <c r="L72" s="1"/>
      <c r="M72" s="1"/>
      <c r="N72" s="10"/>
      <c r="O72" s="1">
        <v>30</v>
      </c>
      <c r="P72" s="1"/>
      <c r="Q72" s="1">
        <f t="shared" si="17"/>
        <v>4.8936000000000002</v>
      </c>
      <c r="R72" s="5">
        <f>12*Q72-P72-O72-N72-F72</f>
        <v>28.867200000000004</v>
      </c>
      <c r="S72" s="5"/>
      <c r="T72" s="1"/>
      <c r="U72" s="1">
        <f t="shared" si="18"/>
        <v>12</v>
      </c>
      <c r="V72" s="1">
        <f t="shared" si="19"/>
        <v>6.1010299166257971</v>
      </c>
      <c r="W72" s="1">
        <v>4.6196000000000002</v>
      </c>
      <c r="X72" s="1">
        <v>0</v>
      </c>
      <c r="Y72" s="1">
        <v>0</v>
      </c>
      <c r="Z72" s="1">
        <v>0</v>
      </c>
      <c r="AA72" s="1">
        <v>0</v>
      </c>
      <c r="AB72" s="1">
        <v>0</v>
      </c>
      <c r="AC72" s="1"/>
      <c r="AD72" s="1">
        <f t="shared" si="16"/>
        <v>28.867200000000004</v>
      </c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4" t="s">
        <v>115</v>
      </c>
      <c r="B73" s="14" t="s">
        <v>33</v>
      </c>
      <c r="C73" s="14">
        <v>-1</v>
      </c>
      <c r="D73" s="14"/>
      <c r="E73" s="14">
        <v>-5</v>
      </c>
      <c r="F73" s="14">
        <v>-1</v>
      </c>
      <c r="G73" s="15">
        <v>0</v>
      </c>
      <c r="H73" s="14">
        <v>45</v>
      </c>
      <c r="I73" s="14" t="s">
        <v>51</v>
      </c>
      <c r="J73" s="14">
        <v>12</v>
      </c>
      <c r="K73" s="14">
        <f t="shared" si="15"/>
        <v>-17</v>
      </c>
      <c r="L73" s="14"/>
      <c r="M73" s="14"/>
      <c r="N73" s="16"/>
      <c r="O73" s="14"/>
      <c r="P73" s="14"/>
      <c r="Q73" s="14">
        <f t="shared" si="17"/>
        <v>-1</v>
      </c>
      <c r="R73" s="17"/>
      <c r="S73" s="17"/>
      <c r="T73" s="14"/>
      <c r="U73" s="14">
        <f t="shared" si="18"/>
        <v>1</v>
      </c>
      <c r="V73" s="14">
        <f t="shared" si="19"/>
        <v>1</v>
      </c>
      <c r="W73" s="14">
        <v>-0.8</v>
      </c>
      <c r="X73" s="14">
        <v>8.4</v>
      </c>
      <c r="Y73" s="14">
        <v>11</v>
      </c>
      <c r="Z73" s="14">
        <v>6.8</v>
      </c>
      <c r="AA73" s="14">
        <v>5.2</v>
      </c>
      <c r="AB73" s="14">
        <v>5.4</v>
      </c>
      <c r="AC73" s="14"/>
      <c r="AD73" s="14">
        <f t="shared" si="16"/>
        <v>0</v>
      </c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116</v>
      </c>
      <c r="B74" s="1" t="s">
        <v>33</v>
      </c>
      <c r="C74" s="1"/>
      <c r="D74" s="1">
        <v>36</v>
      </c>
      <c r="E74" s="1">
        <v>36</v>
      </c>
      <c r="F74" s="1"/>
      <c r="G74" s="6">
        <v>0.35</v>
      </c>
      <c r="H74" s="1" t="e">
        <v>#N/A</v>
      </c>
      <c r="I74" s="1" t="s">
        <v>38</v>
      </c>
      <c r="J74" s="1">
        <v>36</v>
      </c>
      <c r="K74" s="1">
        <f t="shared" si="15"/>
        <v>0</v>
      </c>
      <c r="L74" s="1"/>
      <c r="M74" s="1"/>
      <c r="N74" s="10"/>
      <c r="O74" s="1">
        <v>50.4</v>
      </c>
      <c r="P74" s="1"/>
      <c r="Q74" s="1">
        <f t="shared" si="17"/>
        <v>7.2</v>
      </c>
      <c r="R74" s="5">
        <f>12*Q74-P74-O74-N74-F74</f>
        <v>36.000000000000007</v>
      </c>
      <c r="S74" s="5"/>
      <c r="T74" s="1"/>
      <c r="U74" s="1">
        <f t="shared" si="18"/>
        <v>12</v>
      </c>
      <c r="V74" s="1">
        <f t="shared" si="19"/>
        <v>7</v>
      </c>
      <c r="W74" s="1">
        <v>7.2</v>
      </c>
      <c r="X74" s="1">
        <v>0</v>
      </c>
      <c r="Y74" s="1">
        <v>0</v>
      </c>
      <c r="Z74" s="1">
        <v>0</v>
      </c>
      <c r="AA74" s="1">
        <v>0</v>
      </c>
      <c r="AB74" s="1">
        <v>0</v>
      </c>
      <c r="AC74" s="1"/>
      <c r="AD74" s="1">
        <f t="shared" si="16"/>
        <v>12.600000000000001</v>
      </c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4" t="s">
        <v>117</v>
      </c>
      <c r="B75" s="14" t="s">
        <v>37</v>
      </c>
      <c r="C75" s="14"/>
      <c r="D75" s="14"/>
      <c r="E75" s="18">
        <v>2.7519999999999998</v>
      </c>
      <c r="F75" s="18">
        <v>-2.7519999999999998</v>
      </c>
      <c r="G75" s="15">
        <v>0</v>
      </c>
      <c r="H75" s="14">
        <v>40</v>
      </c>
      <c r="I75" s="14" t="s">
        <v>51</v>
      </c>
      <c r="J75" s="14">
        <v>2.7519999999999998</v>
      </c>
      <c r="K75" s="14">
        <f t="shared" si="15"/>
        <v>0</v>
      </c>
      <c r="L75" s="14"/>
      <c r="M75" s="14"/>
      <c r="N75" s="16"/>
      <c r="O75" s="14"/>
      <c r="P75" s="14"/>
      <c r="Q75" s="14">
        <f t="shared" si="17"/>
        <v>0.5504</v>
      </c>
      <c r="R75" s="17"/>
      <c r="S75" s="17"/>
      <c r="T75" s="14"/>
      <c r="U75" s="14">
        <f t="shared" si="18"/>
        <v>-5</v>
      </c>
      <c r="V75" s="14">
        <f t="shared" si="19"/>
        <v>-5</v>
      </c>
      <c r="W75" s="14">
        <v>0.5504</v>
      </c>
      <c r="X75" s="14">
        <v>0</v>
      </c>
      <c r="Y75" s="14">
        <v>1.5786</v>
      </c>
      <c r="Z75" s="14">
        <v>60.034000000000013</v>
      </c>
      <c r="AA75" s="14">
        <v>62.018600000000013</v>
      </c>
      <c r="AB75" s="14">
        <v>74.852200000000011</v>
      </c>
      <c r="AC75" s="14" t="s">
        <v>118</v>
      </c>
      <c r="AD75" s="14">
        <f t="shared" si="16"/>
        <v>0</v>
      </c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 t="s">
        <v>119</v>
      </c>
      <c r="B76" s="1" t="s">
        <v>33</v>
      </c>
      <c r="C76" s="1"/>
      <c r="D76" s="1">
        <v>30</v>
      </c>
      <c r="E76" s="1">
        <v>12</v>
      </c>
      <c r="F76" s="1">
        <v>18</v>
      </c>
      <c r="G76" s="6">
        <v>0.4</v>
      </c>
      <c r="H76" s="1" t="e">
        <v>#N/A</v>
      </c>
      <c r="I76" s="1" t="s">
        <v>38</v>
      </c>
      <c r="J76" s="1">
        <v>12</v>
      </c>
      <c r="K76" s="1">
        <f t="shared" si="15"/>
        <v>0</v>
      </c>
      <c r="L76" s="1"/>
      <c r="M76" s="1"/>
      <c r="N76" s="10"/>
      <c r="O76" s="1">
        <v>10</v>
      </c>
      <c r="P76" s="1"/>
      <c r="Q76" s="1">
        <f t="shared" si="17"/>
        <v>2.4</v>
      </c>
      <c r="R76" s="5"/>
      <c r="S76" s="5"/>
      <c r="T76" s="1"/>
      <c r="U76" s="1">
        <f t="shared" si="18"/>
        <v>11.666666666666668</v>
      </c>
      <c r="V76" s="1">
        <f t="shared" si="19"/>
        <v>11.666666666666668</v>
      </c>
      <c r="W76" s="1">
        <v>2</v>
      </c>
      <c r="X76" s="1">
        <v>0</v>
      </c>
      <c r="Y76" s="1">
        <v>0</v>
      </c>
      <c r="Z76" s="1">
        <v>0</v>
      </c>
      <c r="AA76" s="1">
        <v>0</v>
      </c>
      <c r="AB76" s="1">
        <v>0</v>
      </c>
      <c r="AC76" s="1"/>
      <c r="AD76" s="1">
        <f t="shared" si="16"/>
        <v>0</v>
      </c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4" t="s">
        <v>120</v>
      </c>
      <c r="B77" s="14" t="s">
        <v>33</v>
      </c>
      <c r="C77" s="14"/>
      <c r="D77" s="14">
        <v>36</v>
      </c>
      <c r="E77" s="18">
        <v>7</v>
      </c>
      <c r="F77" s="18">
        <v>29</v>
      </c>
      <c r="G77" s="15">
        <v>0</v>
      </c>
      <c r="H77" s="14" t="e">
        <v>#N/A</v>
      </c>
      <c r="I77" s="14" t="s">
        <v>51</v>
      </c>
      <c r="J77" s="14">
        <v>7</v>
      </c>
      <c r="K77" s="14">
        <f t="shared" si="15"/>
        <v>0</v>
      </c>
      <c r="L77" s="14"/>
      <c r="M77" s="14"/>
      <c r="N77" s="16"/>
      <c r="O77" s="14"/>
      <c r="P77" s="14"/>
      <c r="Q77" s="14">
        <f t="shared" si="17"/>
        <v>1.4</v>
      </c>
      <c r="R77" s="17"/>
      <c r="S77" s="17"/>
      <c r="T77" s="14"/>
      <c r="U77" s="14">
        <f t="shared" si="18"/>
        <v>20.714285714285715</v>
      </c>
      <c r="V77" s="14">
        <f t="shared" si="19"/>
        <v>20.714285714285715</v>
      </c>
      <c r="W77" s="14">
        <v>1.2</v>
      </c>
      <c r="X77" s="14">
        <v>0</v>
      </c>
      <c r="Y77" s="14">
        <v>0</v>
      </c>
      <c r="Z77" s="14">
        <v>0</v>
      </c>
      <c r="AA77" s="14">
        <v>0</v>
      </c>
      <c r="AB77" s="14">
        <v>0</v>
      </c>
      <c r="AC77" s="14" t="s">
        <v>121</v>
      </c>
      <c r="AD77" s="14">
        <f t="shared" si="16"/>
        <v>0</v>
      </c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4" t="s">
        <v>122</v>
      </c>
      <c r="B78" s="14" t="s">
        <v>33</v>
      </c>
      <c r="C78" s="14">
        <v>19</v>
      </c>
      <c r="D78" s="14"/>
      <c r="E78" s="14">
        <v>17</v>
      </c>
      <c r="F78" s="14"/>
      <c r="G78" s="15">
        <v>0</v>
      </c>
      <c r="H78" s="14">
        <v>60</v>
      </c>
      <c r="I78" s="14" t="s">
        <v>51</v>
      </c>
      <c r="J78" s="14">
        <v>13</v>
      </c>
      <c r="K78" s="14">
        <f t="shared" si="15"/>
        <v>4</v>
      </c>
      <c r="L78" s="14"/>
      <c r="M78" s="14"/>
      <c r="N78" s="16"/>
      <c r="O78" s="14"/>
      <c r="P78" s="14"/>
      <c r="Q78" s="14">
        <f t="shared" si="17"/>
        <v>3.4</v>
      </c>
      <c r="R78" s="17"/>
      <c r="S78" s="17"/>
      <c r="T78" s="14"/>
      <c r="U78" s="14">
        <f t="shared" si="18"/>
        <v>0</v>
      </c>
      <c r="V78" s="14">
        <f t="shared" si="19"/>
        <v>0</v>
      </c>
      <c r="W78" s="14">
        <v>3.8</v>
      </c>
      <c r="X78" s="14">
        <v>4.2</v>
      </c>
      <c r="Y78" s="14">
        <v>4</v>
      </c>
      <c r="Z78" s="14">
        <v>4.8</v>
      </c>
      <c r="AA78" s="14">
        <v>5.8</v>
      </c>
      <c r="AB78" s="14">
        <v>5</v>
      </c>
      <c r="AC78" s="14"/>
      <c r="AD78" s="14">
        <f t="shared" si="16"/>
        <v>0</v>
      </c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4" t="s">
        <v>123</v>
      </c>
      <c r="B79" s="14" t="s">
        <v>33</v>
      </c>
      <c r="C79" s="14">
        <v>19</v>
      </c>
      <c r="D79" s="14"/>
      <c r="E79" s="14">
        <v>15</v>
      </c>
      <c r="F79" s="14">
        <v>4</v>
      </c>
      <c r="G79" s="15">
        <v>0</v>
      </c>
      <c r="H79" s="14">
        <v>730</v>
      </c>
      <c r="I79" s="14" t="s">
        <v>51</v>
      </c>
      <c r="J79" s="14">
        <v>15</v>
      </c>
      <c r="K79" s="14">
        <f t="shared" si="15"/>
        <v>0</v>
      </c>
      <c r="L79" s="14"/>
      <c r="M79" s="14"/>
      <c r="N79" s="16"/>
      <c r="O79" s="14"/>
      <c r="P79" s="14"/>
      <c r="Q79" s="14">
        <f t="shared" si="17"/>
        <v>3</v>
      </c>
      <c r="R79" s="17"/>
      <c r="S79" s="17"/>
      <c r="T79" s="14"/>
      <c r="U79" s="14">
        <f t="shared" si="18"/>
        <v>1.3333333333333333</v>
      </c>
      <c r="V79" s="14">
        <f t="shared" si="19"/>
        <v>1.3333333333333333</v>
      </c>
      <c r="W79" s="14">
        <v>3</v>
      </c>
      <c r="X79" s="14">
        <v>1.4</v>
      </c>
      <c r="Y79" s="14">
        <v>3.4</v>
      </c>
      <c r="Z79" s="14">
        <v>4.5999999999999996</v>
      </c>
      <c r="AA79" s="14">
        <v>3</v>
      </c>
      <c r="AB79" s="14">
        <v>4.2</v>
      </c>
      <c r="AC79" s="14" t="s">
        <v>124</v>
      </c>
      <c r="AD79" s="14">
        <f t="shared" si="16"/>
        <v>0</v>
      </c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 t="s">
        <v>125</v>
      </c>
      <c r="B80" s="1" t="s">
        <v>33</v>
      </c>
      <c r="C80" s="1"/>
      <c r="D80" s="1">
        <v>36</v>
      </c>
      <c r="E80" s="1">
        <v>17</v>
      </c>
      <c r="F80" s="1">
        <v>19</v>
      </c>
      <c r="G80" s="6">
        <v>0.45</v>
      </c>
      <c r="H80" s="1" t="e">
        <v>#N/A</v>
      </c>
      <c r="I80" s="1" t="s">
        <v>38</v>
      </c>
      <c r="J80" s="1">
        <v>17</v>
      </c>
      <c r="K80" s="1">
        <f t="shared" si="15"/>
        <v>0</v>
      </c>
      <c r="L80" s="1"/>
      <c r="M80" s="1"/>
      <c r="N80" s="10"/>
      <c r="O80" s="1"/>
      <c r="P80" s="1"/>
      <c r="Q80" s="1">
        <f t="shared" si="17"/>
        <v>3.4</v>
      </c>
      <c r="R80" s="5">
        <f t="shared" ref="R80" si="20">12*Q80-P80-O80-N80-F80</f>
        <v>21.799999999999997</v>
      </c>
      <c r="S80" s="5"/>
      <c r="T80" s="1"/>
      <c r="U80" s="1">
        <f t="shared" si="18"/>
        <v>12</v>
      </c>
      <c r="V80" s="1">
        <f t="shared" si="19"/>
        <v>5.5882352941176476</v>
      </c>
      <c r="W80" s="1">
        <v>2.2000000000000002</v>
      </c>
      <c r="X80" s="1">
        <v>0</v>
      </c>
      <c r="Y80" s="1">
        <v>0</v>
      </c>
      <c r="Z80" s="1">
        <v>0</v>
      </c>
      <c r="AA80" s="1">
        <v>0</v>
      </c>
      <c r="AB80" s="1">
        <v>0</v>
      </c>
      <c r="AC80" s="1"/>
      <c r="AD80" s="1">
        <f t="shared" si="16"/>
        <v>9.8099999999999987</v>
      </c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 t="s">
        <v>126</v>
      </c>
      <c r="B81" s="1" t="s">
        <v>33</v>
      </c>
      <c r="C81" s="1">
        <v>172</v>
      </c>
      <c r="D81" s="1">
        <v>90</v>
      </c>
      <c r="E81" s="1">
        <v>149</v>
      </c>
      <c r="F81" s="1">
        <v>80</v>
      </c>
      <c r="G81" s="6">
        <v>0.4</v>
      </c>
      <c r="H81" s="1">
        <v>40</v>
      </c>
      <c r="I81" s="1" t="s">
        <v>38</v>
      </c>
      <c r="J81" s="1">
        <v>155</v>
      </c>
      <c r="K81" s="1">
        <f t="shared" si="15"/>
        <v>-6</v>
      </c>
      <c r="L81" s="1"/>
      <c r="M81" s="1"/>
      <c r="N81" s="10">
        <v>202.3</v>
      </c>
      <c r="O81" s="1">
        <v>89.500000000000057</v>
      </c>
      <c r="P81" s="1"/>
      <c r="Q81" s="1">
        <f t="shared" si="17"/>
        <v>29.8</v>
      </c>
      <c r="R81" s="5"/>
      <c r="S81" s="5"/>
      <c r="T81" s="1"/>
      <c r="U81" s="1">
        <f t="shared" si="18"/>
        <v>12.476510067114097</v>
      </c>
      <c r="V81" s="1">
        <f t="shared" si="19"/>
        <v>12.476510067114097</v>
      </c>
      <c r="W81" s="1">
        <v>34</v>
      </c>
      <c r="X81" s="1">
        <v>36.4</v>
      </c>
      <c r="Y81" s="1">
        <v>35.6</v>
      </c>
      <c r="Z81" s="1">
        <v>30.2</v>
      </c>
      <c r="AA81" s="1">
        <v>31.2</v>
      </c>
      <c r="AB81" s="1">
        <v>34.4</v>
      </c>
      <c r="AC81" s="1"/>
      <c r="AD81" s="1">
        <f t="shared" si="16"/>
        <v>0</v>
      </c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4" t="s">
        <v>127</v>
      </c>
      <c r="B82" s="14" t="s">
        <v>33</v>
      </c>
      <c r="C82" s="14">
        <v>96</v>
      </c>
      <c r="D82" s="14">
        <v>102</v>
      </c>
      <c r="E82" s="14">
        <v>68</v>
      </c>
      <c r="F82" s="14">
        <v>101</v>
      </c>
      <c r="G82" s="15">
        <v>0</v>
      </c>
      <c r="H82" s="14">
        <v>40</v>
      </c>
      <c r="I82" s="14" t="s">
        <v>51</v>
      </c>
      <c r="J82" s="14">
        <v>66</v>
      </c>
      <c r="K82" s="14">
        <f t="shared" si="15"/>
        <v>2</v>
      </c>
      <c r="L82" s="14"/>
      <c r="M82" s="14"/>
      <c r="N82" s="16">
        <v>95.399999999999977</v>
      </c>
      <c r="O82" s="14"/>
      <c r="P82" s="14"/>
      <c r="Q82" s="14">
        <f t="shared" si="17"/>
        <v>13.6</v>
      </c>
      <c r="R82" s="17"/>
      <c r="S82" s="17"/>
      <c r="T82" s="14"/>
      <c r="U82" s="14">
        <f t="shared" si="18"/>
        <v>14.441176470588234</v>
      </c>
      <c r="V82" s="14">
        <f t="shared" si="19"/>
        <v>14.441176470588234</v>
      </c>
      <c r="W82" s="14">
        <v>19.2</v>
      </c>
      <c r="X82" s="14">
        <v>22</v>
      </c>
      <c r="Y82" s="14">
        <v>17.399999999999999</v>
      </c>
      <c r="Z82" s="14">
        <v>15.4</v>
      </c>
      <c r="AA82" s="14">
        <v>15.8</v>
      </c>
      <c r="AB82" s="14">
        <v>5.4</v>
      </c>
      <c r="AC82" s="14" t="s">
        <v>61</v>
      </c>
      <c r="AD82" s="14">
        <f t="shared" si="16"/>
        <v>0</v>
      </c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 t="s">
        <v>128</v>
      </c>
      <c r="B83" s="1" t="s">
        <v>37</v>
      </c>
      <c r="C83" s="1"/>
      <c r="D83" s="1">
        <v>21.425000000000001</v>
      </c>
      <c r="E83" s="1">
        <v>21.425000000000001</v>
      </c>
      <c r="F83" s="1"/>
      <c r="G83" s="6">
        <v>1</v>
      </c>
      <c r="H83" s="1" t="e">
        <v>#N/A</v>
      </c>
      <c r="I83" s="1" t="s">
        <v>38</v>
      </c>
      <c r="J83" s="1">
        <v>23.731999999999999</v>
      </c>
      <c r="K83" s="1">
        <f t="shared" si="15"/>
        <v>-2.3069999999999986</v>
      </c>
      <c r="L83" s="1"/>
      <c r="M83" s="1"/>
      <c r="N83" s="10"/>
      <c r="O83" s="1">
        <v>29.995000000000001</v>
      </c>
      <c r="P83" s="1"/>
      <c r="Q83" s="1">
        <f t="shared" si="17"/>
        <v>4.2850000000000001</v>
      </c>
      <c r="R83" s="5">
        <f>12*Q83-P83-O83-N83-F83</f>
        <v>21.425000000000001</v>
      </c>
      <c r="S83" s="5"/>
      <c r="T83" s="1"/>
      <c r="U83" s="1">
        <f t="shared" si="18"/>
        <v>12</v>
      </c>
      <c r="V83" s="1">
        <f t="shared" si="19"/>
        <v>7</v>
      </c>
      <c r="W83" s="1">
        <v>4.2850000000000001</v>
      </c>
      <c r="X83" s="1">
        <v>0</v>
      </c>
      <c r="Y83" s="1">
        <v>0</v>
      </c>
      <c r="Z83" s="1">
        <v>0</v>
      </c>
      <c r="AA83" s="1">
        <v>0</v>
      </c>
      <c r="AB83" s="1">
        <v>0</v>
      </c>
      <c r="AC83" s="1"/>
      <c r="AD83" s="1">
        <f t="shared" si="16"/>
        <v>21.425000000000001</v>
      </c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4" t="s">
        <v>129</v>
      </c>
      <c r="B84" s="14" t="s">
        <v>33</v>
      </c>
      <c r="C84" s="14">
        <v>50</v>
      </c>
      <c r="D84" s="14"/>
      <c r="E84" s="14">
        <v>8</v>
      </c>
      <c r="F84" s="14">
        <v>38</v>
      </c>
      <c r="G84" s="15">
        <v>0</v>
      </c>
      <c r="H84" s="14">
        <v>35</v>
      </c>
      <c r="I84" s="14" t="s">
        <v>51</v>
      </c>
      <c r="J84" s="14">
        <v>16</v>
      </c>
      <c r="K84" s="14">
        <f t="shared" si="15"/>
        <v>-8</v>
      </c>
      <c r="L84" s="14"/>
      <c r="M84" s="14"/>
      <c r="N84" s="16"/>
      <c r="O84" s="14"/>
      <c r="P84" s="14"/>
      <c r="Q84" s="14">
        <f t="shared" si="17"/>
        <v>1.6</v>
      </c>
      <c r="R84" s="17"/>
      <c r="S84" s="17"/>
      <c r="T84" s="14"/>
      <c r="U84" s="14">
        <f t="shared" si="18"/>
        <v>23.75</v>
      </c>
      <c r="V84" s="14">
        <f t="shared" si="19"/>
        <v>23.75</v>
      </c>
      <c r="W84" s="14">
        <v>2.8</v>
      </c>
      <c r="X84" s="14">
        <v>2.4</v>
      </c>
      <c r="Y84" s="14">
        <v>3.4</v>
      </c>
      <c r="Z84" s="14">
        <v>2.6</v>
      </c>
      <c r="AA84" s="14">
        <v>5.4</v>
      </c>
      <c r="AB84" s="14">
        <v>6.2</v>
      </c>
      <c r="AC84" s="14"/>
      <c r="AD84" s="14">
        <f t="shared" si="16"/>
        <v>0</v>
      </c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 t="s">
        <v>130</v>
      </c>
      <c r="B85" s="1" t="s">
        <v>37</v>
      </c>
      <c r="C85" s="1"/>
      <c r="D85" s="1">
        <v>58.37</v>
      </c>
      <c r="E85" s="1">
        <v>26.41</v>
      </c>
      <c r="F85" s="1">
        <v>30.661999999999999</v>
      </c>
      <c r="G85" s="6">
        <v>1</v>
      </c>
      <c r="H85" s="1">
        <v>30</v>
      </c>
      <c r="I85" s="1" t="s">
        <v>38</v>
      </c>
      <c r="J85" s="1">
        <v>27.707999999999998</v>
      </c>
      <c r="K85" s="1">
        <f t="shared" si="15"/>
        <v>-1.2979999999999983</v>
      </c>
      <c r="L85" s="1"/>
      <c r="M85" s="1"/>
      <c r="N85" s="10"/>
      <c r="O85" s="1"/>
      <c r="P85" s="1"/>
      <c r="Q85" s="1">
        <f t="shared" si="17"/>
        <v>5.282</v>
      </c>
      <c r="R85" s="5">
        <f>11*Q85-P85-O85-N85-F85</f>
        <v>27.440000000000005</v>
      </c>
      <c r="S85" s="5"/>
      <c r="T85" s="1"/>
      <c r="U85" s="1">
        <f t="shared" si="18"/>
        <v>11</v>
      </c>
      <c r="V85" s="1">
        <f t="shared" si="19"/>
        <v>5.8049981067777354</v>
      </c>
      <c r="W85" s="1">
        <v>2.5106000000000002</v>
      </c>
      <c r="X85" s="1">
        <v>-1.8066</v>
      </c>
      <c r="Y85" s="1">
        <v>-1.2405999999999999</v>
      </c>
      <c r="Z85" s="1">
        <v>4.343</v>
      </c>
      <c r="AA85" s="1">
        <v>9.0090000000000003</v>
      </c>
      <c r="AB85" s="1">
        <v>9.0776000000000003</v>
      </c>
      <c r="AC85" s="1"/>
      <c r="AD85" s="1">
        <f t="shared" si="16"/>
        <v>27.440000000000005</v>
      </c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4" t="s">
        <v>131</v>
      </c>
      <c r="B86" s="14" t="s">
        <v>37</v>
      </c>
      <c r="C86" s="14">
        <v>77.932000000000002</v>
      </c>
      <c r="D86" s="14"/>
      <c r="E86" s="14">
        <v>61.1</v>
      </c>
      <c r="F86" s="14">
        <v>-2.3820000000000001</v>
      </c>
      <c r="G86" s="15">
        <v>0</v>
      </c>
      <c r="H86" s="14">
        <v>40</v>
      </c>
      <c r="I86" s="14" t="s">
        <v>51</v>
      </c>
      <c r="J86" s="14">
        <v>66.311999999999998</v>
      </c>
      <c r="K86" s="14">
        <f t="shared" si="15"/>
        <v>-5.2119999999999962</v>
      </c>
      <c r="L86" s="14"/>
      <c r="M86" s="14"/>
      <c r="N86" s="16"/>
      <c r="O86" s="14"/>
      <c r="P86" s="14"/>
      <c r="Q86" s="14">
        <f t="shared" si="17"/>
        <v>12.22</v>
      </c>
      <c r="R86" s="17"/>
      <c r="S86" s="17"/>
      <c r="T86" s="14"/>
      <c r="U86" s="14">
        <f t="shared" si="18"/>
        <v>-0.19492635024549917</v>
      </c>
      <c r="V86" s="14">
        <f t="shared" si="19"/>
        <v>-0.19492635024549917</v>
      </c>
      <c r="W86" s="14">
        <v>11.319800000000001</v>
      </c>
      <c r="X86" s="14">
        <v>8.5442</v>
      </c>
      <c r="Y86" s="14">
        <v>6.8360000000000003</v>
      </c>
      <c r="Z86" s="14">
        <v>9.1654</v>
      </c>
      <c r="AA86" s="14">
        <v>11.3362</v>
      </c>
      <c r="AB86" s="14">
        <v>7.0706000000000007</v>
      </c>
      <c r="AC86" s="14"/>
      <c r="AD86" s="14">
        <f t="shared" si="16"/>
        <v>0</v>
      </c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 t="s">
        <v>132</v>
      </c>
      <c r="B87" s="1" t="s">
        <v>33</v>
      </c>
      <c r="C87" s="1"/>
      <c r="D87" s="1">
        <v>40</v>
      </c>
      <c r="E87" s="1">
        <v>5</v>
      </c>
      <c r="F87" s="1">
        <v>35</v>
      </c>
      <c r="G87" s="6">
        <v>0.45</v>
      </c>
      <c r="H87" s="1" t="e">
        <v>#N/A</v>
      </c>
      <c r="I87" s="1" t="s">
        <v>38</v>
      </c>
      <c r="J87" s="1">
        <v>5</v>
      </c>
      <c r="K87" s="1">
        <f t="shared" si="15"/>
        <v>0</v>
      </c>
      <c r="L87" s="1"/>
      <c r="M87" s="1"/>
      <c r="N87" s="10"/>
      <c r="O87" s="1"/>
      <c r="P87" s="1"/>
      <c r="Q87" s="1">
        <f t="shared" si="17"/>
        <v>1</v>
      </c>
      <c r="R87" s="5"/>
      <c r="S87" s="5"/>
      <c r="T87" s="1"/>
      <c r="U87" s="1">
        <f t="shared" si="18"/>
        <v>35</v>
      </c>
      <c r="V87" s="1">
        <f t="shared" si="19"/>
        <v>35</v>
      </c>
      <c r="W87" s="1">
        <v>0.6</v>
      </c>
      <c r="X87" s="1">
        <v>0</v>
      </c>
      <c r="Y87" s="1">
        <v>0</v>
      </c>
      <c r="Z87" s="1">
        <v>0</v>
      </c>
      <c r="AA87" s="1">
        <v>0</v>
      </c>
      <c r="AB87" s="1">
        <v>0</v>
      </c>
      <c r="AC87" s="1"/>
      <c r="AD87" s="1">
        <f t="shared" si="16"/>
        <v>0</v>
      </c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 t="s">
        <v>133</v>
      </c>
      <c r="B88" s="1" t="s">
        <v>37</v>
      </c>
      <c r="C88" s="1">
        <v>145.505</v>
      </c>
      <c r="D88" s="1">
        <v>34.69</v>
      </c>
      <c r="E88" s="1">
        <v>102.008</v>
      </c>
      <c r="F88" s="1">
        <v>52.350999999999999</v>
      </c>
      <c r="G88" s="6">
        <v>1</v>
      </c>
      <c r="H88" s="1">
        <v>50</v>
      </c>
      <c r="I88" s="1" t="s">
        <v>38</v>
      </c>
      <c r="J88" s="1">
        <v>98.037999999999997</v>
      </c>
      <c r="K88" s="1">
        <f t="shared" si="15"/>
        <v>3.9699999999999989</v>
      </c>
      <c r="L88" s="1"/>
      <c r="M88" s="1"/>
      <c r="N88" s="10">
        <v>115.4922</v>
      </c>
      <c r="O88" s="1">
        <v>55.156399999999962</v>
      </c>
      <c r="P88" s="1"/>
      <c r="Q88" s="1">
        <f t="shared" si="17"/>
        <v>20.401599999999998</v>
      </c>
      <c r="R88" s="5">
        <f t="shared" ref="R88:R91" si="21">12*Q88-P88-O88-N88-F88</f>
        <v>21.819600000000008</v>
      </c>
      <c r="S88" s="5"/>
      <c r="T88" s="1"/>
      <c r="U88" s="1">
        <f t="shared" si="18"/>
        <v>12</v>
      </c>
      <c r="V88" s="1">
        <f t="shared" si="19"/>
        <v>10.930495647400203</v>
      </c>
      <c r="W88" s="1">
        <v>21.5642</v>
      </c>
      <c r="X88" s="1">
        <v>21.764399999999998</v>
      </c>
      <c r="Y88" s="1">
        <v>23.337199999999999</v>
      </c>
      <c r="Z88" s="1">
        <v>17.538399999999999</v>
      </c>
      <c r="AA88" s="1">
        <v>15.7858</v>
      </c>
      <c r="AB88" s="1">
        <v>23.252199999999998</v>
      </c>
      <c r="AC88" s="1"/>
      <c r="AD88" s="1">
        <f t="shared" si="16"/>
        <v>21.819600000000008</v>
      </c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 t="s">
        <v>134</v>
      </c>
      <c r="B89" s="1" t="s">
        <v>37</v>
      </c>
      <c r="C89" s="1">
        <v>51.527000000000001</v>
      </c>
      <c r="D89" s="1"/>
      <c r="E89" s="1">
        <v>25.855</v>
      </c>
      <c r="F89" s="1">
        <v>18.888999999999999</v>
      </c>
      <c r="G89" s="6">
        <v>1</v>
      </c>
      <c r="H89" s="1">
        <v>50</v>
      </c>
      <c r="I89" s="1" t="s">
        <v>38</v>
      </c>
      <c r="J89" s="1">
        <v>28.271999999999998</v>
      </c>
      <c r="K89" s="1">
        <f t="shared" si="15"/>
        <v>-2.416999999999998</v>
      </c>
      <c r="L89" s="1"/>
      <c r="M89" s="1"/>
      <c r="N89" s="10"/>
      <c r="O89" s="1">
        <v>20.483599999999999</v>
      </c>
      <c r="P89" s="1"/>
      <c r="Q89" s="1">
        <f t="shared" si="17"/>
        <v>5.1710000000000003</v>
      </c>
      <c r="R89" s="5">
        <f t="shared" si="21"/>
        <v>22.679400000000012</v>
      </c>
      <c r="S89" s="5"/>
      <c r="T89" s="1"/>
      <c r="U89" s="1">
        <f t="shared" si="18"/>
        <v>12</v>
      </c>
      <c r="V89" s="1">
        <f t="shared" si="19"/>
        <v>7.6141171920324879</v>
      </c>
      <c r="W89" s="1">
        <v>4.3296000000000001</v>
      </c>
      <c r="X89" s="1">
        <v>4.0464000000000002</v>
      </c>
      <c r="Y89" s="1">
        <v>4.5815999999999999</v>
      </c>
      <c r="Z89" s="1">
        <v>5.1139999999999999</v>
      </c>
      <c r="AA89" s="1">
        <v>4.3028000000000004</v>
      </c>
      <c r="AB89" s="1">
        <v>4.5676000000000014</v>
      </c>
      <c r="AC89" s="1"/>
      <c r="AD89" s="1">
        <f t="shared" si="16"/>
        <v>22.679400000000012</v>
      </c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 t="s">
        <v>135</v>
      </c>
      <c r="B90" s="1" t="s">
        <v>33</v>
      </c>
      <c r="C90" s="1">
        <v>341</v>
      </c>
      <c r="D90" s="1">
        <v>798</v>
      </c>
      <c r="E90" s="1">
        <v>597</v>
      </c>
      <c r="F90" s="1">
        <v>451</v>
      </c>
      <c r="G90" s="6">
        <v>0.4</v>
      </c>
      <c r="H90" s="1">
        <v>40</v>
      </c>
      <c r="I90" s="1" t="s">
        <v>38</v>
      </c>
      <c r="J90" s="1">
        <v>606</v>
      </c>
      <c r="K90" s="1">
        <f t="shared" si="15"/>
        <v>-9</v>
      </c>
      <c r="L90" s="1"/>
      <c r="M90" s="1"/>
      <c r="N90" s="10">
        <v>259.2</v>
      </c>
      <c r="O90" s="1">
        <v>150</v>
      </c>
      <c r="P90" s="1">
        <v>350</v>
      </c>
      <c r="Q90" s="1">
        <f t="shared" si="17"/>
        <v>119.4</v>
      </c>
      <c r="R90" s="5">
        <f t="shared" si="21"/>
        <v>222.60000000000014</v>
      </c>
      <c r="S90" s="5"/>
      <c r="T90" s="1"/>
      <c r="U90" s="1">
        <f t="shared" si="18"/>
        <v>12.000000000000002</v>
      </c>
      <c r="V90" s="1">
        <f t="shared" si="19"/>
        <v>10.135678391959798</v>
      </c>
      <c r="W90" s="1">
        <v>118.6</v>
      </c>
      <c r="X90" s="1">
        <v>108.2</v>
      </c>
      <c r="Y90" s="1">
        <v>116.6</v>
      </c>
      <c r="Z90" s="1">
        <v>128</v>
      </c>
      <c r="AA90" s="1">
        <v>126.8</v>
      </c>
      <c r="AB90" s="1">
        <v>118.4</v>
      </c>
      <c r="AC90" s="1"/>
      <c r="AD90" s="1">
        <f t="shared" si="16"/>
        <v>89.040000000000063</v>
      </c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 t="s">
        <v>136</v>
      </c>
      <c r="B91" s="1" t="s">
        <v>33</v>
      </c>
      <c r="C91" s="1">
        <v>207</v>
      </c>
      <c r="D91" s="1">
        <v>522</v>
      </c>
      <c r="E91" s="1">
        <v>483</v>
      </c>
      <c r="F91" s="1">
        <v>191</v>
      </c>
      <c r="G91" s="6">
        <v>0.4</v>
      </c>
      <c r="H91" s="1">
        <v>40</v>
      </c>
      <c r="I91" s="1" t="s">
        <v>38</v>
      </c>
      <c r="J91" s="1">
        <v>479</v>
      </c>
      <c r="K91" s="1">
        <f t="shared" si="15"/>
        <v>4</v>
      </c>
      <c r="L91" s="1"/>
      <c r="M91" s="1"/>
      <c r="N91" s="10">
        <v>209.4</v>
      </c>
      <c r="O91" s="1">
        <v>180</v>
      </c>
      <c r="P91" s="1">
        <v>400</v>
      </c>
      <c r="Q91" s="1">
        <f t="shared" si="17"/>
        <v>96.6</v>
      </c>
      <c r="R91" s="5">
        <f t="shared" si="21"/>
        <v>178.79999999999984</v>
      </c>
      <c r="S91" s="5"/>
      <c r="T91" s="1"/>
      <c r="U91" s="1">
        <f t="shared" si="18"/>
        <v>11.999999999999998</v>
      </c>
      <c r="V91" s="1">
        <f t="shared" si="19"/>
        <v>10.149068322981368</v>
      </c>
      <c r="W91" s="1">
        <v>94.8</v>
      </c>
      <c r="X91" s="1">
        <v>73</v>
      </c>
      <c r="Y91" s="1">
        <v>77.400000000000006</v>
      </c>
      <c r="Z91" s="1">
        <v>83.2</v>
      </c>
      <c r="AA91" s="1">
        <v>80.2</v>
      </c>
      <c r="AB91" s="1">
        <v>77</v>
      </c>
      <c r="AC91" s="1"/>
      <c r="AD91" s="1">
        <f t="shared" si="16"/>
        <v>71.519999999999939</v>
      </c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9" t="s">
        <v>137</v>
      </c>
      <c r="B92" s="1" t="s">
        <v>33</v>
      </c>
      <c r="C92" s="1"/>
      <c r="D92" s="1"/>
      <c r="E92" s="18">
        <f>E113</f>
        <v>3</v>
      </c>
      <c r="F92" s="18">
        <f>F113</f>
        <v>33</v>
      </c>
      <c r="G92" s="6">
        <v>0.45</v>
      </c>
      <c r="H92" s="1" t="e">
        <v>#N/A</v>
      </c>
      <c r="I92" s="1" t="s">
        <v>38</v>
      </c>
      <c r="J92" s="1"/>
      <c r="K92" s="1">
        <f t="shared" si="15"/>
        <v>3</v>
      </c>
      <c r="L92" s="1"/>
      <c r="M92" s="1"/>
      <c r="N92" s="10"/>
      <c r="O92" s="1"/>
      <c r="P92" s="1"/>
      <c r="Q92" s="1">
        <f t="shared" si="17"/>
        <v>0.6</v>
      </c>
      <c r="R92" s="5"/>
      <c r="S92" s="5"/>
      <c r="T92" s="1"/>
      <c r="U92" s="1">
        <f t="shared" si="18"/>
        <v>55</v>
      </c>
      <c r="V92" s="1">
        <f t="shared" si="19"/>
        <v>55</v>
      </c>
      <c r="W92" s="1">
        <v>0.6</v>
      </c>
      <c r="X92" s="1">
        <v>0</v>
      </c>
      <c r="Y92" s="1">
        <v>0</v>
      </c>
      <c r="Z92" s="1">
        <v>0</v>
      </c>
      <c r="AA92" s="1">
        <v>0</v>
      </c>
      <c r="AB92" s="1">
        <v>0</v>
      </c>
      <c r="AC92" s="1" t="s">
        <v>138</v>
      </c>
      <c r="AD92" s="1">
        <f t="shared" si="16"/>
        <v>0</v>
      </c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4" t="s">
        <v>139</v>
      </c>
      <c r="B93" s="14" t="s">
        <v>33</v>
      </c>
      <c r="C93" s="14"/>
      <c r="D93" s="14">
        <v>12</v>
      </c>
      <c r="E93" s="18">
        <v>12</v>
      </c>
      <c r="F93" s="14"/>
      <c r="G93" s="15">
        <v>0</v>
      </c>
      <c r="H93" s="14" t="e">
        <v>#N/A</v>
      </c>
      <c r="I93" s="14" t="s">
        <v>51</v>
      </c>
      <c r="J93" s="14">
        <v>12</v>
      </c>
      <c r="K93" s="14">
        <f t="shared" si="15"/>
        <v>0</v>
      </c>
      <c r="L93" s="14"/>
      <c r="M93" s="14"/>
      <c r="N93" s="16"/>
      <c r="O93" s="14"/>
      <c r="P93" s="14"/>
      <c r="Q93" s="14">
        <f t="shared" si="17"/>
        <v>2.4</v>
      </c>
      <c r="R93" s="17"/>
      <c r="S93" s="17"/>
      <c r="T93" s="14"/>
      <c r="U93" s="14">
        <f t="shared" si="18"/>
        <v>0</v>
      </c>
      <c r="V93" s="14">
        <f t="shared" si="19"/>
        <v>0</v>
      </c>
      <c r="W93" s="14">
        <v>2.4</v>
      </c>
      <c r="X93" s="14">
        <v>2.4</v>
      </c>
      <c r="Y93" s="14">
        <v>2.4</v>
      </c>
      <c r="Z93" s="14">
        <v>2.4</v>
      </c>
      <c r="AA93" s="14">
        <v>2.4</v>
      </c>
      <c r="AB93" s="14">
        <v>1.2</v>
      </c>
      <c r="AC93" s="14" t="s">
        <v>140</v>
      </c>
      <c r="AD93" s="14">
        <f t="shared" si="16"/>
        <v>0</v>
      </c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 t="s">
        <v>141</v>
      </c>
      <c r="B94" s="1" t="s">
        <v>33</v>
      </c>
      <c r="C94" s="1">
        <v>112</v>
      </c>
      <c r="D94" s="1">
        <v>144</v>
      </c>
      <c r="E94" s="18">
        <f>96+E93</f>
        <v>108</v>
      </c>
      <c r="F94" s="1">
        <v>118</v>
      </c>
      <c r="G94" s="6">
        <v>0.4</v>
      </c>
      <c r="H94" s="1">
        <v>40</v>
      </c>
      <c r="I94" s="1" t="s">
        <v>38</v>
      </c>
      <c r="J94" s="1">
        <v>106</v>
      </c>
      <c r="K94" s="1">
        <f t="shared" si="15"/>
        <v>2</v>
      </c>
      <c r="L94" s="1"/>
      <c r="M94" s="1"/>
      <c r="N94" s="10">
        <v>227.09999999999991</v>
      </c>
      <c r="O94" s="1"/>
      <c r="P94" s="1"/>
      <c r="Q94" s="1">
        <f t="shared" si="17"/>
        <v>21.6</v>
      </c>
      <c r="R94" s="5"/>
      <c r="S94" s="5"/>
      <c r="T94" s="1"/>
      <c r="U94" s="1">
        <f t="shared" si="18"/>
        <v>15.976851851851846</v>
      </c>
      <c r="V94" s="1">
        <f t="shared" si="19"/>
        <v>15.976851851851846</v>
      </c>
      <c r="W94" s="1">
        <v>23.4</v>
      </c>
      <c r="X94" s="1">
        <v>38</v>
      </c>
      <c r="Y94" s="1">
        <v>38.4</v>
      </c>
      <c r="Z94" s="1">
        <v>25</v>
      </c>
      <c r="AA94" s="1">
        <v>25.2</v>
      </c>
      <c r="AB94" s="1">
        <v>35.799999999999997</v>
      </c>
      <c r="AC94" s="1" t="s">
        <v>142</v>
      </c>
      <c r="AD94" s="1">
        <f t="shared" si="16"/>
        <v>0</v>
      </c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 t="s">
        <v>143</v>
      </c>
      <c r="B95" s="1" t="s">
        <v>37</v>
      </c>
      <c r="C95" s="1">
        <v>221.131</v>
      </c>
      <c r="D95" s="1">
        <v>218.173</v>
      </c>
      <c r="E95" s="1">
        <v>269.988</v>
      </c>
      <c r="F95" s="1">
        <v>103.447</v>
      </c>
      <c r="G95" s="6">
        <v>1</v>
      </c>
      <c r="H95" s="1">
        <v>40</v>
      </c>
      <c r="I95" s="1" t="s">
        <v>38</v>
      </c>
      <c r="J95" s="1">
        <v>280.471</v>
      </c>
      <c r="K95" s="1">
        <f t="shared" si="15"/>
        <v>-10.483000000000004</v>
      </c>
      <c r="L95" s="1"/>
      <c r="M95" s="1"/>
      <c r="N95" s="10">
        <v>369.80689999999993</v>
      </c>
      <c r="O95" s="1">
        <v>120</v>
      </c>
      <c r="P95" s="1"/>
      <c r="Q95" s="1">
        <f t="shared" si="17"/>
        <v>53.997599999999998</v>
      </c>
      <c r="R95" s="5">
        <f t="shared" ref="R95:R104" si="22">12*Q95-P95-O95-N95-F95</f>
        <v>54.717300000000023</v>
      </c>
      <c r="S95" s="5"/>
      <c r="T95" s="1"/>
      <c r="U95" s="1">
        <f t="shared" si="18"/>
        <v>12</v>
      </c>
      <c r="V95" s="1">
        <f t="shared" si="19"/>
        <v>10.986671629850214</v>
      </c>
      <c r="W95" s="1">
        <v>57.409000000000013</v>
      </c>
      <c r="X95" s="1">
        <v>61.745600000000003</v>
      </c>
      <c r="Y95" s="1">
        <v>65.623999999999995</v>
      </c>
      <c r="Z95" s="1">
        <v>52.087000000000003</v>
      </c>
      <c r="AA95" s="1">
        <v>43.470399999999998</v>
      </c>
      <c r="AB95" s="1">
        <v>60.040799999999997</v>
      </c>
      <c r="AC95" s="1"/>
      <c r="AD95" s="1">
        <f t="shared" si="16"/>
        <v>54.717300000000023</v>
      </c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 t="s">
        <v>144</v>
      </c>
      <c r="B96" s="1" t="s">
        <v>37</v>
      </c>
      <c r="C96" s="1">
        <v>154.77500000000001</v>
      </c>
      <c r="D96" s="1">
        <v>176.43600000000001</v>
      </c>
      <c r="E96" s="1">
        <v>169.60300000000001</v>
      </c>
      <c r="F96" s="1">
        <v>91.536000000000001</v>
      </c>
      <c r="G96" s="6">
        <v>1</v>
      </c>
      <c r="H96" s="1">
        <v>40</v>
      </c>
      <c r="I96" s="1" t="s">
        <v>38</v>
      </c>
      <c r="J96" s="1">
        <v>194.10599999999999</v>
      </c>
      <c r="K96" s="1">
        <f t="shared" si="15"/>
        <v>-24.502999999999986</v>
      </c>
      <c r="L96" s="1"/>
      <c r="M96" s="1"/>
      <c r="N96" s="10">
        <v>275.55790000000002</v>
      </c>
      <c r="O96" s="1">
        <v>40</v>
      </c>
      <c r="P96" s="1"/>
      <c r="Q96" s="1">
        <f t="shared" si="17"/>
        <v>33.9206</v>
      </c>
      <c r="R96" s="5"/>
      <c r="S96" s="5"/>
      <c r="T96" s="1"/>
      <c r="U96" s="1">
        <f t="shared" si="18"/>
        <v>12.001376744515133</v>
      </c>
      <c r="V96" s="1">
        <f t="shared" si="19"/>
        <v>12.001376744515133</v>
      </c>
      <c r="W96" s="1">
        <v>39.902799999999999</v>
      </c>
      <c r="X96" s="1">
        <v>45.691400000000002</v>
      </c>
      <c r="Y96" s="1">
        <v>48.755600000000001</v>
      </c>
      <c r="Z96" s="1">
        <v>38.895800000000001</v>
      </c>
      <c r="AA96" s="1">
        <v>31.4374</v>
      </c>
      <c r="AB96" s="1">
        <v>45.071199999999997</v>
      </c>
      <c r="AC96" s="1"/>
      <c r="AD96" s="1">
        <f t="shared" si="16"/>
        <v>0</v>
      </c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 t="s">
        <v>145</v>
      </c>
      <c r="B97" s="1" t="s">
        <v>33</v>
      </c>
      <c r="C97" s="1"/>
      <c r="D97" s="1">
        <v>31</v>
      </c>
      <c r="E97" s="1">
        <v>1</v>
      </c>
      <c r="F97" s="1">
        <v>30</v>
      </c>
      <c r="G97" s="6">
        <v>0.37</v>
      </c>
      <c r="H97" s="1" t="e">
        <v>#N/A</v>
      </c>
      <c r="I97" s="1" t="s">
        <v>38</v>
      </c>
      <c r="J97" s="1">
        <v>1</v>
      </c>
      <c r="K97" s="1">
        <f t="shared" si="15"/>
        <v>0</v>
      </c>
      <c r="L97" s="1"/>
      <c r="M97" s="1"/>
      <c r="N97" s="10"/>
      <c r="O97" s="1"/>
      <c r="P97" s="1"/>
      <c r="Q97" s="1">
        <f t="shared" si="17"/>
        <v>0.2</v>
      </c>
      <c r="R97" s="5"/>
      <c r="S97" s="5"/>
      <c r="T97" s="1"/>
      <c r="U97" s="1">
        <f t="shared" si="18"/>
        <v>150</v>
      </c>
      <c r="V97" s="1">
        <f t="shared" si="19"/>
        <v>150</v>
      </c>
      <c r="W97" s="1">
        <v>0.2</v>
      </c>
      <c r="X97" s="1">
        <v>0</v>
      </c>
      <c r="Y97" s="1">
        <v>0</v>
      </c>
      <c r="Z97" s="1">
        <v>0</v>
      </c>
      <c r="AA97" s="1">
        <v>0</v>
      </c>
      <c r="AB97" s="1">
        <v>0</v>
      </c>
      <c r="AC97" s="1" t="s">
        <v>146</v>
      </c>
      <c r="AD97" s="1">
        <f t="shared" si="16"/>
        <v>0</v>
      </c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9" t="s">
        <v>147</v>
      </c>
      <c r="B98" s="1" t="s">
        <v>33</v>
      </c>
      <c r="C98" s="1"/>
      <c r="D98" s="1"/>
      <c r="E98" s="1"/>
      <c r="F98" s="18">
        <f>F114</f>
        <v>30</v>
      </c>
      <c r="G98" s="6">
        <v>0.6</v>
      </c>
      <c r="H98" s="1" t="e">
        <v>#N/A</v>
      </c>
      <c r="I98" s="1" t="s">
        <v>38</v>
      </c>
      <c r="J98" s="1"/>
      <c r="K98" s="1">
        <f t="shared" si="15"/>
        <v>0</v>
      </c>
      <c r="L98" s="1"/>
      <c r="M98" s="1"/>
      <c r="N98" s="10"/>
      <c r="O98" s="1"/>
      <c r="P98" s="1"/>
      <c r="Q98" s="1">
        <f t="shared" si="17"/>
        <v>0</v>
      </c>
      <c r="R98" s="5"/>
      <c r="S98" s="5"/>
      <c r="T98" s="1"/>
      <c r="U98" s="1" t="e">
        <f t="shared" si="18"/>
        <v>#DIV/0!</v>
      </c>
      <c r="V98" s="1" t="e">
        <f t="shared" si="19"/>
        <v>#DIV/0!</v>
      </c>
      <c r="W98" s="1">
        <v>0</v>
      </c>
      <c r="X98" s="1">
        <v>0</v>
      </c>
      <c r="Y98" s="1">
        <v>0</v>
      </c>
      <c r="Z98" s="1">
        <v>0</v>
      </c>
      <c r="AA98" s="1">
        <v>0</v>
      </c>
      <c r="AB98" s="1">
        <v>0</v>
      </c>
      <c r="AC98" s="1" t="s">
        <v>148</v>
      </c>
      <c r="AD98" s="1">
        <f t="shared" si="16"/>
        <v>0</v>
      </c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9" t="s">
        <v>149</v>
      </c>
      <c r="B99" s="1" t="s">
        <v>33</v>
      </c>
      <c r="C99" s="1"/>
      <c r="D99" s="1"/>
      <c r="E99" s="18">
        <f>E105</f>
        <v>7</v>
      </c>
      <c r="F99" s="18">
        <f>F105</f>
        <v>23</v>
      </c>
      <c r="G99" s="6">
        <v>0.4</v>
      </c>
      <c r="H99" s="1" t="e">
        <v>#N/A</v>
      </c>
      <c r="I99" s="1" t="s">
        <v>38</v>
      </c>
      <c r="J99" s="1"/>
      <c r="K99" s="1">
        <f t="shared" si="15"/>
        <v>7</v>
      </c>
      <c r="L99" s="1"/>
      <c r="M99" s="1"/>
      <c r="N99" s="10"/>
      <c r="O99" s="1"/>
      <c r="P99" s="1"/>
      <c r="Q99" s="1">
        <f t="shared" si="17"/>
        <v>1.4</v>
      </c>
      <c r="R99" s="5"/>
      <c r="S99" s="5"/>
      <c r="T99" s="1"/>
      <c r="U99" s="1">
        <f t="shared" si="18"/>
        <v>16.428571428571431</v>
      </c>
      <c r="V99" s="1">
        <f t="shared" si="19"/>
        <v>16.428571428571431</v>
      </c>
      <c r="W99" s="1">
        <v>1</v>
      </c>
      <c r="X99" s="1">
        <v>0</v>
      </c>
      <c r="Y99" s="1">
        <v>0</v>
      </c>
      <c r="Z99" s="1">
        <v>0</v>
      </c>
      <c r="AA99" s="1">
        <v>0</v>
      </c>
      <c r="AB99" s="1">
        <v>0</v>
      </c>
      <c r="AC99" s="1" t="s">
        <v>150</v>
      </c>
      <c r="AD99" s="1">
        <f t="shared" si="16"/>
        <v>0</v>
      </c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 t="s">
        <v>151</v>
      </c>
      <c r="B100" s="1" t="s">
        <v>33</v>
      </c>
      <c r="C100" s="1"/>
      <c r="D100" s="1">
        <v>36</v>
      </c>
      <c r="E100" s="1">
        <v>5</v>
      </c>
      <c r="F100" s="1">
        <v>31</v>
      </c>
      <c r="G100" s="6">
        <v>0.35</v>
      </c>
      <c r="H100" s="1" t="e">
        <v>#N/A</v>
      </c>
      <c r="I100" s="1" t="s">
        <v>38</v>
      </c>
      <c r="J100" s="1">
        <v>12</v>
      </c>
      <c r="K100" s="1">
        <f t="shared" si="15"/>
        <v>-7</v>
      </c>
      <c r="L100" s="1"/>
      <c r="M100" s="1"/>
      <c r="N100" s="10"/>
      <c r="O100" s="1"/>
      <c r="P100" s="1"/>
      <c r="Q100" s="1">
        <f t="shared" si="17"/>
        <v>1</v>
      </c>
      <c r="R100" s="5"/>
      <c r="S100" s="5"/>
      <c r="T100" s="1"/>
      <c r="U100" s="1">
        <f t="shared" si="18"/>
        <v>31</v>
      </c>
      <c r="V100" s="1">
        <f t="shared" si="19"/>
        <v>31</v>
      </c>
      <c r="W100" s="1">
        <v>0.2</v>
      </c>
      <c r="X100" s="1">
        <v>0</v>
      </c>
      <c r="Y100" s="1">
        <v>0</v>
      </c>
      <c r="Z100" s="1">
        <v>0</v>
      </c>
      <c r="AA100" s="1">
        <v>0</v>
      </c>
      <c r="AB100" s="1">
        <v>0</v>
      </c>
      <c r="AC100" s="1"/>
      <c r="AD100" s="1">
        <f t="shared" si="16"/>
        <v>0</v>
      </c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 t="s">
        <v>152</v>
      </c>
      <c r="B101" s="1" t="s">
        <v>33</v>
      </c>
      <c r="C101" s="1"/>
      <c r="D101" s="1">
        <v>30</v>
      </c>
      <c r="E101" s="1"/>
      <c r="F101" s="1">
        <v>30</v>
      </c>
      <c r="G101" s="6">
        <v>0.6</v>
      </c>
      <c r="H101" s="1" t="e">
        <v>#N/A</v>
      </c>
      <c r="I101" s="1" t="s">
        <v>38</v>
      </c>
      <c r="J101" s="1"/>
      <c r="K101" s="1">
        <f t="shared" si="15"/>
        <v>0</v>
      </c>
      <c r="L101" s="1"/>
      <c r="M101" s="1"/>
      <c r="N101" s="10"/>
      <c r="O101" s="1"/>
      <c r="P101" s="1"/>
      <c r="Q101" s="1">
        <f t="shared" si="17"/>
        <v>0</v>
      </c>
      <c r="R101" s="5"/>
      <c r="S101" s="5"/>
      <c r="T101" s="1"/>
      <c r="U101" s="1" t="e">
        <f t="shared" si="18"/>
        <v>#DIV/0!</v>
      </c>
      <c r="V101" s="1" t="e">
        <f t="shared" si="19"/>
        <v>#DIV/0!</v>
      </c>
      <c r="W101" s="1">
        <v>0</v>
      </c>
      <c r="X101" s="1">
        <v>0</v>
      </c>
      <c r="Y101" s="1">
        <v>0</v>
      </c>
      <c r="Z101" s="1">
        <v>0</v>
      </c>
      <c r="AA101" s="1">
        <v>0</v>
      </c>
      <c r="AB101" s="1">
        <v>0</v>
      </c>
      <c r="AC101" s="1" t="s">
        <v>153</v>
      </c>
      <c r="AD101" s="1">
        <f t="shared" si="16"/>
        <v>0</v>
      </c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 t="s">
        <v>154</v>
      </c>
      <c r="B102" s="1" t="s">
        <v>33</v>
      </c>
      <c r="C102" s="1"/>
      <c r="D102" s="1">
        <v>30</v>
      </c>
      <c r="E102" s="1">
        <v>5</v>
      </c>
      <c r="F102" s="1">
        <v>25</v>
      </c>
      <c r="G102" s="6">
        <v>0.4</v>
      </c>
      <c r="H102" s="1" t="e">
        <v>#N/A</v>
      </c>
      <c r="I102" s="1" t="s">
        <v>38</v>
      </c>
      <c r="J102" s="1">
        <v>5</v>
      </c>
      <c r="K102" s="1">
        <f t="shared" ref="K102:K130" si="23">E102-J102</f>
        <v>0</v>
      </c>
      <c r="L102" s="1"/>
      <c r="M102" s="1"/>
      <c r="N102" s="10"/>
      <c r="O102" s="1"/>
      <c r="P102" s="1"/>
      <c r="Q102" s="1">
        <f t="shared" si="17"/>
        <v>1</v>
      </c>
      <c r="R102" s="5"/>
      <c r="S102" s="5"/>
      <c r="T102" s="1"/>
      <c r="U102" s="1">
        <f t="shared" si="18"/>
        <v>25</v>
      </c>
      <c r="V102" s="1">
        <f t="shared" si="19"/>
        <v>25</v>
      </c>
      <c r="W102" s="1">
        <v>0</v>
      </c>
      <c r="X102" s="1">
        <v>0</v>
      </c>
      <c r="Y102" s="1">
        <v>0</v>
      </c>
      <c r="Z102" s="1">
        <v>0</v>
      </c>
      <c r="AA102" s="1">
        <v>0</v>
      </c>
      <c r="AB102" s="1">
        <v>0</v>
      </c>
      <c r="AC102" s="1" t="s">
        <v>155</v>
      </c>
      <c r="AD102" s="1">
        <f t="shared" ref="AD102:AD132" si="24">R102*G102</f>
        <v>0</v>
      </c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 t="s">
        <v>156</v>
      </c>
      <c r="B103" s="1" t="s">
        <v>33</v>
      </c>
      <c r="C103" s="1"/>
      <c r="D103" s="1">
        <v>36</v>
      </c>
      <c r="E103" s="1">
        <v>22</v>
      </c>
      <c r="F103" s="1">
        <v>14</v>
      </c>
      <c r="G103" s="6">
        <v>0.45</v>
      </c>
      <c r="H103" s="1" t="e">
        <v>#N/A</v>
      </c>
      <c r="I103" s="1" t="s">
        <v>38</v>
      </c>
      <c r="J103" s="1">
        <v>22</v>
      </c>
      <c r="K103" s="1">
        <f t="shared" si="23"/>
        <v>0</v>
      </c>
      <c r="L103" s="1"/>
      <c r="M103" s="1"/>
      <c r="N103" s="10"/>
      <c r="O103" s="1">
        <v>10</v>
      </c>
      <c r="P103" s="1"/>
      <c r="Q103" s="1">
        <f t="shared" si="17"/>
        <v>4.4000000000000004</v>
      </c>
      <c r="R103" s="5">
        <f t="shared" si="22"/>
        <v>28.800000000000004</v>
      </c>
      <c r="S103" s="5"/>
      <c r="T103" s="1"/>
      <c r="U103" s="1">
        <f t="shared" si="18"/>
        <v>12</v>
      </c>
      <c r="V103" s="1">
        <f t="shared" si="19"/>
        <v>5.4545454545454541</v>
      </c>
      <c r="W103" s="1">
        <v>2.8</v>
      </c>
      <c r="X103" s="1">
        <v>0</v>
      </c>
      <c r="Y103" s="1">
        <v>0</v>
      </c>
      <c r="Z103" s="1">
        <v>0</v>
      </c>
      <c r="AA103" s="1">
        <v>0</v>
      </c>
      <c r="AB103" s="1">
        <v>0</v>
      </c>
      <c r="AC103" s="1"/>
      <c r="AD103" s="1">
        <f t="shared" si="24"/>
        <v>12.960000000000003</v>
      </c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 t="s">
        <v>157</v>
      </c>
      <c r="B104" s="1" t="s">
        <v>37</v>
      </c>
      <c r="C104" s="1"/>
      <c r="D104" s="1">
        <v>24.613</v>
      </c>
      <c r="E104" s="1">
        <v>24.774999999999999</v>
      </c>
      <c r="F104" s="1">
        <v>-0.16200000000000001</v>
      </c>
      <c r="G104" s="6">
        <v>1</v>
      </c>
      <c r="H104" s="1" t="e">
        <v>#N/A</v>
      </c>
      <c r="I104" s="1" t="s">
        <v>38</v>
      </c>
      <c r="J104" s="1">
        <v>26.074999999999999</v>
      </c>
      <c r="K104" s="1">
        <f t="shared" si="23"/>
        <v>-1.3000000000000007</v>
      </c>
      <c r="L104" s="1"/>
      <c r="M104" s="1"/>
      <c r="N104" s="10"/>
      <c r="O104" s="1">
        <v>34.847000000000001</v>
      </c>
      <c r="P104" s="1"/>
      <c r="Q104" s="1">
        <f t="shared" si="17"/>
        <v>4.9550000000000001</v>
      </c>
      <c r="R104" s="5">
        <f t="shared" si="22"/>
        <v>24.774999999999999</v>
      </c>
      <c r="S104" s="5"/>
      <c r="T104" s="1"/>
      <c r="U104" s="1">
        <f t="shared" si="18"/>
        <v>12</v>
      </c>
      <c r="V104" s="1">
        <f t="shared" si="19"/>
        <v>7</v>
      </c>
      <c r="W104" s="1">
        <v>4.9550000000000001</v>
      </c>
      <c r="X104" s="1">
        <v>0</v>
      </c>
      <c r="Y104" s="1">
        <v>0</v>
      </c>
      <c r="Z104" s="1">
        <v>0</v>
      </c>
      <c r="AA104" s="1">
        <v>0</v>
      </c>
      <c r="AB104" s="1">
        <v>0</v>
      </c>
      <c r="AC104" s="1"/>
      <c r="AD104" s="1">
        <f t="shared" si="24"/>
        <v>24.774999999999999</v>
      </c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4" t="s">
        <v>159</v>
      </c>
      <c r="B105" s="14" t="s">
        <v>33</v>
      </c>
      <c r="C105" s="14"/>
      <c r="D105" s="14">
        <v>30</v>
      </c>
      <c r="E105" s="18">
        <v>7</v>
      </c>
      <c r="F105" s="18">
        <v>23</v>
      </c>
      <c r="G105" s="15">
        <v>0</v>
      </c>
      <c r="H105" s="14" t="e">
        <v>#N/A</v>
      </c>
      <c r="I105" s="14" t="s">
        <v>51</v>
      </c>
      <c r="J105" s="14">
        <v>7</v>
      </c>
      <c r="K105" s="14">
        <f t="shared" si="23"/>
        <v>0</v>
      </c>
      <c r="L105" s="14"/>
      <c r="M105" s="14"/>
      <c r="N105" s="16"/>
      <c r="O105" s="14"/>
      <c r="P105" s="14"/>
      <c r="Q105" s="14">
        <f t="shared" si="17"/>
        <v>1.4</v>
      </c>
      <c r="R105" s="17"/>
      <c r="S105" s="17"/>
      <c r="T105" s="14"/>
      <c r="U105" s="14">
        <f t="shared" si="18"/>
        <v>16.428571428571431</v>
      </c>
      <c r="V105" s="14">
        <f t="shared" si="19"/>
        <v>16.428571428571431</v>
      </c>
      <c r="W105" s="14">
        <v>1</v>
      </c>
      <c r="X105" s="14">
        <v>0</v>
      </c>
      <c r="Y105" s="14">
        <v>0</v>
      </c>
      <c r="Z105" s="14">
        <v>0</v>
      </c>
      <c r="AA105" s="14">
        <v>0</v>
      </c>
      <c r="AB105" s="14">
        <v>0</v>
      </c>
      <c r="AC105" s="14" t="s">
        <v>160</v>
      </c>
      <c r="AD105" s="14">
        <f t="shared" si="24"/>
        <v>0</v>
      </c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4" t="s">
        <v>161</v>
      </c>
      <c r="B106" s="14" t="s">
        <v>33</v>
      </c>
      <c r="C106" s="14">
        <v>15</v>
      </c>
      <c r="D106" s="14"/>
      <c r="E106" s="14">
        <v>3</v>
      </c>
      <c r="F106" s="14">
        <v>9</v>
      </c>
      <c r="G106" s="15">
        <v>0</v>
      </c>
      <c r="H106" s="14">
        <v>50</v>
      </c>
      <c r="I106" s="14" t="s">
        <v>51</v>
      </c>
      <c r="J106" s="14">
        <v>3</v>
      </c>
      <c r="K106" s="14">
        <f t="shared" si="23"/>
        <v>0</v>
      </c>
      <c r="L106" s="14"/>
      <c r="M106" s="14"/>
      <c r="N106" s="16"/>
      <c r="O106" s="14"/>
      <c r="P106" s="14"/>
      <c r="Q106" s="14">
        <f t="shared" si="17"/>
        <v>0.6</v>
      </c>
      <c r="R106" s="17"/>
      <c r="S106" s="17"/>
      <c r="T106" s="14"/>
      <c r="U106" s="14">
        <f t="shared" si="18"/>
        <v>15</v>
      </c>
      <c r="V106" s="14">
        <f t="shared" si="19"/>
        <v>15</v>
      </c>
      <c r="W106" s="14">
        <v>1.2</v>
      </c>
      <c r="X106" s="14">
        <v>3</v>
      </c>
      <c r="Y106" s="14">
        <v>2.8</v>
      </c>
      <c r="Z106" s="14">
        <v>0.6</v>
      </c>
      <c r="AA106" s="14">
        <v>1.2</v>
      </c>
      <c r="AB106" s="14">
        <v>2</v>
      </c>
      <c r="AC106" s="14"/>
      <c r="AD106" s="14">
        <f t="shared" si="24"/>
        <v>0</v>
      </c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4" t="s">
        <v>162</v>
      </c>
      <c r="B107" s="14" t="s">
        <v>37</v>
      </c>
      <c r="C107" s="14">
        <v>44.067</v>
      </c>
      <c r="D107" s="14"/>
      <c r="E107" s="14">
        <v>44.067</v>
      </c>
      <c r="F107" s="14"/>
      <c r="G107" s="15">
        <v>0</v>
      </c>
      <c r="H107" s="14">
        <v>50</v>
      </c>
      <c r="I107" s="14" t="s">
        <v>51</v>
      </c>
      <c r="J107" s="14">
        <v>40</v>
      </c>
      <c r="K107" s="14">
        <f t="shared" si="23"/>
        <v>4.0670000000000002</v>
      </c>
      <c r="L107" s="14"/>
      <c r="M107" s="14"/>
      <c r="N107" s="16"/>
      <c r="O107" s="14"/>
      <c r="P107" s="14"/>
      <c r="Q107" s="14">
        <f t="shared" si="17"/>
        <v>8.8133999999999997</v>
      </c>
      <c r="R107" s="17"/>
      <c r="S107" s="17"/>
      <c r="T107" s="14"/>
      <c r="U107" s="14">
        <f t="shared" si="18"/>
        <v>0</v>
      </c>
      <c r="V107" s="14">
        <f t="shared" si="19"/>
        <v>0</v>
      </c>
      <c r="W107" s="14">
        <v>8.8133999999999997</v>
      </c>
      <c r="X107" s="14">
        <v>0</v>
      </c>
      <c r="Y107" s="14">
        <v>0</v>
      </c>
      <c r="Z107" s="14">
        <v>1.2287999999999999</v>
      </c>
      <c r="AA107" s="14">
        <v>1.2287999999999999</v>
      </c>
      <c r="AB107" s="14">
        <v>0.92759999999999998</v>
      </c>
      <c r="AC107" s="14"/>
      <c r="AD107" s="14">
        <f t="shared" si="24"/>
        <v>0</v>
      </c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 t="s">
        <v>163</v>
      </c>
      <c r="B108" s="1" t="s">
        <v>37</v>
      </c>
      <c r="C108" s="1">
        <v>115.105</v>
      </c>
      <c r="D108" s="1">
        <v>260.92899999999997</v>
      </c>
      <c r="E108" s="1">
        <v>188.48400000000001</v>
      </c>
      <c r="F108" s="1">
        <v>138.976</v>
      </c>
      <c r="G108" s="6">
        <v>1</v>
      </c>
      <c r="H108" s="1">
        <v>40</v>
      </c>
      <c r="I108" s="1" t="s">
        <v>38</v>
      </c>
      <c r="J108" s="1">
        <v>196.20400000000001</v>
      </c>
      <c r="K108" s="1">
        <f t="shared" si="23"/>
        <v>-7.7199999999999989</v>
      </c>
      <c r="L108" s="1"/>
      <c r="M108" s="1"/>
      <c r="N108" s="10">
        <v>219.66499999999999</v>
      </c>
      <c r="O108" s="1">
        <v>54.023999999999937</v>
      </c>
      <c r="P108" s="1"/>
      <c r="Q108" s="1">
        <f t="shared" si="17"/>
        <v>37.696800000000003</v>
      </c>
      <c r="R108" s="5">
        <f>12*Q108-P108-O108-N108-F108</f>
        <v>39.696600000000132</v>
      </c>
      <c r="S108" s="5"/>
      <c r="T108" s="1"/>
      <c r="U108" s="1">
        <f t="shared" si="18"/>
        <v>12</v>
      </c>
      <c r="V108" s="1">
        <f t="shared" si="19"/>
        <v>10.946950404278343</v>
      </c>
      <c r="W108" s="1">
        <v>39.952199999999998</v>
      </c>
      <c r="X108" s="1">
        <v>44.569200000000002</v>
      </c>
      <c r="Y108" s="1">
        <v>48.8902</v>
      </c>
      <c r="Z108" s="1">
        <v>42.6828</v>
      </c>
      <c r="AA108" s="1">
        <v>29.947600000000001</v>
      </c>
      <c r="AB108" s="1">
        <v>25.852799999999998</v>
      </c>
      <c r="AC108" s="1"/>
      <c r="AD108" s="1">
        <f t="shared" si="24"/>
        <v>39.696600000000132</v>
      </c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4" t="s">
        <v>164</v>
      </c>
      <c r="B109" s="14" t="s">
        <v>33</v>
      </c>
      <c r="C109" s="14">
        <v>23</v>
      </c>
      <c r="D109" s="14"/>
      <c r="E109" s="14">
        <v>11</v>
      </c>
      <c r="F109" s="14">
        <v>12</v>
      </c>
      <c r="G109" s="15">
        <v>0</v>
      </c>
      <c r="H109" s="14">
        <v>730</v>
      </c>
      <c r="I109" s="14" t="s">
        <v>51</v>
      </c>
      <c r="J109" s="14">
        <v>11</v>
      </c>
      <c r="K109" s="14">
        <f t="shared" si="23"/>
        <v>0</v>
      </c>
      <c r="L109" s="14"/>
      <c r="M109" s="14"/>
      <c r="N109" s="16"/>
      <c r="O109" s="14"/>
      <c r="P109" s="14"/>
      <c r="Q109" s="14">
        <f t="shared" si="17"/>
        <v>2.2000000000000002</v>
      </c>
      <c r="R109" s="17"/>
      <c r="S109" s="17"/>
      <c r="T109" s="14"/>
      <c r="U109" s="14">
        <f t="shared" si="18"/>
        <v>5.4545454545454541</v>
      </c>
      <c r="V109" s="14">
        <f t="shared" si="19"/>
        <v>5.4545454545454541</v>
      </c>
      <c r="W109" s="14">
        <v>1.2</v>
      </c>
      <c r="X109" s="14">
        <v>1</v>
      </c>
      <c r="Y109" s="14">
        <v>3</v>
      </c>
      <c r="Z109" s="14">
        <v>6.4</v>
      </c>
      <c r="AA109" s="14">
        <v>4.8</v>
      </c>
      <c r="AB109" s="14">
        <v>3.6</v>
      </c>
      <c r="AC109" s="14"/>
      <c r="AD109" s="14">
        <f t="shared" si="24"/>
        <v>0</v>
      </c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4" t="s">
        <v>165</v>
      </c>
      <c r="B110" s="14" t="s">
        <v>33</v>
      </c>
      <c r="C110" s="14">
        <v>60</v>
      </c>
      <c r="D110" s="14"/>
      <c r="E110" s="14">
        <v>53</v>
      </c>
      <c r="F110" s="14">
        <v>-2</v>
      </c>
      <c r="G110" s="15">
        <v>0</v>
      </c>
      <c r="H110" s="14">
        <v>40</v>
      </c>
      <c r="I110" s="14" t="s">
        <v>51</v>
      </c>
      <c r="J110" s="14">
        <v>55</v>
      </c>
      <c r="K110" s="14">
        <f t="shared" si="23"/>
        <v>-2</v>
      </c>
      <c r="L110" s="14"/>
      <c r="M110" s="14"/>
      <c r="N110" s="16"/>
      <c r="O110" s="14"/>
      <c r="P110" s="14"/>
      <c r="Q110" s="14">
        <f t="shared" si="17"/>
        <v>10.6</v>
      </c>
      <c r="R110" s="17"/>
      <c r="S110" s="17"/>
      <c r="T110" s="14"/>
      <c r="U110" s="14">
        <f t="shared" si="18"/>
        <v>-0.18867924528301888</v>
      </c>
      <c r="V110" s="14">
        <f t="shared" si="19"/>
        <v>-0.18867924528301888</v>
      </c>
      <c r="W110" s="14">
        <v>11.8</v>
      </c>
      <c r="X110" s="14">
        <v>3.8</v>
      </c>
      <c r="Y110" s="14">
        <v>3</v>
      </c>
      <c r="Z110" s="14">
        <v>5.4</v>
      </c>
      <c r="AA110" s="14">
        <v>5.2</v>
      </c>
      <c r="AB110" s="14">
        <v>7.2</v>
      </c>
      <c r="AC110" s="14"/>
      <c r="AD110" s="14">
        <f t="shared" si="24"/>
        <v>0</v>
      </c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4" t="s">
        <v>166</v>
      </c>
      <c r="B111" s="14" t="s">
        <v>33</v>
      </c>
      <c r="C111" s="14">
        <v>20</v>
      </c>
      <c r="D111" s="14"/>
      <c r="E111" s="14">
        <v>14</v>
      </c>
      <c r="F111" s="14"/>
      <c r="G111" s="15">
        <v>0</v>
      </c>
      <c r="H111" s="14">
        <v>40</v>
      </c>
      <c r="I111" s="14" t="s">
        <v>51</v>
      </c>
      <c r="J111" s="14">
        <v>15</v>
      </c>
      <c r="K111" s="14">
        <f t="shared" si="23"/>
        <v>-1</v>
      </c>
      <c r="L111" s="14"/>
      <c r="M111" s="14"/>
      <c r="N111" s="16"/>
      <c r="O111" s="14"/>
      <c r="P111" s="14"/>
      <c r="Q111" s="14">
        <f t="shared" si="17"/>
        <v>2.8</v>
      </c>
      <c r="R111" s="17"/>
      <c r="S111" s="17"/>
      <c r="T111" s="14"/>
      <c r="U111" s="14">
        <f t="shared" si="18"/>
        <v>0</v>
      </c>
      <c r="V111" s="14">
        <f t="shared" si="19"/>
        <v>0</v>
      </c>
      <c r="W111" s="14">
        <v>4</v>
      </c>
      <c r="X111" s="14">
        <v>2.2000000000000002</v>
      </c>
      <c r="Y111" s="14">
        <v>1.4</v>
      </c>
      <c r="Z111" s="14">
        <v>1.2</v>
      </c>
      <c r="AA111" s="14">
        <v>1</v>
      </c>
      <c r="AB111" s="14">
        <v>2.2000000000000002</v>
      </c>
      <c r="AC111" s="14"/>
      <c r="AD111" s="14">
        <f t="shared" si="24"/>
        <v>0</v>
      </c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4" t="s">
        <v>167</v>
      </c>
      <c r="B112" s="14" t="s">
        <v>37</v>
      </c>
      <c r="C112" s="14"/>
      <c r="D112" s="14">
        <v>17.152000000000001</v>
      </c>
      <c r="E112" s="18">
        <v>17.152000000000001</v>
      </c>
      <c r="F112" s="14"/>
      <c r="G112" s="15">
        <v>0</v>
      </c>
      <c r="H112" s="14" t="e">
        <v>#N/A</v>
      </c>
      <c r="I112" s="14" t="s">
        <v>51</v>
      </c>
      <c r="J112" s="14">
        <v>12</v>
      </c>
      <c r="K112" s="14">
        <f t="shared" si="23"/>
        <v>5.152000000000001</v>
      </c>
      <c r="L112" s="14"/>
      <c r="M112" s="14"/>
      <c r="N112" s="16"/>
      <c r="O112" s="14"/>
      <c r="P112" s="14"/>
      <c r="Q112" s="14">
        <f t="shared" si="17"/>
        <v>3.4304000000000001</v>
      </c>
      <c r="R112" s="17"/>
      <c r="S112" s="17"/>
      <c r="T112" s="14"/>
      <c r="U112" s="14">
        <f t="shared" si="18"/>
        <v>0</v>
      </c>
      <c r="V112" s="14">
        <f t="shared" si="19"/>
        <v>0</v>
      </c>
      <c r="W112" s="14">
        <v>3.4304000000000001</v>
      </c>
      <c r="X112" s="14">
        <v>0</v>
      </c>
      <c r="Y112" s="14">
        <v>0</v>
      </c>
      <c r="Z112" s="14">
        <v>0</v>
      </c>
      <c r="AA112" s="14">
        <v>0</v>
      </c>
      <c r="AB112" s="14">
        <v>0</v>
      </c>
      <c r="AC112" s="14" t="s">
        <v>168</v>
      </c>
      <c r="AD112" s="14">
        <f t="shared" si="24"/>
        <v>0</v>
      </c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4" t="s">
        <v>169</v>
      </c>
      <c r="B113" s="14" t="s">
        <v>33</v>
      </c>
      <c r="C113" s="14"/>
      <c r="D113" s="14">
        <v>36</v>
      </c>
      <c r="E113" s="18">
        <v>3</v>
      </c>
      <c r="F113" s="18">
        <v>33</v>
      </c>
      <c r="G113" s="15">
        <v>0</v>
      </c>
      <c r="H113" s="14" t="e">
        <v>#N/A</v>
      </c>
      <c r="I113" s="14" t="s">
        <v>51</v>
      </c>
      <c r="J113" s="14">
        <v>3</v>
      </c>
      <c r="K113" s="14">
        <f t="shared" si="23"/>
        <v>0</v>
      </c>
      <c r="L113" s="14"/>
      <c r="M113" s="14"/>
      <c r="N113" s="16"/>
      <c r="O113" s="14"/>
      <c r="P113" s="14"/>
      <c r="Q113" s="14">
        <f t="shared" si="17"/>
        <v>0.6</v>
      </c>
      <c r="R113" s="17"/>
      <c r="S113" s="17"/>
      <c r="T113" s="14"/>
      <c r="U113" s="14">
        <f t="shared" si="18"/>
        <v>55</v>
      </c>
      <c r="V113" s="14">
        <f t="shared" si="19"/>
        <v>55</v>
      </c>
      <c r="W113" s="14">
        <v>0.6</v>
      </c>
      <c r="X113" s="14">
        <v>0</v>
      </c>
      <c r="Y113" s="14">
        <v>0</v>
      </c>
      <c r="Z113" s="14">
        <v>0</v>
      </c>
      <c r="AA113" s="14">
        <v>0</v>
      </c>
      <c r="AB113" s="14">
        <v>0</v>
      </c>
      <c r="AC113" s="14" t="s">
        <v>170</v>
      </c>
      <c r="AD113" s="14">
        <f t="shared" si="24"/>
        <v>0</v>
      </c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4" t="s">
        <v>171</v>
      </c>
      <c r="B114" s="14" t="s">
        <v>33</v>
      </c>
      <c r="C114" s="14"/>
      <c r="D114" s="14">
        <v>30</v>
      </c>
      <c r="E114" s="14"/>
      <c r="F114" s="18">
        <v>30</v>
      </c>
      <c r="G114" s="15">
        <v>0</v>
      </c>
      <c r="H114" s="14" t="e">
        <v>#N/A</v>
      </c>
      <c r="I114" s="14" t="s">
        <v>51</v>
      </c>
      <c r="J114" s="14"/>
      <c r="K114" s="14">
        <f t="shared" si="23"/>
        <v>0</v>
      </c>
      <c r="L114" s="14"/>
      <c r="M114" s="14"/>
      <c r="N114" s="16"/>
      <c r="O114" s="14"/>
      <c r="P114" s="14"/>
      <c r="Q114" s="14">
        <f t="shared" si="17"/>
        <v>0</v>
      </c>
      <c r="R114" s="17"/>
      <c r="S114" s="17"/>
      <c r="T114" s="14"/>
      <c r="U114" s="14" t="e">
        <f t="shared" si="18"/>
        <v>#DIV/0!</v>
      </c>
      <c r="V114" s="14" t="e">
        <f t="shared" si="19"/>
        <v>#DIV/0!</v>
      </c>
      <c r="W114" s="14">
        <v>0</v>
      </c>
      <c r="X114" s="14">
        <v>0</v>
      </c>
      <c r="Y114" s="14">
        <v>0</v>
      </c>
      <c r="Z114" s="14">
        <v>0</v>
      </c>
      <c r="AA114" s="14">
        <v>0</v>
      </c>
      <c r="AB114" s="14">
        <v>0</v>
      </c>
      <c r="AC114" s="14" t="s">
        <v>172</v>
      </c>
      <c r="AD114" s="14">
        <f t="shared" si="24"/>
        <v>0</v>
      </c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4" t="s">
        <v>173</v>
      </c>
      <c r="B115" s="14" t="s">
        <v>33</v>
      </c>
      <c r="C115" s="14"/>
      <c r="D115" s="14">
        <v>6</v>
      </c>
      <c r="E115" s="14">
        <v>6</v>
      </c>
      <c r="F115" s="14"/>
      <c r="G115" s="15">
        <v>0</v>
      </c>
      <c r="H115" s="14" t="e">
        <v>#N/A</v>
      </c>
      <c r="I115" s="14" t="s">
        <v>51</v>
      </c>
      <c r="J115" s="14">
        <v>6</v>
      </c>
      <c r="K115" s="14">
        <f t="shared" si="23"/>
        <v>0</v>
      </c>
      <c r="L115" s="14"/>
      <c r="M115" s="14"/>
      <c r="N115" s="16"/>
      <c r="O115" s="14"/>
      <c r="P115" s="14"/>
      <c r="Q115" s="14">
        <f t="shared" si="17"/>
        <v>1.2</v>
      </c>
      <c r="R115" s="17"/>
      <c r="S115" s="17"/>
      <c r="T115" s="14"/>
      <c r="U115" s="14">
        <f t="shared" si="18"/>
        <v>0</v>
      </c>
      <c r="V115" s="14">
        <f t="shared" si="19"/>
        <v>0</v>
      </c>
      <c r="W115" s="14">
        <v>1.2</v>
      </c>
      <c r="X115" s="14">
        <v>1.2</v>
      </c>
      <c r="Y115" s="14">
        <v>1.2</v>
      </c>
      <c r="Z115" s="14">
        <v>0</v>
      </c>
      <c r="AA115" s="14">
        <v>0</v>
      </c>
      <c r="AB115" s="14">
        <v>0</v>
      </c>
      <c r="AC115" s="14" t="s">
        <v>174</v>
      </c>
      <c r="AD115" s="14">
        <f t="shared" si="24"/>
        <v>0</v>
      </c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4" t="s">
        <v>175</v>
      </c>
      <c r="B116" s="14" t="s">
        <v>37</v>
      </c>
      <c r="C116" s="14">
        <v>163.04400000000001</v>
      </c>
      <c r="D116" s="14"/>
      <c r="E116" s="14">
        <v>73.995999999999995</v>
      </c>
      <c r="F116" s="14">
        <v>87.713999999999999</v>
      </c>
      <c r="G116" s="15">
        <v>0</v>
      </c>
      <c r="H116" s="14">
        <v>55</v>
      </c>
      <c r="I116" s="14" t="s">
        <v>51</v>
      </c>
      <c r="J116" s="14">
        <v>79.322000000000003</v>
      </c>
      <c r="K116" s="14">
        <f t="shared" si="23"/>
        <v>-5.3260000000000076</v>
      </c>
      <c r="L116" s="14"/>
      <c r="M116" s="14"/>
      <c r="N116" s="16"/>
      <c r="O116" s="14"/>
      <c r="P116" s="14"/>
      <c r="Q116" s="14">
        <f t="shared" si="17"/>
        <v>14.799199999999999</v>
      </c>
      <c r="R116" s="17"/>
      <c r="S116" s="17"/>
      <c r="T116" s="14"/>
      <c r="U116" s="14">
        <f t="shared" si="18"/>
        <v>5.9269419968646959</v>
      </c>
      <c r="V116" s="14">
        <f t="shared" si="19"/>
        <v>5.9269419968646959</v>
      </c>
      <c r="W116" s="14">
        <v>16.1372</v>
      </c>
      <c r="X116" s="14">
        <v>0.79160000000000008</v>
      </c>
      <c r="Y116" s="14">
        <v>1.0544</v>
      </c>
      <c r="Z116" s="14">
        <v>0.79239999999999999</v>
      </c>
      <c r="AA116" s="14">
        <v>0.52600000000000002</v>
      </c>
      <c r="AB116" s="14">
        <v>1.8435999999999999</v>
      </c>
      <c r="AC116" s="14" t="s">
        <v>176</v>
      </c>
      <c r="AD116" s="14">
        <f t="shared" si="24"/>
        <v>0</v>
      </c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4" t="s">
        <v>177</v>
      </c>
      <c r="B117" s="14" t="s">
        <v>33</v>
      </c>
      <c r="C117" s="14"/>
      <c r="D117" s="14">
        <v>18</v>
      </c>
      <c r="E117" s="18">
        <v>18</v>
      </c>
      <c r="F117" s="14"/>
      <c r="G117" s="15">
        <v>0</v>
      </c>
      <c r="H117" s="14" t="e">
        <v>#N/A</v>
      </c>
      <c r="I117" s="14" t="s">
        <v>51</v>
      </c>
      <c r="J117" s="14">
        <v>18</v>
      </c>
      <c r="K117" s="14">
        <f t="shared" si="23"/>
        <v>0</v>
      </c>
      <c r="L117" s="14"/>
      <c r="M117" s="14"/>
      <c r="N117" s="16"/>
      <c r="O117" s="14"/>
      <c r="P117" s="14"/>
      <c r="Q117" s="14">
        <f t="shared" si="17"/>
        <v>3.6</v>
      </c>
      <c r="R117" s="17"/>
      <c r="S117" s="17"/>
      <c r="T117" s="14"/>
      <c r="U117" s="14">
        <f t="shared" si="18"/>
        <v>0</v>
      </c>
      <c r="V117" s="14">
        <f t="shared" si="19"/>
        <v>0</v>
      </c>
      <c r="W117" s="14">
        <v>3.6</v>
      </c>
      <c r="X117" s="14">
        <v>3.6</v>
      </c>
      <c r="Y117" s="14">
        <v>3.6</v>
      </c>
      <c r="Z117" s="14">
        <v>2.4</v>
      </c>
      <c r="AA117" s="14">
        <v>2.4</v>
      </c>
      <c r="AB117" s="14">
        <v>3.8</v>
      </c>
      <c r="AC117" s="14" t="s">
        <v>178</v>
      </c>
      <c r="AD117" s="14">
        <f t="shared" si="24"/>
        <v>0</v>
      </c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4" t="s">
        <v>179</v>
      </c>
      <c r="B118" s="14" t="s">
        <v>33</v>
      </c>
      <c r="C118" s="14"/>
      <c r="D118" s="14">
        <v>6</v>
      </c>
      <c r="E118" s="18">
        <v>6</v>
      </c>
      <c r="F118" s="14"/>
      <c r="G118" s="15">
        <v>0</v>
      </c>
      <c r="H118" s="14">
        <v>45</v>
      </c>
      <c r="I118" s="14" t="s">
        <v>51</v>
      </c>
      <c r="J118" s="14">
        <v>6</v>
      </c>
      <c r="K118" s="14">
        <f t="shared" si="23"/>
        <v>0</v>
      </c>
      <c r="L118" s="14"/>
      <c r="M118" s="14"/>
      <c r="N118" s="16"/>
      <c r="O118" s="14"/>
      <c r="P118" s="14"/>
      <c r="Q118" s="14">
        <f t="shared" si="17"/>
        <v>1.2</v>
      </c>
      <c r="R118" s="17"/>
      <c r="S118" s="17"/>
      <c r="T118" s="14"/>
      <c r="U118" s="14">
        <f t="shared" si="18"/>
        <v>0</v>
      </c>
      <c r="V118" s="14">
        <f t="shared" si="19"/>
        <v>0</v>
      </c>
      <c r="W118" s="14">
        <v>1.2</v>
      </c>
      <c r="X118" s="14">
        <v>6</v>
      </c>
      <c r="Y118" s="14">
        <v>6</v>
      </c>
      <c r="Z118" s="14">
        <v>2.4</v>
      </c>
      <c r="AA118" s="14">
        <v>2.4</v>
      </c>
      <c r="AB118" s="14">
        <v>4.8</v>
      </c>
      <c r="AC118" s="14" t="s">
        <v>180</v>
      </c>
      <c r="AD118" s="14">
        <f t="shared" si="24"/>
        <v>0</v>
      </c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4" t="s">
        <v>181</v>
      </c>
      <c r="B119" s="14" t="s">
        <v>37</v>
      </c>
      <c r="C119" s="14"/>
      <c r="D119" s="14">
        <v>17.093</v>
      </c>
      <c r="E119" s="18">
        <v>17.093</v>
      </c>
      <c r="F119" s="14"/>
      <c r="G119" s="15">
        <v>0</v>
      </c>
      <c r="H119" s="14" t="e">
        <v>#N/A</v>
      </c>
      <c r="I119" s="14" t="s">
        <v>51</v>
      </c>
      <c r="J119" s="14">
        <v>12</v>
      </c>
      <c r="K119" s="14">
        <f t="shared" si="23"/>
        <v>5.093</v>
      </c>
      <c r="L119" s="14"/>
      <c r="M119" s="14"/>
      <c r="N119" s="16"/>
      <c r="O119" s="14"/>
      <c r="P119" s="14"/>
      <c r="Q119" s="14">
        <f t="shared" si="17"/>
        <v>3.4186000000000001</v>
      </c>
      <c r="R119" s="17"/>
      <c r="S119" s="17"/>
      <c r="T119" s="14"/>
      <c r="U119" s="14">
        <f t="shared" si="18"/>
        <v>0</v>
      </c>
      <c r="V119" s="14">
        <f t="shared" si="19"/>
        <v>0</v>
      </c>
      <c r="W119" s="14">
        <v>3.4186000000000001</v>
      </c>
      <c r="X119" s="14">
        <v>1.7036</v>
      </c>
      <c r="Y119" s="14">
        <v>1.7036</v>
      </c>
      <c r="Z119" s="14">
        <v>0</v>
      </c>
      <c r="AA119" s="14">
        <v>0</v>
      </c>
      <c r="AB119" s="14">
        <v>0</v>
      </c>
      <c r="AC119" s="14" t="s">
        <v>182</v>
      </c>
      <c r="AD119" s="14">
        <f t="shared" si="24"/>
        <v>0</v>
      </c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 t="s">
        <v>183</v>
      </c>
      <c r="B120" s="1" t="s">
        <v>33</v>
      </c>
      <c r="C120" s="1">
        <v>4</v>
      </c>
      <c r="D120" s="1">
        <v>36</v>
      </c>
      <c r="E120" s="1">
        <v>33</v>
      </c>
      <c r="F120" s="1">
        <v>1</v>
      </c>
      <c r="G120" s="6">
        <v>0.35</v>
      </c>
      <c r="H120" s="1">
        <v>40</v>
      </c>
      <c r="I120" s="1" t="s">
        <v>38</v>
      </c>
      <c r="J120" s="1">
        <v>33</v>
      </c>
      <c r="K120" s="1">
        <f t="shared" si="23"/>
        <v>0</v>
      </c>
      <c r="L120" s="1"/>
      <c r="M120" s="1"/>
      <c r="N120" s="10">
        <v>10</v>
      </c>
      <c r="O120" s="1"/>
      <c r="P120" s="1"/>
      <c r="Q120" s="1">
        <f t="shared" si="17"/>
        <v>6.6</v>
      </c>
      <c r="R120" s="5">
        <f>10*Q120-P120-O120-N120-F120</f>
        <v>55</v>
      </c>
      <c r="S120" s="5"/>
      <c r="T120" s="1"/>
      <c r="U120" s="1">
        <f t="shared" si="18"/>
        <v>10</v>
      </c>
      <c r="V120" s="1">
        <f t="shared" si="19"/>
        <v>1.6666666666666667</v>
      </c>
      <c r="W120" s="1">
        <v>3</v>
      </c>
      <c r="X120" s="1">
        <v>3.4</v>
      </c>
      <c r="Y120" s="1">
        <v>4</v>
      </c>
      <c r="Z120" s="1">
        <v>4.2</v>
      </c>
      <c r="AA120" s="1">
        <v>2.4</v>
      </c>
      <c r="AB120" s="1">
        <v>0.2</v>
      </c>
      <c r="AC120" s="1"/>
      <c r="AD120" s="1">
        <f t="shared" si="24"/>
        <v>19.25</v>
      </c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9" t="s">
        <v>184</v>
      </c>
      <c r="B121" s="1" t="s">
        <v>33</v>
      </c>
      <c r="C121" s="1"/>
      <c r="D121" s="1"/>
      <c r="E121" s="18">
        <f>E123</f>
        <v>33</v>
      </c>
      <c r="F121" s="18">
        <f>F123</f>
        <v>1</v>
      </c>
      <c r="G121" s="6">
        <v>0.35</v>
      </c>
      <c r="H121" s="1" t="e">
        <v>#N/A</v>
      </c>
      <c r="I121" s="1" t="s">
        <v>38</v>
      </c>
      <c r="J121" s="1"/>
      <c r="K121" s="1">
        <f t="shared" si="23"/>
        <v>33</v>
      </c>
      <c r="L121" s="1"/>
      <c r="M121" s="1"/>
      <c r="N121" s="10"/>
      <c r="O121" s="1">
        <v>30</v>
      </c>
      <c r="P121" s="1"/>
      <c r="Q121" s="1">
        <f t="shared" si="17"/>
        <v>6.6</v>
      </c>
      <c r="R121" s="5">
        <f t="shared" ref="R121" si="25">12*Q121-P121-O121-N121-F121</f>
        <v>48.199999999999989</v>
      </c>
      <c r="S121" s="5"/>
      <c r="T121" s="1"/>
      <c r="U121" s="1">
        <f t="shared" si="18"/>
        <v>11.999999999999998</v>
      </c>
      <c r="V121" s="1">
        <f t="shared" si="19"/>
        <v>4.6969696969696972</v>
      </c>
      <c r="W121" s="1">
        <v>4</v>
      </c>
      <c r="X121" s="1">
        <v>0</v>
      </c>
      <c r="Y121" s="1">
        <v>0</v>
      </c>
      <c r="Z121" s="1">
        <v>0</v>
      </c>
      <c r="AA121" s="1">
        <v>0</v>
      </c>
      <c r="AB121" s="1">
        <v>0</v>
      </c>
      <c r="AC121" s="1" t="s">
        <v>185</v>
      </c>
      <c r="AD121" s="1">
        <f t="shared" si="24"/>
        <v>16.869999999999994</v>
      </c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4" t="s">
        <v>186</v>
      </c>
      <c r="B122" s="14" t="s">
        <v>33</v>
      </c>
      <c r="C122" s="14">
        <v>18</v>
      </c>
      <c r="D122" s="14"/>
      <c r="E122" s="14">
        <v>3</v>
      </c>
      <c r="F122" s="14">
        <v>9</v>
      </c>
      <c r="G122" s="15">
        <v>0</v>
      </c>
      <c r="H122" s="14">
        <v>55</v>
      </c>
      <c r="I122" s="14" t="s">
        <v>51</v>
      </c>
      <c r="J122" s="14">
        <v>3</v>
      </c>
      <c r="K122" s="14">
        <f t="shared" si="23"/>
        <v>0</v>
      </c>
      <c r="L122" s="14"/>
      <c r="M122" s="14"/>
      <c r="N122" s="16"/>
      <c r="O122" s="14"/>
      <c r="P122" s="14"/>
      <c r="Q122" s="14">
        <f t="shared" si="17"/>
        <v>0.6</v>
      </c>
      <c r="R122" s="17"/>
      <c r="S122" s="17"/>
      <c r="T122" s="14"/>
      <c r="U122" s="14">
        <f t="shared" si="18"/>
        <v>15</v>
      </c>
      <c r="V122" s="14">
        <f t="shared" si="19"/>
        <v>15</v>
      </c>
      <c r="W122" s="14">
        <v>0.2</v>
      </c>
      <c r="X122" s="14">
        <v>2.4</v>
      </c>
      <c r="Y122" s="14">
        <v>3.6</v>
      </c>
      <c r="Z122" s="14">
        <v>0</v>
      </c>
      <c r="AA122" s="14">
        <v>0.2</v>
      </c>
      <c r="AB122" s="14">
        <v>3</v>
      </c>
      <c r="AC122" s="14" t="s">
        <v>187</v>
      </c>
      <c r="AD122" s="14">
        <f t="shared" si="24"/>
        <v>0</v>
      </c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4" t="s">
        <v>188</v>
      </c>
      <c r="B123" s="14" t="s">
        <v>33</v>
      </c>
      <c r="C123" s="14"/>
      <c r="D123" s="14">
        <v>36</v>
      </c>
      <c r="E123" s="18">
        <v>33</v>
      </c>
      <c r="F123" s="18">
        <v>1</v>
      </c>
      <c r="G123" s="15">
        <v>0</v>
      </c>
      <c r="H123" s="14">
        <v>45</v>
      </c>
      <c r="I123" s="14" t="s">
        <v>51</v>
      </c>
      <c r="J123" s="14">
        <v>41</v>
      </c>
      <c r="K123" s="14">
        <f t="shared" si="23"/>
        <v>-8</v>
      </c>
      <c r="L123" s="14"/>
      <c r="M123" s="14"/>
      <c r="N123" s="16"/>
      <c r="O123" s="14"/>
      <c r="P123" s="14"/>
      <c r="Q123" s="14">
        <f t="shared" si="17"/>
        <v>6.6</v>
      </c>
      <c r="R123" s="17"/>
      <c r="S123" s="17"/>
      <c r="T123" s="14"/>
      <c r="U123" s="14">
        <f t="shared" si="18"/>
        <v>0.15151515151515152</v>
      </c>
      <c r="V123" s="14">
        <f t="shared" si="19"/>
        <v>0.15151515151515152</v>
      </c>
      <c r="W123" s="14">
        <v>4</v>
      </c>
      <c r="X123" s="14">
        <v>12.6</v>
      </c>
      <c r="Y123" s="14">
        <v>15</v>
      </c>
      <c r="Z123" s="14">
        <v>5.2</v>
      </c>
      <c r="AA123" s="14">
        <v>6</v>
      </c>
      <c r="AB123" s="14">
        <v>1.6</v>
      </c>
      <c r="AC123" s="14" t="s">
        <v>189</v>
      </c>
      <c r="AD123" s="14">
        <f t="shared" si="24"/>
        <v>0</v>
      </c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 t="s">
        <v>190</v>
      </c>
      <c r="B124" s="1" t="s">
        <v>37</v>
      </c>
      <c r="C124" s="1"/>
      <c r="D124" s="1">
        <v>22.518000000000001</v>
      </c>
      <c r="E124" s="1">
        <v>29.582999999999998</v>
      </c>
      <c r="F124" s="1">
        <v>-7.0650000000000004</v>
      </c>
      <c r="G124" s="6">
        <v>1</v>
      </c>
      <c r="H124" s="1">
        <v>50</v>
      </c>
      <c r="I124" s="1" t="s">
        <v>38</v>
      </c>
      <c r="J124" s="1">
        <v>29.582999999999998</v>
      </c>
      <c r="K124" s="1">
        <f t="shared" si="23"/>
        <v>0</v>
      </c>
      <c r="L124" s="1"/>
      <c r="M124" s="1"/>
      <c r="N124" s="10"/>
      <c r="O124" s="1">
        <v>48.481199999999987</v>
      </c>
      <c r="P124" s="1"/>
      <c r="Q124" s="1">
        <f t="shared" si="17"/>
        <v>5.9165999999999999</v>
      </c>
      <c r="R124" s="5">
        <f>12*Q124-P124-O124-N124-F124</f>
        <v>29.583000000000016</v>
      </c>
      <c r="S124" s="5"/>
      <c r="T124" s="1"/>
      <c r="U124" s="1">
        <f t="shared" si="18"/>
        <v>12</v>
      </c>
      <c r="V124" s="1">
        <f t="shared" si="19"/>
        <v>6.9999999999999982</v>
      </c>
      <c r="W124" s="1">
        <v>5.9165999999999999</v>
      </c>
      <c r="X124" s="1">
        <v>0</v>
      </c>
      <c r="Y124" s="1">
        <v>0</v>
      </c>
      <c r="Z124" s="1">
        <v>0</v>
      </c>
      <c r="AA124" s="1">
        <v>0</v>
      </c>
      <c r="AB124" s="1">
        <v>0</v>
      </c>
      <c r="AC124" s="1"/>
      <c r="AD124" s="1">
        <f t="shared" si="24"/>
        <v>29.583000000000016</v>
      </c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4" t="s">
        <v>191</v>
      </c>
      <c r="B125" s="14" t="s">
        <v>37</v>
      </c>
      <c r="C125" s="14">
        <v>26.530999999999999</v>
      </c>
      <c r="D125" s="14"/>
      <c r="E125" s="14">
        <v>9.8439999999999994</v>
      </c>
      <c r="F125" s="14">
        <v>11.127000000000001</v>
      </c>
      <c r="G125" s="15">
        <v>0</v>
      </c>
      <c r="H125" s="14">
        <v>50</v>
      </c>
      <c r="I125" s="14" t="s">
        <v>51</v>
      </c>
      <c r="J125" s="14">
        <v>9.8439999999999994</v>
      </c>
      <c r="K125" s="14">
        <f t="shared" si="23"/>
        <v>0</v>
      </c>
      <c r="L125" s="14"/>
      <c r="M125" s="14"/>
      <c r="N125" s="16"/>
      <c r="O125" s="14"/>
      <c r="P125" s="14"/>
      <c r="Q125" s="14">
        <f t="shared" si="17"/>
        <v>1.9687999999999999</v>
      </c>
      <c r="R125" s="17"/>
      <c r="S125" s="17"/>
      <c r="T125" s="14"/>
      <c r="U125" s="14">
        <f t="shared" si="18"/>
        <v>5.6516659894351893</v>
      </c>
      <c r="V125" s="14">
        <f t="shared" si="19"/>
        <v>5.6516659894351893</v>
      </c>
      <c r="W125" s="14">
        <v>3.0808</v>
      </c>
      <c r="X125" s="14">
        <v>7.2516000000000007</v>
      </c>
      <c r="Y125" s="14">
        <v>8.1012000000000004</v>
      </c>
      <c r="Z125" s="14">
        <v>3.6427999999999998</v>
      </c>
      <c r="AA125" s="14">
        <v>2.5196000000000001</v>
      </c>
      <c r="AB125" s="14">
        <v>0</v>
      </c>
      <c r="AC125" s="14"/>
      <c r="AD125" s="14">
        <f t="shared" si="24"/>
        <v>0</v>
      </c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4" t="s">
        <v>192</v>
      </c>
      <c r="B126" s="14" t="s">
        <v>37</v>
      </c>
      <c r="C126" s="14">
        <v>28.574999999999999</v>
      </c>
      <c r="D126" s="14"/>
      <c r="E126" s="14">
        <v>15.577999999999999</v>
      </c>
      <c r="F126" s="14">
        <v>12.997</v>
      </c>
      <c r="G126" s="15">
        <v>0</v>
      </c>
      <c r="H126" s="14" t="e">
        <v>#N/A</v>
      </c>
      <c r="I126" s="14" t="s">
        <v>51</v>
      </c>
      <c r="J126" s="14">
        <v>15.577999999999999</v>
      </c>
      <c r="K126" s="14">
        <f t="shared" si="23"/>
        <v>0</v>
      </c>
      <c r="L126" s="14"/>
      <c r="M126" s="14"/>
      <c r="N126" s="16"/>
      <c r="O126" s="14"/>
      <c r="P126" s="14"/>
      <c r="Q126" s="14">
        <f t="shared" si="17"/>
        <v>3.1155999999999997</v>
      </c>
      <c r="R126" s="17"/>
      <c r="S126" s="17"/>
      <c r="T126" s="14"/>
      <c r="U126" s="14">
        <f t="shared" si="18"/>
        <v>4.1715881371164469</v>
      </c>
      <c r="V126" s="14">
        <f t="shared" si="19"/>
        <v>4.1715881371164469</v>
      </c>
      <c r="W126" s="14">
        <v>0.28799999999999998</v>
      </c>
      <c r="X126" s="14">
        <v>5.75</v>
      </c>
      <c r="Y126" s="14">
        <v>5.75</v>
      </c>
      <c r="Z126" s="14">
        <v>0</v>
      </c>
      <c r="AA126" s="14">
        <v>0</v>
      </c>
      <c r="AB126" s="14">
        <v>0</v>
      </c>
      <c r="AC126" s="14"/>
      <c r="AD126" s="14">
        <f t="shared" si="24"/>
        <v>0</v>
      </c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 t="s">
        <v>193</v>
      </c>
      <c r="B127" s="1" t="s">
        <v>37</v>
      </c>
      <c r="C127" s="1">
        <v>33.484000000000002</v>
      </c>
      <c r="D127" s="1"/>
      <c r="E127" s="1">
        <v>24.734000000000002</v>
      </c>
      <c r="F127" s="1">
        <v>8.75</v>
      </c>
      <c r="G127" s="6">
        <v>1</v>
      </c>
      <c r="H127" s="1" t="e">
        <v>#N/A</v>
      </c>
      <c r="I127" s="1" t="s">
        <v>38</v>
      </c>
      <c r="J127" s="1">
        <v>24.824000000000002</v>
      </c>
      <c r="K127" s="1">
        <f t="shared" si="23"/>
        <v>-8.9999999999999858E-2</v>
      </c>
      <c r="L127" s="1"/>
      <c r="M127" s="1"/>
      <c r="N127" s="10"/>
      <c r="O127" s="1"/>
      <c r="P127" s="1"/>
      <c r="Q127" s="1">
        <f t="shared" si="17"/>
        <v>4.9468000000000005</v>
      </c>
      <c r="R127" s="5">
        <f>10*Q127-P127-O127-N127-F127</f>
        <v>40.718000000000004</v>
      </c>
      <c r="S127" s="5"/>
      <c r="T127" s="1"/>
      <c r="U127" s="1">
        <f t="shared" si="18"/>
        <v>10</v>
      </c>
      <c r="V127" s="1">
        <f t="shared" si="19"/>
        <v>1.7688202474326835</v>
      </c>
      <c r="W127" s="1">
        <v>2.0352000000000001</v>
      </c>
      <c r="X127" s="1">
        <v>4.9131999999999998</v>
      </c>
      <c r="Y127" s="1">
        <v>4.9131999999999998</v>
      </c>
      <c r="Z127" s="1">
        <v>0</v>
      </c>
      <c r="AA127" s="1">
        <v>0</v>
      </c>
      <c r="AB127" s="1">
        <v>0</v>
      </c>
      <c r="AC127" s="1"/>
      <c r="AD127" s="1">
        <f t="shared" si="24"/>
        <v>40.718000000000004</v>
      </c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 t="s">
        <v>194</v>
      </c>
      <c r="B128" s="1" t="s">
        <v>37</v>
      </c>
      <c r="C128" s="1">
        <v>67.430000000000007</v>
      </c>
      <c r="D128" s="1"/>
      <c r="E128" s="1">
        <v>17.236000000000001</v>
      </c>
      <c r="F128" s="1">
        <v>50.194000000000003</v>
      </c>
      <c r="G128" s="6">
        <v>1</v>
      </c>
      <c r="H128" s="1" t="e">
        <v>#N/A</v>
      </c>
      <c r="I128" s="1" t="s">
        <v>38</v>
      </c>
      <c r="J128" s="1">
        <v>17.236000000000001</v>
      </c>
      <c r="K128" s="1">
        <f t="shared" si="23"/>
        <v>0</v>
      </c>
      <c r="L128" s="1"/>
      <c r="M128" s="1"/>
      <c r="N128" s="10"/>
      <c r="O128" s="1"/>
      <c r="P128" s="1"/>
      <c r="Q128" s="1">
        <f t="shared" si="17"/>
        <v>3.4472</v>
      </c>
      <c r="R128" s="5"/>
      <c r="S128" s="5"/>
      <c r="T128" s="1"/>
      <c r="U128" s="1">
        <f t="shared" si="18"/>
        <v>14.560802970526805</v>
      </c>
      <c r="V128" s="1">
        <f t="shared" si="19"/>
        <v>14.560802970526805</v>
      </c>
      <c r="W128" s="1">
        <v>1.7267999999999999</v>
      </c>
      <c r="X128" s="1">
        <v>2.5880000000000001</v>
      </c>
      <c r="Y128" s="1">
        <v>2.5880000000000001</v>
      </c>
      <c r="Z128" s="1">
        <v>0</v>
      </c>
      <c r="AA128" s="1">
        <v>0</v>
      </c>
      <c r="AB128" s="1">
        <v>0</v>
      </c>
      <c r="AC128" s="1"/>
      <c r="AD128" s="1">
        <f t="shared" si="24"/>
        <v>0</v>
      </c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4" t="s">
        <v>195</v>
      </c>
      <c r="B129" s="14" t="s">
        <v>37</v>
      </c>
      <c r="C129" s="14">
        <v>52.947000000000003</v>
      </c>
      <c r="D129" s="14"/>
      <c r="E129" s="14">
        <v>11.532</v>
      </c>
      <c r="F129" s="14">
        <v>41.414999999999999</v>
      </c>
      <c r="G129" s="15">
        <v>0</v>
      </c>
      <c r="H129" s="14" t="e">
        <v>#N/A</v>
      </c>
      <c r="I129" s="14" t="s">
        <v>51</v>
      </c>
      <c r="J129" s="14">
        <v>11.532</v>
      </c>
      <c r="K129" s="14">
        <f t="shared" si="23"/>
        <v>0</v>
      </c>
      <c r="L129" s="14"/>
      <c r="M129" s="14"/>
      <c r="N129" s="16"/>
      <c r="O129" s="14"/>
      <c r="P129" s="14"/>
      <c r="Q129" s="14">
        <f t="shared" si="17"/>
        <v>2.3064</v>
      </c>
      <c r="R129" s="17"/>
      <c r="S129" s="17"/>
      <c r="T129" s="14"/>
      <c r="U129" s="14">
        <f t="shared" si="18"/>
        <v>17.95655567117586</v>
      </c>
      <c r="V129" s="14">
        <f t="shared" si="19"/>
        <v>17.95655567117586</v>
      </c>
      <c r="W129" s="14">
        <v>0.86599999999999999</v>
      </c>
      <c r="X129" s="14">
        <v>3.1616</v>
      </c>
      <c r="Y129" s="14">
        <v>3.1616</v>
      </c>
      <c r="Z129" s="14">
        <v>0</v>
      </c>
      <c r="AA129" s="14">
        <v>0</v>
      </c>
      <c r="AB129" s="14">
        <v>0</v>
      </c>
      <c r="AC129" s="14"/>
      <c r="AD129" s="14">
        <f t="shared" si="24"/>
        <v>0</v>
      </c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9" t="s">
        <v>198</v>
      </c>
      <c r="B130" s="1" t="s">
        <v>33</v>
      </c>
      <c r="C130" s="1"/>
      <c r="D130" s="1"/>
      <c r="E130" s="1"/>
      <c r="F130" s="1"/>
      <c r="G130" s="6">
        <v>0.4</v>
      </c>
      <c r="H130" s="1" t="e">
        <v>#N/A</v>
      </c>
      <c r="I130" s="1" t="s">
        <v>38</v>
      </c>
      <c r="J130" s="1"/>
      <c r="K130" s="1">
        <f t="shared" si="23"/>
        <v>0</v>
      </c>
      <c r="L130" s="1"/>
      <c r="M130" s="1"/>
      <c r="N130" s="10"/>
      <c r="O130" s="1">
        <v>20</v>
      </c>
      <c r="P130" s="1"/>
      <c r="Q130" s="1">
        <f t="shared" si="17"/>
        <v>0</v>
      </c>
      <c r="R130" s="5"/>
      <c r="S130" s="5"/>
      <c r="T130" s="1"/>
      <c r="U130" s="1" t="e">
        <f t="shared" si="18"/>
        <v>#DIV/0!</v>
      </c>
      <c r="V130" s="1" t="e">
        <f t="shared" si="19"/>
        <v>#DIV/0!</v>
      </c>
      <c r="W130" s="1">
        <v>0</v>
      </c>
      <c r="X130" s="1">
        <v>0</v>
      </c>
      <c r="Y130" s="1">
        <v>0</v>
      </c>
      <c r="Z130" s="1">
        <v>0</v>
      </c>
      <c r="AA130" s="1">
        <v>0</v>
      </c>
      <c r="AB130" s="1">
        <v>0</v>
      </c>
      <c r="AC130" s="1" t="s">
        <v>199</v>
      </c>
      <c r="AD130" s="1">
        <f t="shared" si="24"/>
        <v>0</v>
      </c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9" t="s">
        <v>200</v>
      </c>
      <c r="B131" s="1" t="s">
        <v>33</v>
      </c>
      <c r="C131" s="1"/>
      <c r="D131" s="1"/>
      <c r="E131" s="1"/>
      <c r="F131" s="1"/>
      <c r="G131" s="6">
        <v>0.4</v>
      </c>
      <c r="H131" s="1" t="e">
        <v>#N/A</v>
      </c>
      <c r="I131" s="1" t="s">
        <v>38</v>
      </c>
      <c r="J131" s="1"/>
      <c r="K131" s="1">
        <f t="shared" ref="K131:K132" si="26">E131-J131</f>
        <v>0</v>
      </c>
      <c r="L131" s="1"/>
      <c r="M131" s="1"/>
      <c r="N131" s="10"/>
      <c r="O131" s="1">
        <v>20</v>
      </c>
      <c r="P131" s="1"/>
      <c r="Q131" s="1">
        <f t="shared" si="17"/>
        <v>0</v>
      </c>
      <c r="R131" s="5"/>
      <c r="S131" s="5"/>
      <c r="T131" s="1"/>
      <c r="U131" s="1" t="e">
        <f t="shared" si="18"/>
        <v>#DIV/0!</v>
      </c>
      <c r="V131" s="1" t="e">
        <f t="shared" si="19"/>
        <v>#DIV/0!</v>
      </c>
      <c r="W131" s="1">
        <v>0</v>
      </c>
      <c r="X131" s="1">
        <v>0</v>
      </c>
      <c r="Y131" s="1">
        <v>0</v>
      </c>
      <c r="Z131" s="1">
        <v>0</v>
      </c>
      <c r="AA131" s="1">
        <v>0</v>
      </c>
      <c r="AB131" s="1">
        <v>0</v>
      </c>
      <c r="AC131" s="1" t="s">
        <v>199</v>
      </c>
      <c r="AD131" s="1">
        <f t="shared" si="24"/>
        <v>0</v>
      </c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20" t="s">
        <v>201</v>
      </c>
      <c r="B132" s="20" t="s">
        <v>37</v>
      </c>
      <c r="C132" s="20"/>
      <c r="D132" s="20"/>
      <c r="E132" s="20"/>
      <c r="F132" s="20"/>
      <c r="G132" s="21">
        <v>0</v>
      </c>
      <c r="H132" s="20">
        <v>40</v>
      </c>
      <c r="I132" s="20" t="s">
        <v>38</v>
      </c>
      <c r="J132" s="20"/>
      <c r="K132" s="20">
        <f t="shared" si="26"/>
        <v>0</v>
      </c>
      <c r="L132" s="20"/>
      <c r="M132" s="20"/>
      <c r="N132" s="22"/>
      <c r="O132" s="20"/>
      <c r="P132" s="20"/>
      <c r="Q132" s="20">
        <f t="shared" ref="Q132" si="27">E132/5</f>
        <v>0</v>
      </c>
      <c r="R132" s="23"/>
      <c r="S132" s="23"/>
      <c r="T132" s="20"/>
      <c r="U132" s="20" t="e">
        <f t="shared" ref="U132" si="28">(F132+N132+O132+P132+R132)/Q132</f>
        <v>#DIV/0!</v>
      </c>
      <c r="V132" s="20" t="e">
        <f t="shared" ref="V132" si="29">(F132+N132+O132+P132)/Q132</f>
        <v>#DIV/0!</v>
      </c>
      <c r="W132" s="20">
        <v>0</v>
      </c>
      <c r="X132" s="20">
        <v>0</v>
      </c>
      <c r="Y132" s="20">
        <v>0</v>
      </c>
      <c r="Z132" s="20">
        <v>0</v>
      </c>
      <c r="AA132" s="20">
        <v>0</v>
      </c>
      <c r="AB132" s="20">
        <v>0</v>
      </c>
      <c r="AC132" s="20" t="s">
        <v>72</v>
      </c>
      <c r="AD132" s="20">
        <f t="shared" si="24"/>
        <v>0</v>
      </c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0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0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0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0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0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0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0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0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0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0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0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0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0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0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0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0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0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0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0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0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0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0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0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0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0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0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0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0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0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0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0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0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0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0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0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0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0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0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0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0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0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0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0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0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0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0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0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0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0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0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0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0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0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0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0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0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0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0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0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0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0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0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0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0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0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0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0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0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0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0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0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0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0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0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0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0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0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0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0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0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0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0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0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0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0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0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0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0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0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0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0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0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0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0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0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0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0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0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0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0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0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0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0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0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0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0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0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0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0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0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0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0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0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0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0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0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0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0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0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0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0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0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0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0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0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0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0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0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0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0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0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0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0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0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0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0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0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0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0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0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0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0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0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0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0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0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0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0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0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0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0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0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0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0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0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0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0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0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0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0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0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0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0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0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0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0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0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0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0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0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0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0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0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0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0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0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0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0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0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0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0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0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0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0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0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0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0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0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0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0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0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0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0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0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0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0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0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0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0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0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0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0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0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0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0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0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0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0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0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0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0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0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0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0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0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0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0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0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0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0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0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0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0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0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0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0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0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0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0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0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0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0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0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0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0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0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0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0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0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0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0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0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0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0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0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0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0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0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0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0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0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0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0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0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0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0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0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0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0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0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0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0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0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0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0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0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0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0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0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0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0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0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0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0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0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0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0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0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0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0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0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0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0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0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0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0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0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0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0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0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0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0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0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0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0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0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0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0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0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0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0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0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0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0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0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0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0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0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0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0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0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0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0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0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0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0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0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0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0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0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0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0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0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0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0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0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0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0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0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0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0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0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0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0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0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0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0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0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0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0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0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0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0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0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0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0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0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0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0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0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0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0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0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0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0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0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0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0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0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0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0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0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0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0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0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</sheetData>
  <autoFilter ref="A3:AD132" xr:uid="{74B01F0E-4C81-4B77-A35D-FB1CADE0219F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2024-03-21T14:34:52Z</dcterms:created>
  <dcterms:modified xsi:type="dcterms:W3CDTF">2024-03-27T09:52:38Z</dcterms:modified>
</cp:coreProperties>
</file>