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BE1627E-03AE-4992-A48F-046A56E138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X477" i="1" s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X463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T525" i="1" s="1"/>
  <c r="N425" i="1"/>
  <c r="V422" i="1"/>
  <c r="V421" i="1"/>
  <c r="X420" i="1"/>
  <c r="W420" i="1"/>
  <c r="N420" i="1"/>
  <c r="W419" i="1"/>
  <c r="N419" i="1"/>
  <c r="X418" i="1"/>
  <c r="W418" i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N387" i="1"/>
  <c r="X386" i="1"/>
  <c r="W386" i="1"/>
  <c r="N386" i="1"/>
  <c r="V382" i="1"/>
  <c r="W381" i="1"/>
  <c r="V381" i="1"/>
  <c r="X380" i="1"/>
  <c r="X381" i="1" s="1"/>
  <c r="W380" i="1"/>
  <c r="W382" i="1" s="1"/>
  <c r="N380" i="1"/>
  <c r="V378" i="1"/>
  <c r="V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N369" i="1"/>
  <c r="X368" i="1"/>
  <c r="X370" i="1" s="1"/>
  <c r="W368" i="1"/>
  <c r="W370" i="1" s="1"/>
  <c r="N368" i="1"/>
  <c r="V366" i="1"/>
  <c r="V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V357" i="1"/>
  <c r="W356" i="1"/>
  <c r="V356" i="1"/>
  <c r="X355" i="1"/>
  <c r="X356" i="1" s="1"/>
  <c r="W355" i="1"/>
  <c r="W357" i="1" s="1"/>
  <c r="N355" i="1"/>
  <c r="V353" i="1"/>
  <c r="V352" i="1"/>
  <c r="X351" i="1"/>
  <c r="W351" i="1"/>
  <c r="N351" i="1"/>
  <c r="W350" i="1"/>
  <c r="V348" i="1"/>
  <c r="W347" i="1"/>
  <c r="V347" i="1"/>
  <c r="X346" i="1"/>
  <c r="W346" i="1"/>
  <c r="N346" i="1"/>
  <c r="W345" i="1"/>
  <c r="X345" i="1" s="1"/>
  <c r="N345" i="1"/>
  <c r="X344" i="1"/>
  <c r="W344" i="1"/>
  <c r="W348" i="1" s="1"/>
  <c r="N344" i="1"/>
  <c r="V342" i="1"/>
  <c r="V341" i="1"/>
  <c r="X340" i="1"/>
  <c r="W340" i="1"/>
  <c r="N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X278" i="1"/>
  <c r="W278" i="1"/>
  <c r="X277" i="1"/>
  <c r="X280" i="1" s="1"/>
  <c r="W277" i="1"/>
  <c r="W280" i="1" s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X268" i="1" s="1"/>
  <c r="W262" i="1"/>
  <c r="N262" i="1"/>
  <c r="W261" i="1"/>
  <c r="X261" i="1" s="1"/>
  <c r="N261" i="1"/>
  <c r="X260" i="1"/>
  <c r="W260" i="1"/>
  <c r="W268" i="1" s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X246" i="1" s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J525" i="1" s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W204" i="1" s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W196" i="1" s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X172" i="1"/>
  <c r="W172" i="1"/>
  <c r="W176" i="1" s="1"/>
  <c r="N172" i="1"/>
  <c r="V170" i="1"/>
  <c r="V169" i="1"/>
  <c r="X168" i="1"/>
  <c r="W168" i="1"/>
  <c r="N168" i="1"/>
  <c r="W167" i="1"/>
  <c r="W170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X158" i="1" s="1"/>
  <c r="W149" i="1"/>
  <c r="W159" i="1" s="1"/>
  <c r="N149" i="1"/>
  <c r="V146" i="1"/>
  <c r="V145" i="1"/>
  <c r="X144" i="1"/>
  <c r="W144" i="1"/>
  <c r="N144" i="1"/>
  <c r="W143" i="1"/>
  <c r="X143" i="1" s="1"/>
  <c r="N143" i="1"/>
  <c r="X142" i="1"/>
  <c r="X145" i="1" s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F525" i="1" s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X129" i="1" s="1"/>
  <c r="W122" i="1"/>
  <c r="W129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X107" i="1"/>
  <c r="X119" i="1" s="1"/>
  <c r="W107" i="1"/>
  <c r="W120" i="1" s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X90" i="1" s="1"/>
  <c r="N90" i="1"/>
  <c r="X89" i="1"/>
  <c r="X93" i="1" s="1"/>
  <c r="W89" i="1"/>
  <c r="W93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W86" i="1" s="1"/>
  <c r="N65" i="1"/>
  <c r="V62" i="1"/>
  <c r="V61" i="1"/>
  <c r="X60" i="1"/>
  <c r="W60" i="1"/>
  <c r="X59" i="1"/>
  <c r="W59" i="1"/>
  <c r="N59" i="1"/>
  <c r="W58" i="1"/>
  <c r="X58" i="1" s="1"/>
  <c r="N58" i="1"/>
  <c r="X57" i="1"/>
  <c r="X61" i="1" s="1"/>
  <c r="W57" i="1"/>
  <c r="D525" i="1" s="1"/>
  <c r="N57" i="1"/>
  <c r="V54" i="1"/>
  <c r="V53" i="1"/>
  <c r="X52" i="1"/>
  <c r="W52" i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4" i="1" s="1"/>
  <c r="V24" i="1"/>
  <c r="V515" i="1" s="1"/>
  <c r="W23" i="1"/>
  <c r="V23" i="1"/>
  <c r="X22" i="1"/>
  <c r="X23" i="1" s="1"/>
  <c r="W22" i="1"/>
  <c r="N22" i="1"/>
  <c r="H10" i="1"/>
  <c r="A9" i="1"/>
  <c r="A10" i="1" s="1"/>
  <c r="D7" i="1"/>
  <c r="O6" i="1"/>
  <c r="N2" i="1"/>
  <c r="X86" i="1" l="1"/>
  <c r="X176" i="1"/>
  <c r="F9" i="1"/>
  <c r="J9" i="1"/>
  <c r="F10" i="1"/>
  <c r="W35" i="1"/>
  <c r="W39" i="1"/>
  <c r="W43" i="1"/>
  <c r="W47" i="1"/>
  <c r="W53" i="1"/>
  <c r="W519" i="1" s="1"/>
  <c r="W61" i="1"/>
  <c r="W94" i="1"/>
  <c r="W104" i="1"/>
  <c r="W119" i="1"/>
  <c r="W130" i="1"/>
  <c r="W137" i="1"/>
  <c r="W145" i="1"/>
  <c r="W158" i="1"/>
  <c r="W165" i="1"/>
  <c r="W169" i="1"/>
  <c r="W177" i="1"/>
  <c r="W197" i="1"/>
  <c r="W203" i="1"/>
  <c r="W214" i="1"/>
  <c r="W218" i="1"/>
  <c r="W269" i="1"/>
  <c r="W274" i="1"/>
  <c r="X271" i="1"/>
  <c r="X274" i="1" s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525" i="1"/>
  <c r="Q525" i="1"/>
  <c r="H9" i="1"/>
  <c r="B525" i="1"/>
  <c r="V519" i="1"/>
  <c r="W24" i="1"/>
  <c r="X26" i="1"/>
  <c r="X34" i="1" s="1"/>
  <c r="X37" i="1"/>
  <c r="X38" i="1" s="1"/>
  <c r="X41" i="1"/>
  <c r="X42" i="1" s="1"/>
  <c r="X45" i="1"/>
  <c r="X46" i="1" s="1"/>
  <c r="X51" i="1"/>
  <c r="X53" i="1" s="1"/>
  <c r="W54" i="1"/>
  <c r="W62" i="1"/>
  <c r="E525" i="1"/>
  <c r="W87" i="1"/>
  <c r="X96" i="1"/>
  <c r="X104" i="1" s="1"/>
  <c r="X133" i="1"/>
  <c r="X137" i="1" s="1"/>
  <c r="W138" i="1"/>
  <c r="G525" i="1"/>
  <c r="W146" i="1"/>
  <c r="I525" i="1"/>
  <c r="W164" i="1"/>
  <c r="X167" i="1"/>
  <c r="X169" i="1" s="1"/>
  <c r="X179" i="1"/>
  <c r="X196" i="1" s="1"/>
  <c r="X199" i="1"/>
  <c r="X203" i="1" s="1"/>
  <c r="X207" i="1"/>
  <c r="X213" i="1" s="1"/>
  <c r="W213" i="1"/>
  <c r="X216" i="1"/>
  <c r="X217" i="1" s="1"/>
  <c r="W228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X520" i="1" l="1"/>
  <c r="W518" i="1"/>
  <c r="W515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<sst xmlns="http://schemas.openxmlformats.org/spreadsheetml/2006/main" count="2224" uniqueCount="747">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</sst>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498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0</v>
      </c>
      <c r="W57" s="34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0</v>
      </c>
      <c r="W61" s="350">
        <f>IFERROR(W57/H57,"0")+IFERROR(W58/H58,"0")+IFERROR(W59/H59,"0")+IFERROR(W60/H60,"0")</f>
        <v>0</v>
      </c>
      <c r="X61" s="350">
        <f>IFERROR(IF(X57="",0,X57),"0")+IFERROR(IF(X58="",0,X58),"0")+IFERROR(IF(X59="",0,X59),"0")+IFERROR(IF(X60="",0,X60),"0")</f>
        <v>0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0</v>
      </c>
      <c r="W62" s="350">
        <f>IFERROR(SUM(W57:W60),"0")</f>
        <v>0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25</v>
      </c>
      <c r="W69" s="349">
        <f t="shared" si="2"/>
        <v>32.400000000000006</v>
      </c>
      <c r="X69" s="36">
        <f t="shared" si="3"/>
        <v>6.5250000000000002E-2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42.5</v>
      </c>
      <c r="W70" s="349">
        <f t="shared" si="2"/>
        <v>44.8</v>
      </c>
      <c r="X70" s="36">
        <f t="shared" si="3"/>
        <v>8.6999999999999994E-2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6.1094576719576725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0.15225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67.5</v>
      </c>
      <c r="W87" s="350">
        <f>IFERROR(SUM(W65:W85),"0")</f>
        <v>77.2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95.4</v>
      </c>
      <c r="W107" s="349">
        <f t="shared" ref="W107:W118" si="6">IFERROR(IF(V107="",0,CEILING((V107/$H107),1)*$H107),"")</f>
        <v>100.80000000000001</v>
      </c>
      <c r="X107" s="36">
        <f>IFERROR(IF(W107=0,"",ROUNDUP(W107/H107,0)*0.02175),"")</f>
        <v>0.26100000000000001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50.4</v>
      </c>
      <c r="W109" s="349">
        <f t="shared" si="6"/>
        <v>50.400000000000006</v>
      </c>
      <c r="X109" s="36">
        <f>IFERROR(IF(W109=0,"",ROUNDUP(W109/H109,0)*0.02175),"")</f>
        <v>0.1305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17.357142857142858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18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0.39150000000000001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145.80000000000001</v>
      </c>
      <c r="W120" s="350">
        <f>IFERROR(SUM(W107:W118),"0")</f>
        <v>151.20000000000002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130</v>
      </c>
      <c r="W124" s="349">
        <f t="shared" si="7"/>
        <v>134.4</v>
      </c>
      <c r="X124" s="36">
        <f>IFERROR(IF(W124=0,"",ROUNDUP(W124/H124,0)*0.02175),"")</f>
        <v>0.34799999999999998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15.476190476190476</v>
      </c>
      <c r="W129" s="350">
        <f>IFERROR(W122/H122,"0")+IFERROR(W123/H123,"0")+IFERROR(W124/H124,"0")+IFERROR(W125/H125,"0")+IFERROR(W126/H126,"0")+IFERROR(W127/H127,"0")+IFERROR(W128/H128,"0")</f>
        <v>16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0.34799999999999998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130</v>
      </c>
      <c r="W130" s="350">
        <f>IFERROR(SUM(W122:W128),"0")</f>
        <v>134.4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0</v>
      </c>
      <c r="W136" s="34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0</v>
      </c>
      <c r="W137" s="350">
        <f>IFERROR(W133/H133,"0")+IFERROR(W134/H134,"0")+IFERROR(W135/H135,"0")+IFERROR(W136/H136,"0")</f>
        <v>0</v>
      </c>
      <c r="X137" s="350">
        <f>IFERROR(IF(X133="",0,X133),"0")+IFERROR(IF(X134="",0,X134),"0")+IFERROR(IF(X135="",0,X135),"0")+IFERROR(IF(X136="",0,X136),"0")</f>
        <v>0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0</v>
      </c>
      <c r="W138" s="350">
        <f>IFERROR(SUM(W133:W136),"0")</f>
        <v>0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92.2</v>
      </c>
      <c r="W149" s="349">
        <f t="shared" ref="W149:W157" si="8">IFERROR(IF(V149="",0,CEILING((V149/$H149),1)*$H149),"")</f>
        <v>92.4</v>
      </c>
      <c r="X149" s="36">
        <f>IFERROR(IF(W149=0,"",ROUNDUP(W149/H149,0)*0.00753),"")</f>
        <v>0.16566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21.952380952380953</v>
      </c>
      <c r="W158" s="350">
        <f>IFERROR(W149/H149,"0")+IFERROR(W150/H150,"0")+IFERROR(W151/H151,"0")+IFERROR(W152/H152,"0")+IFERROR(W153/H153,"0")+IFERROR(W154/H154,"0")+IFERROR(W155/H155,"0")+IFERROR(W156/H156,"0")+IFERROR(W157/H157,"0")</f>
        <v>22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0.16566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92.2</v>
      </c>
      <c r="W159" s="350">
        <f>IFERROR(SUM(W149:W157),"0")</f>
        <v>92.4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130</v>
      </c>
      <c r="W172" s="349">
        <f>IFERROR(IF(V172="",0,CEILING((V172/$H172),1)*$H172),"")</f>
        <v>135</v>
      </c>
      <c r="X172" s="36">
        <f>IFERROR(IF(W172=0,"",ROUNDUP(W172/H172,0)*0.00937),"")</f>
        <v>0.23424999999999999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24.074074074074073</v>
      </c>
      <c r="W176" s="350">
        <f>IFERROR(W172/H172,"0")+IFERROR(W173/H173,"0")+IFERROR(W174/H174,"0")+IFERROR(W175/H175,"0")</f>
        <v>25</v>
      </c>
      <c r="X176" s="350">
        <f>IFERROR(IF(X172="",0,X172),"0")+IFERROR(IF(X173="",0,X173),"0")+IFERROR(IF(X174="",0,X174),"0")+IFERROR(IF(X175="",0,X175),"0")</f>
        <v>0.23424999999999999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130</v>
      </c>
      <c r="W177" s="350">
        <f>IFERROR(SUM(W172:W175),"0")</f>
        <v>135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140</v>
      </c>
      <c r="W183" s="349">
        <f t="shared" si="9"/>
        <v>140.4</v>
      </c>
      <c r="X183" s="36">
        <f>IFERROR(IF(W183=0,"",ROUNDUP(W183/H183,0)*0.02175),"")</f>
        <v>0.39149999999999996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40</v>
      </c>
      <c r="W185" s="349">
        <f t="shared" si="9"/>
        <v>40.799999999999997</v>
      </c>
      <c r="X185" s="36">
        <f>IFERROR(IF(W185=0,"",ROUNDUP(W185/H185,0)*0.00753),"")</f>
        <v>0.12801000000000001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40</v>
      </c>
      <c r="W187" s="349">
        <f t="shared" si="9"/>
        <v>40.799999999999997</v>
      </c>
      <c r="X187" s="36">
        <f>IFERROR(IF(W187=0,"",ROUNDUP(W187/H187,0)*0.00753),"")</f>
        <v>0.12801000000000001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80</v>
      </c>
      <c r="W189" s="349">
        <f t="shared" si="9"/>
        <v>81.599999999999994</v>
      </c>
      <c r="X189" s="36">
        <f t="shared" ref="X189:X195" si="10">IFERROR(IF(W189=0,"",ROUNDUP(W189/H189,0)*0.00753),"")</f>
        <v>0.25602000000000003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84</v>
      </c>
      <c r="W191" s="349">
        <f t="shared" si="9"/>
        <v>84</v>
      </c>
      <c r="X191" s="36">
        <f t="shared" si="10"/>
        <v>0.26355000000000001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40</v>
      </c>
      <c r="W192" s="349">
        <f t="shared" si="9"/>
        <v>40.799999999999997</v>
      </c>
      <c r="X192" s="36">
        <f t="shared" si="10"/>
        <v>0.12801000000000001</v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80</v>
      </c>
      <c r="W194" s="349">
        <f t="shared" si="9"/>
        <v>81.599999999999994</v>
      </c>
      <c r="X194" s="36">
        <f t="shared" si="10"/>
        <v>0.25602000000000003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48</v>
      </c>
      <c r="W195" s="349">
        <f t="shared" si="9"/>
        <v>48</v>
      </c>
      <c r="X195" s="36">
        <f t="shared" si="10"/>
        <v>0.15060000000000001</v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189.61538461538461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192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1.7017200000000001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552</v>
      </c>
      <c r="W197" s="350">
        <f>IFERROR(SUM(W179:W195),"0")</f>
        <v>558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64</v>
      </c>
      <c r="W201" s="349">
        <f>IFERROR(IF(V201="",0,CEILING((V201/$H201),1)*$H201),"")</f>
        <v>64.8</v>
      </c>
      <c r="X201" s="36">
        <f>IFERROR(IF(W201=0,"",ROUNDUP(W201/H201,0)*0.00753),"")</f>
        <v>0.20331000000000002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40</v>
      </c>
      <c r="W202" s="349">
        <f>IFERROR(IF(V202="",0,CEILING((V202/$H202),1)*$H202),"")</f>
        <v>40.799999999999997</v>
      </c>
      <c r="X202" s="36">
        <f>IFERROR(IF(W202=0,"",ROUNDUP(W202/H202,0)*0.00753),"")</f>
        <v>0.12801000000000001</v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43.333333333333336</v>
      </c>
      <c r="W203" s="350">
        <f>IFERROR(W199/H199,"0")+IFERROR(W200/H200,"0")+IFERROR(W201/H201,"0")+IFERROR(W202/H202,"0")</f>
        <v>44</v>
      </c>
      <c r="X203" s="350">
        <f>IFERROR(IF(X199="",0,X199),"0")+IFERROR(IF(X200="",0,X200),"0")+IFERROR(IF(X201="",0,X201),"0")+IFERROR(IF(X202="",0,X202),"0")</f>
        <v>0.33132000000000006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104</v>
      </c>
      <c r="W204" s="350">
        <f>IFERROR(SUM(W199:W202),"0")</f>
        <v>105.6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8</v>
      </c>
      <c r="W224" s="349">
        <f t="shared" si="12"/>
        <v>8</v>
      </c>
      <c r="X224" s="36">
        <f>IFERROR(IF(W224=0,"",ROUNDUP(W224/H224,0)*0.00937),"")</f>
        <v>1.874E-2</v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2</v>
      </c>
      <c r="W227" s="350">
        <f>IFERROR(W221/H221,"0")+IFERROR(W222/H222,"0")+IFERROR(W223/H223,"0")+IFERROR(W224/H224,"0")+IFERROR(W225/H225,"0")+IFERROR(W226/H226,"0")</f>
        <v>2</v>
      </c>
      <c r="X227" s="350">
        <f>IFERROR(IF(X221="",0,X221),"0")+IFERROR(IF(X222="",0,X222),"0")+IFERROR(IF(X223="",0,X223),"0")+IFERROR(IF(X224="",0,X224),"0")+IFERROR(IF(X225="",0,X225),"0")+IFERROR(IF(X226="",0,X226),"0")</f>
        <v>1.874E-2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8</v>
      </c>
      <c r="W228" s="350">
        <f>IFERROR(SUM(W221:W226),"0")</f>
        <v>8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110</v>
      </c>
      <c r="W253" s="349">
        <f>IFERROR(IF(V253="",0,CEILING((V253/$H253),1)*$H253),"")</f>
        <v>113.4</v>
      </c>
      <c r="X253" s="36">
        <f>IFERROR(IF(W253=0,"",ROUNDUP(W253/H253,0)*0.00753),"")</f>
        <v>0.20331000000000002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26.19047619047619</v>
      </c>
      <c r="W257" s="350">
        <f>IFERROR(W253/H253,"0")+IFERROR(W254/H254,"0")+IFERROR(W255/H255,"0")+IFERROR(W256/H256,"0")</f>
        <v>27</v>
      </c>
      <c r="X257" s="350">
        <f>IFERROR(IF(X253="",0,X253),"0")+IFERROR(IF(X254="",0,X254),"0")+IFERROR(IF(X255="",0,X255),"0")+IFERROR(IF(X256="",0,X256),"0")</f>
        <v>0.20331000000000002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110</v>
      </c>
      <c r="W258" s="350">
        <f>IFERROR(SUM(W253:W256),"0")</f>
        <v>113.4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110</v>
      </c>
      <c r="W271" s="349">
        <f>IFERROR(IF(V271="",0,CEILING((V271/$H271),1)*$H271),"")</f>
        <v>117.60000000000001</v>
      </c>
      <c r="X271" s="36">
        <f>IFERROR(IF(W271=0,"",ROUNDUP(W271/H271,0)*0.02175),"")</f>
        <v>0.30449999999999999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220</v>
      </c>
      <c r="W272" s="349">
        <f>IFERROR(IF(V272="",0,CEILING((V272/$H272),1)*$H272),"")</f>
        <v>226.2</v>
      </c>
      <c r="X272" s="36">
        <f>IFERROR(IF(W272=0,"",ROUNDUP(W272/H272,0)*0.02175),"")</f>
        <v>0.63074999999999992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65.3</v>
      </c>
      <c r="W273" s="349">
        <f>IFERROR(IF(V273="",0,CEILING((V273/$H273),1)*$H273),"")</f>
        <v>67.2</v>
      </c>
      <c r="X273" s="36">
        <f>IFERROR(IF(W273=0,"",ROUNDUP(W273/H273,0)*0.02175),"")</f>
        <v>0.17399999999999999</v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49.074175824175825</v>
      </c>
      <c r="W274" s="350">
        <f>IFERROR(W271/H271,"0")+IFERROR(W272/H272,"0")+IFERROR(W273/H273,"0")</f>
        <v>51</v>
      </c>
      <c r="X274" s="350">
        <f>IFERROR(IF(X271="",0,X271),"0")+IFERROR(IF(X272="",0,X272),"0")+IFERROR(IF(X273="",0,X273),"0")</f>
        <v>1.1092499999999998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395.3</v>
      </c>
      <c r="W275" s="350">
        <f>IFERROR(SUM(W271:W273),"0")</f>
        <v>411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0</v>
      </c>
      <c r="W314" s="350">
        <f>IFERROR(W311/H311,"0")+IFERROR(W312/H312,"0")+IFERROR(W313/H313,"0")</f>
        <v>0</v>
      </c>
      <c r="X314" s="350">
        <f>IFERROR(IF(X311="",0,X311),"0")+IFERROR(IF(X312="",0,X312),"0")+IFERROR(IF(X313="",0,X313),"0")</f>
        <v>0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0</v>
      </c>
      <c r="W315" s="350">
        <f>IFERROR(SUM(W311:W313),"0")</f>
        <v>0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550</v>
      </c>
      <c r="W334" s="349">
        <f t="shared" si="17"/>
        <v>555</v>
      </c>
      <c r="X334" s="36">
        <f>IFERROR(IF(W334=0,"",ROUNDUP(W334/H334,0)*0.02175),"")</f>
        <v>0.80474999999999997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600</v>
      </c>
      <c r="W336" s="349">
        <f t="shared" si="17"/>
        <v>600</v>
      </c>
      <c r="X336" s="36">
        <f>IFERROR(IF(W336=0,"",ROUNDUP(W336/H336,0)*0.02175),"")</f>
        <v>0.86999999999999988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400</v>
      </c>
      <c r="W338" s="349">
        <f t="shared" si="17"/>
        <v>405</v>
      </c>
      <c r="X338" s="36">
        <f>IFERROR(IF(W338=0,"",ROUNDUP(W338/H338,0)*0.02175),"")</f>
        <v>0.58724999999999994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103.33333333333333</v>
      </c>
      <c r="W341" s="350">
        <f>IFERROR(W333/H333,"0")+IFERROR(W334/H334,"0")+IFERROR(W335/H335,"0")+IFERROR(W336/H336,"0")+IFERROR(W337/H337,"0")+IFERROR(W338/H338,"0")+IFERROR(W339/H339,"0")+IFERROR(W340/H340,"0")</f>
        <v>104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2.262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1550</v>
      </c>
      <c r="W342" s="350">
        <f>IFERROR(SUM(W333:W340),"0")</f>
        <v>1560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800</v>
      </c>
      <c r="W344" s="349">
        <f>IFERROR(IF(V344="",0,CEILING((V344/$H344),1)*$H344),"")</f>
        <v>810</v>
      </c>
      <c r="X344" s="36">
        <f>IFERROR(IF(W344=0,"",ROUNDUP(W344/H344,0)*0.02175),"")</f>
        <v>1.1744999999999999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53.333333333333336</v>
      </c>
      <c r="W347" s="350">
        <f>IFERROR(W344/H344,"0")+IFERROR(W345/H345,"0")+IFERROR(W346/H346,"0")</f>
        <v>54</v>
      </c>
      <c r="X347" s="350">
        <f>IFERROR(IF(X344="",0,X344),"0")+IFERROR(IF(X345="",0,X345),"0")+IFERROR(IF(X346="",0,X346),"0")</f>
        <v>1.1744999999999999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800</v>
      </c>
      <c r="W348" s="350">
        <f>IFERROR(SUM(W344:W346),"0")</f>
        <v>810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65</v>
      </c>
      <c r="W355" s="349">
        <f>IFERROR(IF(V355="",0,CEILING((V355/$H355),1)*$H355),"")</f>
        <v>70.2</v>
      </c>
      <c r="X355" s="36">
        <f>IFERROR(IF(W355=0,"",ROUNDUP(W355/H355,0)*0.02175),"")</f>
        <v>0.19574999999999998</v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8.3333333333333339</v>
      </c>
      <c r="W356" s="350">
        <f>IFERROR(W355/H355,"0")</f>
        <v>9</v>
      </c>
      <c r="X356" s="350">
        <f>IFERROR(IF(X355="",0,X355),"0")</f>
        <v>0.19574999999999998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65</v>
      </c>
      <c r="W357" s="350">
        <f>IFERROR(SUM(W355:W355),"0")</f>
        <v>70.2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203.9</v>
      </c>
      <c r="W373" s="349">
        <f>IFERROR(IF(V373="",0,CEILING((V373/$H373),1)*$H373),"")</f>
        <v>210.6</v>
      </c>
      <c r="X373" s="36">
        <f>IFERROR(IF(W373=0,"",ROUNDUP(W373/H373,0)*0.02175),"")</f>
        <v>0.58724999999999994</v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26.141025641025642</v>
      </c>
      <c r="W377" s="350">
        <f>IFERROR(W373/H373,"0")+IFERROR(W374/H374,"0")+IFERROR(W375/H375,"0")+IFERROR(W376/H376,"0")</f>
        <v>27</v>
      </c>
      <c r="X377" s="350">
        <f>IFERROR(IF(X373="",0,X373),"0")+IFERROR(IF(X374="",0,X374),"0")+IFERROR(IF(X375="",0,X375),"0")+IFERROR(IF(X376="",0,X376),"0")</f>
        <v>0.58724999999999994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203.9</v>
      </c>
      <c r="W378" s="350">
        <f>IFERROR(SUM(W373:W376),"0")</f>
        <v>210.6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33</v>
      </c>
      <c r="W391" s="349">
        <f t="shared" ref="W391:W403" si="18">IFERROR(IF(V391="",0,CEILING((V391/$H391),1)*$H391),"")</f>
        <v>33.6</v>
      </c>
      <c r="X391" s="36">
        <f>IFERROR(IF(W391=0,"",ROUNDUP(W391/H391,0)*0.00753),"")</f>
        <v>6.0240000000000002E-2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139.5</v>
      </c>
      <c r="W393" s="349">
        <f t="shared" si="18"/>
        <v>142.80000000000001</v>
      </c>
      <c r="X393" s="36">
        <f>IFERROR(IF(W393=0,"",ROUNDUP(W393/H393,0)*0.00753),"")</f>
        <v>0.25602000000000003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13.9</v>
      </c>
      <c r="W402" s="349">
        <f t="shared" si="18"/>
        <v>14.700000000000001</v>
      </c>
      <c r="X402" s="36">
        <f t="shared" si="19"/>
        <v>3.5140000000000005E-2</v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47.69047619047619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49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0.35140000000000005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186.4</v>
      </c>
      <c r="W405" s="350">
        <f>IFERROR(SUM(W391:W403),"0")</f>
        <v>191.1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170</v>
      </c>
      <c r="W430" s="349">
        <f t="shared" ref="W430:W436" si="20">IFERROR(IF(V430="",0,CEILING((V430/$H430),1)*$H430),"")</f>
        <v>172.20000000000002</v>
      </c>
      <c r="X430" s="36">
        <f>IFERROR(IF(W430=0,"",ROUNDUP(W430/H430,0)*0.00753),"")</f>
        <v>0.30873</v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40.476190476190474</v>
      </c>
      <c r="W437" s="350">
        <f>IFERROR(W430/H430,"0")+IFERROR(W431/H431,"0")+IFERROR(W432/H432,"0")+IFERROR(W433/H433,"0")+IFERROR(W434/H434,"0")+IFERROR(W435/H435,"0")+IFERROR(W436/H436,"0")</f>
        <v>41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0.30873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170</v>
      </c>
      <c r="W438" s="350">
        <f>IFERROR(SUM(W430:W436),"0")</f>
        <v>172.20000000000002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45</v>
      </c>
      <c r="W452" s="349">
        <f t="shared" si="21"/>
        <v>47.52</v>
      </c>
      <c r="X452" s="36">
        <f t="shared" si="22"/>
        <v>0.10764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200</v>
      </c>
      <c r="W455" s="349">
        <f t="shared" si="21"/>
        <v>200.64000000000001</v>
      </c>
      <c r="X455" s="36">
        <f t="shared" si="22"/>
        <v>0.45448</v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46.401515151515149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47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0.56211999999999995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245</v>
      </c>
      <c r="W464" s="350">
        <f>IFERROR(SUM(W450:W462),"0")</f>
        <v>248.16000000000003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120</v>
      </c>
      <c r="W466" s="349">
        <f>IFERROR(IF(V466="",0,CEILING((V466/$H466),1)*$H466),"")</f>
        <v>121.44000000000001</v>
      </c>
      <c r="X466" s="36">
        <f>IFERROR(IF(W466=0,"",ROUNDUP(W466/H466,0)*0.01196),"")</f>
        <v>0.27507999999999999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22.727272727272727</v>
      </c>
      <c r="W468" s="350">
        <f>IFERROR(W466/H466,"0")+IFERROR(W467/H467,"0")</f>
        <v>23</v>
      </c>
      <c r="X468" s="350">
        <f>IFERROR(IF(X466="",0,X466),"0")+IFERROR(IF(X467="",0,X467),"0")</f>
        <v>0.27507999999999999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120</v>
      </c>
      <c r="W469" s="350">
        <f>IFERROR(SUM(W466:W467),"0")</f>
        <v>121.44000000000001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135</v>
      </c>
      <c r="W471" s="349">
        <f t="shared" ref="W471:W476" si="23">IFERROR(IF(V471="",0,CEILING((V471/$H471),1)*$H471),"")</f>
        <v>137.28</v>
      </c>
      <c r="X471" s="36">
        <f>IFERROR(IF(W471=0,"",ROUNDUP(W471/H471,0)*0.01196),"")</f>
        <v>0.31096000000000001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63.9</v>
      </c>
      <c r="W472" s="349">
        <f t="shared" si="23"/>
        <v>68.64</v>
      </c>
      <c r="X472" s="36">
        <f>IFERROR(IF(W472=0,"",ROUNDUP(W472/H472,0)*0.01196),"")</f>
        <v>0.15548000000000001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12.9</v>
      </c>
      <c r="W473" s="349">
        <f t="shared" si="23"/>
        <v>15.84</v>
      </c>
      <c r="X473" s="36">
        <f>IFERROR(IF(W473=0,"",ROUNDUP(W473/H473,0)*0.01196),"")</f>
        <v>3.5880000000000002E-2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40.113636363636367</v>
      </c>
      <c r="W477" s="350">
        <f>IFERROR(W471/H471,"0")+IFERROR(W472/H472,"0")+IFERROR(W473/H473,"0")+IFERROR(W474/H474,"0")+IFERROR(W475/H475,"0")+IFERROR(W476/H476,"0")</f>
        <v>42</v>
      </c>
      <c r="X477" s="350">
        <f>IFERROR(IF(X471="",0,X471),"0")+IFERROR(IF(X472="",0,X472),"0")+IFERROR(IF(X473="",0,X473),"0")+IFERROR(IF(X474="",0,X474),"0")+IFERROR(IF(X475="",0,X475),"0")+IFERROR(IF(X476="",0,X476),"0")</f>
        <v>0.50231999999999999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211.8</v>
      </c>
      <c r="W478" s="350">
        <f>IFERROR(SUM(W471:W476),"0")</f>
        <v>221.76000000000002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87.3</v>
      </c>
      <c r="W481" s="349">
        <f>IFERROR(IF(V481="",0,CEILING((V481/$H481),1)*$H481),"")</f>
        <v>93.6</v>
      </c>
      <c r="X481" s="36">
        <f>IFERROR(IF(W481=0,"",ROUNDUP(W481/H481,0)*0.02175),"")</f>
        <v>0.26100000000000001</v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11.192307692307692</v>
      </c>
      <c r="W482" s="350">
        <f>IFERROR(W480/H480,"0")+IFERROR(W481/H481,"0")</f>
        <v>12</v>
      </c>
      <c r="X482" s="350">
        <f>IFERROR(IF(X480="",0,X480),"0")+IFERROR(IF(X481="",0,X481),"0")</f>
        <v>0.26100000000000001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87.3</v>
      </c>
      <c r="W483" s="350">
        <f>IFERROR(SUM(W480:W481),"0")</f>
        <v>93.6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27.5</v>
      </c>
      <c r="W501" s="349">
        <f>IFERROR(IF(V501="",0,CEILING((V501/$H501),1)*$H501),"")</f>
        <v>29.400000000000002</v>
      </c>
      <c r="X501" s="36">
        <f>IFERROR(IF(W501=0,"",ROUNDUP(W501/H501,0)*0.00753),"")</f>
        <v>5.271E-2</v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6.5476190476190474</v>
      </c>
      <c r="W505" s="350">
        <f>IFERROR(W501/H501,"0")+IFERROR(W502/H502,"0")+IFERROR(W503/H503,"0")+IFERROR(W504/H504,"0")</f>
        <v>7</v>
      </c>
      <c r="X505" s="350">
        <f>IFERROR(IF(X501="",0,X501),"0")+IFERROR(IF(X502="",0,X502),"0")+IFERROR(IF(X503="",0,X503),"0")+IFERROR(IF(X504="",0,X504),"0")</f>
        <v>5.271E-2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27.5</v>
      </c>
      <c r="W506" s="350">
        <f>IFERROR(SUM(W501:W504),"0")</f>
        <v>29.400000000000002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100</v>
      </c>
      <c r="W508" s="349">
        <f>IFERROR(IF(V508="",0,CEILING((V508/$H508),1)*$H508),"")</f>
        <v>101.39999999999999</v>
      </c>
      <c r="X508" s="36">
        <f>IFERROR(IF(W508=0,"",ROUNDUP(W508/H508,0)*0.02175),"")</f>
        <v>0.28275</v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12.820512820512821</v>
      </c>
      <c r="W513" s="350">
        <f>IFERROR(W508/H508,"0")+IFERROR(W509/H509,"0")+IFERROR(W510/H510,"0")+IFERROR(W511/H511,"0")+IFERROR(W512/H512,"0")</f>
        <v>13</v>
      </c>
      <c r="X513" s="350">
        <f>IFERROR(IF(X508="",0,X508),"0")+IFERROR(IF(X509="",0,X509),"0")+IFERROR(IF(X510="",0,X510),"0")+IFERROR(IF(X511="",0,X511),"0")+IFERROR(IF(X512="",0,X512),"0")</f>
        <v>0.28275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100</v>
      </c>
      <c r="W514" s="350">
        <f>IFERROR(SUM(W508:W512),"0")</f>
        <v>101.39999999999999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5501.7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5616.0599999999995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5805.63554012654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5926.9540000000006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10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10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6055.63554012654</v>
      </c>
      <c r="W518" s="350">
        <f>GrossWeightTotalR+PalletQtyTotalR*25</f>
        <v>6176.9540000000006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814.29317210567217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832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11.471609999999998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0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362.8</v>
      </c>
      <c r="F525" s="46">
        <f>IFERROR(W133*1,"0")+IFERROR(W134*1,"0")+IFERROR(W135*1,"0")+IFERROR(W136*1,"0")</f>
        <v>0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92.4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798.59999999999991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8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524.4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0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2440.1999999999998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210.6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191.1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172.20000000000002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684.96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130.79999999999998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2024-03-28T10:04:59Z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