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7,08,24 ПОКОМ КИ филиалы\"/>
    </mc:Choice>
  </mc:AlternateContent>
  <xr:revisionPtr revIDLastSave="0" documentId="13_ncr:1_{92203618-EC4D-43D4-BF8C-F4AF441BD622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  <sheet name="Гермес" sheetId="2" r:id="rId2"/>
  </sheets>
  <definedNames>
    <definedName name="_xlnm._FilterDatabase" localSheetId="0" hidden="1">Sheet!$A$3:$AG$123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7" i="1" l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6" i="1"/>
  <c r="AF5" i="1" s="1"/>
  <c r="S5" i="1"/>
  <c r="AE7" i="1"/>
  <c r="AE11" i="1"/>
  <c r="AE12" i="1"/>
  <c r="AE13" i="1"/>
  <c r="AE14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2" i="1"/>
  <c r="AE33" i="1"/>
  <c r="AE34" i="1"/>
  <c r="AE35" i="1"/>
  <c r="AE36" i="1"/>
  <c r="AE37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6" i="1"/>
  <c r="R122" i="1"/>
  <c r="R121" i="1"/>
  <c r="R119" i="1"/>
  <c r="R118" i="1"/>
  <c r="R115" i="1"/>
  <c r="R105" i="1"/>
  <c r="R93" i="1"/>
  <c r="R90" i="1"/>
  <c r="R87" i="1"/>
  <c r="R73" i="1"/>
  <c r="R65" i="1"/>
  <c r="AE65" i="1" s="1"/>
  <c r="R61" i="1"/>
  <c r="AE61" i="1" s="1"/>
  <c r="R35" i="1"/>
  <c r="R10" i="1"/>
  <c r="AE10" i="1" s="1"/>
  <c r="R6" i="1"/>
  <c r="L114" i="1" l="1"/>
  <c r="E103" i="1" l="1"/>
  <c r="E93" i="1"/>
  <c r="E87" i="1"/>
  <c r="AG11" i="1"/>
  <c r="AG14" i="1"/>
  <c r="G14" i="1" s="1"/>
  <c r="AG15" i="1"/>
  <c r="G15" i="1" s="1"/>
  <c r="AG16" i="1"/>
  <c r="G16" i="1" s="1"/>
  <c r="AG17" i="1"/>
  <c r="G17" i="1" s="1"/>
  <c r="AG18" i="1"/>
  <c r="G18" i="1" s="1"/>
  <c r="AG19" i="1"/>
  <c r="G19" i="1" s="1"/>
  <c r="AG20" i="1"/>
  <c r="G20" i="1" s="1"/>
  <c r="AG21" i="1"/>
  <c r="G21" i="1" s="1"/>
  <c r="AG23" i="1"/>
  <c r="G23" i="1" s="1"/>
  <c r="AG24" i="1"/>
  <c r="G24" i="1" s="1"/>
  <c r="AG25" i="1"/>
  <c r="G25" i="1" s="1"/>
  <c r="AG26" i="1"/>
  <c r="G26" i="1" s="1"/>
  <c r="AG27" i="1"/>
  <c r="G27" i="1" s="1"/>
  <c r="AG28" i="1"/>
  <c r="G28" i="1" s="1"/>
  <c r="AG29" i="1"/>
  <c r="G29" i="1" s="1"/>
  <c r="G35" i="1"/>
  <c r="G36" i="1"/>
  <c r="G37" i="1"/>
  <c r="G38" i="1"/>
  <c r="G39" i="1"/>
  <c r="G41" i="1"/>
  <c r="G42" i="1"/>
  <c r="G43" i="1"/>
  <c r="G45" i="1"/>
  <c r="AG46" i="1"/>
  <c r="G46" i="1" s="1"/>
  <c r="G48" i="1"/>
  <c r="G49" i="1"/>
  <c r="G50" i="1"/>
  <c r="G52" i="1"/>
  <c r="G53" i="1"/>
  <c r="G54" i="1"/>
  <c r="G56" i="1"/>
  <c r="G57" i="1"/>
  <c r="G59" i="1"/>
  <c r="G60" i="1"/>
  <c r="G61" i="1"/>
  <c r="AG62" i="1"/>
  <c r="G62" i="1" s="1"/>
  <c r="AG63" i="1"/>
  <c r="G63" i="1" s="1"/>
  <c r="AG64" i="1"/>
  <c r="G64" i="1" s="1"/>
  <c r="G65" i="1"/>
  <c r="G67" i="1"/>
  <c r="G68" i="1"/>
  <c r="G69" i="1"/>
  <c r="G71" i="1"/>
  <c r="G72" i="1"/>
  <c r="G74" i="1"/>
  <c r="AG75" i="1"/>
  <c r="G75" i="1" s="1"/>
  <c r="AG76" i="1"/>
  <c r="G76" i="1" s="1"/>
  <c r="AG77" i="1"/>
  <c r="G77" i="1" s="1"/>
  <c r="AG78" i="1"/>
  <c r="G78" i="1" s="1"/>
  <c r="AG79" i="1"/>
  <c r="G79" i="1" s="1"/>
  <c r="AG80" i="1"/>
  <c r="G80" i="1" s="1"/>
  <c r="AG81" i="1"/>
  <c r="G81" i="1" s="1"/>
  <c r="AG82" i="1"/>
  <c r="G82" i="1" s="1"/>
  <c r="G83" i="1"/>
  <c r="G84" i="1"/>
  <c r="G86" i="1"/>
  <c r="G89" i="1"/>
  <c r="G90" i="1"/>
  <c r="G91" i="1"/>
  <c r="AG93" i="1"/>
  <c r="AG94" i="1"/>
  <c r="G94" i="1" s="1"/>
  <c r="AG95" i="1"/>
  <c r="G95" i="1" s="1"/>
  <c r="AG96" i="1"/>
  <c r="G96" i="1" s="1"/>
  <c r="AG97" i="1"/>
  <c r="G97" i="1" s="1"/>
  <c r="G98" i="1"/>
  <c r="G99" i="1"/>
  <c r="G101" i="1"/>
  <c r="G102" i="1"/>
  <c r="G105" i="1"/>
  <c r="G106" i="1"/>
  <c r="G107" i="1"/>
  <c r="G109" i="1"/>
  <c r="G103" i="1" s="1"/>
  <c r="G110" i="1"/>
  <c r="G111" i="1"/>
  <c r="AG112" i="1"/>
  <c r="G112" i="1" s="1"/>
  <c r="AG113" i="1"/>
  <c r="G113" i="1" s="1"/>
  <c r="G114" i="1"/>
  <c r="G115" i="1"/>
  <c r="G116" i="1"/>
  <c r="G117" i="1"/>
  <c r="G119" i="1"/>
  <c r="G120" i="1"/>
  <c r="G121" i="1"/>
  <c r="G6" i="1"/>
  <c r="G7" i="1"/>
  <c r="G8" i="1"/>
  <c r="G9" i="1"/>
  <c r="G10" i="1"/>
  <c r="G11" i="1"/>
  <c r="G12" i="1"/>
  <c r="G13" i="1"/>
  <c r="G22" i="1"/>
  <c r="G30" i="1"/>
  <c r="G31" i="1"/>
  <c r="G32" i="1"/>
  <c r="G33" i="1"/>
  <c r="G34" i="1"/>
  <c r="G40" i="1"/>
  <c r="G44" i="1"/>
  <c r="G47" i="1"/>
  <c r="G51" i="1"/>
  <c r="G55" i="1"/>
  <c r="G58" i="1"/>
  <c r="G66" i="1"/>
  <c r="G70" i="1"/>
  <c r="G73" i="1"/>
  <c r="G85" i="1"/>
  <c r="G88" i="1"/>
  <c r="G87" i="1" s="1"/>
  <c r="G92" i="1"/>
  <c r="G100" i="1"/>
  <c r="G104" i="1"/>
  <c r="G108" i="1"/>
  <c r="G118" i="1"/>
  <c r="G122" i="1"/>
  <c r="G123" i="1"/>
  <c r="G93" i="1" l="1"/>
  <c r="G5" i="1" s="1"/>
  <c r="P7" i="1" l="1"/>
  <c r="V7" i="1" s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V20" i="1" s="1"/>
  <c r="P21" i="1"/>
  <c r="P22" i="1"/>
  <c r="P23" i="1"/>
  <c r="P24" i="1"/>
  <c r="P25" i="1"/>
  <c r="P26" i="1"/>
  <c r="P27" i="1"/>
  <c r="P28" i="1"/>
  <c r="P29" i="1"/>
  <c r="P30" i="1"/>
  <c r="V30" i="1" s="1"/>
  <c r="P31" i="1"/>
  <c r="P32" i="1"/>
  <c r="P33" i="1"/>
  <c r="V33" i="1" s="1"/>
  <c r="P34" i="1"/>
  <c r="P35" i="1"/>
  <c r="P36" i="1"/>
  <c r="P37" i="1"/>
  <c r="V37" i="1" s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V51" i="1" s="1"/>
  <c r="P52" i="1"/>
  <c r="P53" i="1"/>
  <c r="P54" i="1"/>
  <c r="P55" i="1"/>
  <c r="Q55" i="1" s="1"/>
  <c r="R55" i="1" s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V83" i="1" s="1"/>
  <c r="P84" i="1"/>
  <c r="P85" i="1"/>
  <c r="P86" i="1"/>
  <c r="P87" i="1"/>
  <c r="P88" i="1"/>
  <c r="P89" i="1"/>
  <c r="P90" i="1"/>
  <c r="P91" i="1"/>
  <c r="P92" i="1"/>
  <c r="P93" i="1"/>
  <c r="V93" i="1" s="1"/>
  <c r="P94" i="1"/>
  <c r="P95" i="1"/>
  <c r="P96" i="1"/>
  <c r="P97" i="1"/>
  <c r="P98" i="1"/>
  <c r="V98" i="1" s="1"/>
  <c r="P99" i="1"/>
  <c r="P100" i="1"/>
  <c r="V100" i="1" s="1"/>
  <c r="P101" i="1"/>
  <c r="P102" i="1"/>
  <c r="P103" i="1"/>
  <c r="V103" i="1" s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6" i="1"/>
  <c r="V55" i="1" l="1"/>
  <c r="W6" i="1"/>
  <c r="W122" i="1"/>
  <c r="W118" i="1"/>
  <c r="Q114" i="1"/>
  <c r="W114" i="1"/>
  <c r="Q100" i="1"/>
  <c r="W100" i="1"/>
  <c r="Q98" i="1"/>
  <c r="W98" i="1"/>
  <c r="Q92" i="1"/>
  <c r="R92" i="1" s="1"/>
  <c r="W92" i="1"/>
  <c r="W90" i="1"/>
  <c r="Q86" i="1"/>
  <c r="R86" i="1" s="1"/>
  <c r="W86" i="1"/>
  <c r="Q74" i="1"/>
  <c r="R74" i="1" s="1"/>
  <c r="W74" i="1"/>
  <c r="W70" i="1"/>
  <c r="Q66" i="1"/>
  <c r="R66" i="1" s="1"/>
  <c r="AE66" i="1" s="1"/>
  <c r="W66" i="1"/>
  <c r="Q64" i="1"/>
  <c r="R64" i="1" s="1"/>
  <c r="AE64" i="1" s="1"/>
  <c r="W64" i="1"/>
  <c r="Q62" i="1"/>
  <c r="R62" i="1" s="1"/>
  <c r="AE62" i="1" s="1"/>
  <c r="W62" i="1"/>
  <c r="Q60" i="1"/>
  <c r="R60" i="1" s="1"/>
  <c r="AE60" i="1" s="1"/>
  <c r="W60" i="1"/>
  <c r="Q54" i="1"/>
  <c r="R54" i="1" s="1"/>
  <c r="W54" i="1"/>
  <c r="Q44" i="1"/>
  <c r="W44" i="1"/>
  <c r="Q40" i="1"/>
  <c r="W40" i="1"/>
  <c r="Q38" i="1"/>
  <c r="AE38" i="1" s="1"/>
  <c r="W38" i="1"/>
  <c r="Q30" i="1"/>
  <c r="W30" i="1"/>
  <c r="Q22" i="1"/>
  <c r="R22" i="1" s="1"/>
  <c r="W22" i="1"/>
  <c r="Q20" i="1"/>
  <c r="W20" i="1"/>
  <c r="Q12" i="1"/>
  <c r="R12" i="1" s="1"/>
  <c r="W12" i="1"/>
  <c r="W10" i="1"/>
  <c r="Q8" i="1"/>
  <c r="R8" i="1" s="1"/>
  <c r="AE8" i="1" s="1"/>
  <c r="W8" i="1"/>
  <c r="W121" i="1"/>
  <c r="W119" i="1"/>
  <c r="W115" i="1"/>
  <c r="W105" i="1"/>
  <c r="Q103" i="1"/>
  <c r="W103" i="1"/>
  <c r="Q99" i="1"/>
  <c r="R99" i="1" s="1"/>
  <c r="AE99" i="1" s="1"/>
  <c r="W99" i="1"/>
  <c r="Q91" i="1"/>
  <c r="R91" i="1" s="1"/>
  <c r="W91" i="1"/>
  <c r="Q89" i="1"/>
  <c r="R89" i="1" s="1"/>
  <c r="W89" i="1"/>
  <c r="W87" i="1"/>
  <c r="W83" i="1"/>
  <c r="Q81" i="1"/>
  <c r="R81" i="1" s="1"/>
  <c r="AE81" i="1" s="1"/>
  <c r="W81" i="1"/>
  <c r="W73" i="1"/>
  <c r="Q71" i="1"/>
  <c r="R71" i="1" s="1"/>
  <c r="W71" i="1"/>
  <c r="Q67" i="1"/>
  <c r="R67" i="1" s="1"/>
  <c r="AE67" i="1" s="1"/>
  <c r="W67" i="1"/>
  <c r="W65" i="1"/>
  <c r="Q63" i="1"/>
  <c r="R63" i="1" s="1"/>
  <c r="AE63" i="1" s="1"/>
  <c r="W63" i="1"/>
  <c r="W61" i="1"/>
  <c r="Q59" i="1"/>
  <c r="W59" i="1"/>
  <c r="Q57" i="1"/>
  <c r="R57" i="1" s="1"/>
  <c r="W57" i="1"/>
  <c r="W55" i="1"/>
  <c r="Q51" i="1"/>
  <c r="W51" i="1"/>
  <c r="Q49" i="1"/>
  <c r="W49" i="1"/>
  <c r="Q47" i="1"/>
  <c r="R47" i="1" s="1"/>
  <c r="W47" i="1"/>
  <c r="Q43" i="1"/>
  <c r="W43" i="1"/>
  <c r="Q41" i="1"/>
  <c r="W41" i="1"/>
  <c r="Q39" i="1"/>
  <c r="R39" i="1" s="1"/>
  <c r="AE39" i="1" s="1"/>
  <c r="W39" i="1"/>
  <c r="Q37" i="1"/>
  <c r="W37" i="1"/>
  <c r="W35" i="1"/>
  <c r="Q33" i="1"/>
  <c r="W33" i="1"/>
  <c r="Q31" i="1"/>
  <c r="R31" i="1" s="1"/>
  <c r="AE31" i="1" s="1"/>
  <c r="W31" i="1"/>
  <c r="Q15" i="1"/>
  <c r="R15" i="1" s="1"/>
  <c r="AE15" i="1" s="1"/>
  <c r="W15" i="1"/>
  <c r="Q13" i="1"/>
  <c r="R13" i="1" s="1"/>
  <c r="W13" i="1"/>
  <c r="Q9" i="1"/>
  <c r="R9" i="1" s="1"/>
  <c r="AE9" i="1" s="1"/>
  <c r="W9" i="1"/>
  <c r="Q7" i="1"/>
  <c r="W7" i="1"/>
  <c r="W93" i="1"/>
  <c r="W123" i="1"/>
  <c r="V123" i="1"/>
  <c r="W120" i="1"/>
  <c r="V120" i="1"/>
  <c r="W112" i="1"/>
  <c r="V112" i="1"/>
  <c r="W110" i="1"/>
  <c r="V110" i="1"/>
  <c r="W108" i="1"/>
  <c r="V108" i="1"/>
  <c r="W106" i="1"/>
  <c r="V106" i="1"/>
  <c r="W104" i="1"/>
  <c r="V104" i="1"/>
  <c r="W102" i="1"/>
  <c r="V102" i="1"/>
  <c r="W96" i="1"/>
  <c r="V96" i="1"/>
  <c r="W94" i="1"/>
  <c r="V94" i="1"/>
  <c r="W88" i="1"/>
  <c r="V88" i="1"/>
  <c r="V85" i="1"/>
  <c r="W85" i="1"/>
  <c r="V79" i="1"/>
  <c r="W79" i="1"/>
  <c r="V77" i="1"/>
  <c r="W77" i="1"/>
  <c r="V75" i="1"/>
  <c r="W75" i="1"/>
  <c r="V68" i="1"/>
  <c r="W68" i="1"/>
  <c r="V58" i="1"/>
  <c r="W58" i="1"/>
  <c r="V53" i="1"/>
  <c r="W53" i="1"/>
  <c r="V45" i="1"/>
  <c r="W45" i="1"/>
  <c r="V42" i="1"/>
  <c r="W42" i="1"/>
  <c r="V36" i="1"/>
  <c r="W36" i="1"/>
  <c r="V34" i="1"/>
  <c r="W34" i="1"/>
  <c r="V32" i="1"/>
  <c r="W32" i="1"/>
  <c r="V28" i="1"/>
  <c r="W28" i="1"/>
  <c r="V26" i="1"/>
  <c r="W26" i="1"/>
  <c r="V24" i="1"/>
  <c r="W24" i="1"/>
  <c r="V21" i="1"/>
  <c r="W21" i="1"/>
  <c r="V19" i="1"/>
  <c r="W19" i="1"/>
  <c r="V17" i="1"/>
  <c r="W17" i="1"/>
  <c r="V11" i="1"/>
  <c r="W11" i="1"/>
  <c r="W117" i="1"/>
  <c r="V117" i="1"/>
  <c r="W116" i="1"/>
  <c r="V116" i="1"/>
  <c r="W113" i="1"/>
  <c r="V113" i="1"/>
  <c r="W111" i="1"/>
  <c r="V111" i="1"/>
  <c r="W109" i="1"/>
  <c r="V109" i="1"/>
  <c r="W107" i="1"/>
  <c r="V107" i="1"/>
  <c r="W101" i="1"/>
  <c r="V101" i="1"/>
  <c r="W97" i="1"/>
  <c r="V97" i="1"/>
  <c r="W95" i="1"/>
  <c r="V95" i="1"/>
  <c r="V84" i="1"/>
  <c r="W84" i="1"/>
  <c r="V82" i="1"/>
  <c r="W82" i="1"/>
  <c r="V80" i="1"/>
  <c r="W80" i="1"/>
  <c r="V78" i="1"/>
  <c r="W78" i="1"/>
  <c r="V76" i="1"/>
  <c r="W76" i="1"/>
  <c r="V72" i="1"/>
  <c r="W72" i="1"/>
  <c r="V69" i="1"/>
  <c r="W69" i="1"/>
  <c r="V56" i="1"/>
  <c r="W56" i="1"/>
  <c r="V52" i="1"/>
  <c r="W52" i="1"/>
  <c r="V50" i="1"/>
  <c r="W50" i="1"/>
  <c r="V48" i="1"/>
  <c r="W48" i="1"/>
  <c r="V46" i="1"/>
  <c r="W46" i="1"/>
  <c r="V29" i="1"/>
  <c r="W29" i="1"/>
  <c r="V27" i="1"/>
  <c r="W27" i="1"/>
  <c r="V25" i="1"/>
  <c r="W25" i="1"/>
  <c r="V23" i="1"/>
  <c r="W23" i="1"/>
  <c r="V18" i="1"/>
  <c r="W18" i="1"/>
  <c r="V16" i="1"/>
  <c r="W16" i="1"/>
  <c r="V14" i="1"/>
  <c r="W14" i="1"/>
  <c r="L123" i="1"/>
  <c r="L122" i="1"/>
  <c r="L121" i="1"/>
  <c r="L120" i="1"/>
  <c r="L119" i="1"/>
  <c r="L118" i="1"/>
  <c r="L117" i="1"/>
  <c r="L116" i="1"/>
  <c r="L115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C5" i="1"/>
  <c r="AB5" i="1"/>
  <c r="AA5" i="1"/>
  <c r="Z5" i="1"/>
  <c r="Y5" i="1"/>
  <c r="X5" i="1"/>
  <c r="T5" i="1"/>
  <c r="P5" i="1"/>
  <c r="O5" i="1"/>
  <c r="N5" i="1"/>
  <c r="M5" i="1"/>
  <c r="K5" i="1"/>
  <c r="F5" i="1"/>
  <c r="E5" i="1"/>
  <c r="V9" i="1" l="1"/>
  <c r="V13" i="1"/>
  <c r="V15" i="1"/>
  <c r="V31" i="1"/>
  <c r="V57" i="1"/>
  <c r="V59" i="1"/>
  <c r="V67" i="1"/>
  <c r="V71" i="1"/>
  <c r="V12" i="1"/>
  <c r="V22" i="1"/>
  <c r="V38" i="1"/>
  <c r="V40" i="1"/>
  <c r="V44" i="1"/>
  <c r="V54" i="1"/>
  <c r="V60" i="1"/>
  <c r="V62" i="1"/>
  <c r="V64" i="1"/>
  <c r="V66" i="1"/>
  <c r="V92" i="1"/>
  <c r="V39" i="1"/>
  <c r="V41" i="1"/>
  <c r="V43" i="1"/>
  <c r="V47" i="1"/>
  <c r="V49" i="1"/>
  <c r="V63" i="1"/>
  <c r="V81" i="1"/>
  <c r="V89" i="1"/>
  <c r="V91" i="1"/>
  <c r="V99" i="1"/>
  <c r="V8" i="1"/>
  <c r="V74" i="1"/>
  <c r="V86" i="1"/>
  <c r="R114" i="1"/>
  <c r="Q5" i="1"/>
  <c r="V35" i="1"/>
  <c r="V61" i="1"/>
  <c r="V65" i="1"/>
  <c r="V73" i="1"/>
  <c r="V87" i="1"/>
  <c r="V105" i="1"/>
  <c r="V115" i="1"/>
  <c r="V119" i="1"/>
  <c r="V121" i="1"/>
  <c r="V10" i="1"/>
  <c r="V70" i="1"/>
  <c r="V90" i="1"/>
  <c r="V118" i="1"/>
  <c r="V122" i="1"/>
  <c r="V6" i="1"/>
  <c r="L5" i="1"/>
  <c r="R5" i="1" l="1"/>
  <c r="V114" i="1"/>
  <c r="AE5" i="1"/>
</calcChain>
</file>

<file path=xl/sharedStrings.xml><?xml version="1.0" encoding="utf-8"?>
<sst xmlns="http://schemas.openxmlformats.org/spreadsheetml/2006/main" count="489" uniqueCount="174">
  <si>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</si>
  <si>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</si>
  <si>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</si>
  <si>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</si>
  <si>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</si>
  <si>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</si>
  <si>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</si>
  <si>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</si>
  <si>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</si>
  <si>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</si>
  <si>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</si>
  <si>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</si>
  <si>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</si>
  <si>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</si>
  <si>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</si>
  <si>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</si>
  <si>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</si>
  <si>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</si>
  <si>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</si>
  <si>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</si>
  <si>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</si>
  <si>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</si>
  <si>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</si>
  <si>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25,03,</t>
  </si>
  <si>
    <t>21,03,</t>
  </si>
  <si>
    <t>20,03,</t>
  </si>
  <si>
    <t>14,03,</t>
  </si>
  <si>
    <t>13,03,</t>
  </si>
  <si>
    <t>07,03,</t>
  </si>
  <si>
    <t>06,03,</t>
  </si>
  <si>
    <t>005  Колбаса Докторская ГОСТ, Вязанка вектор,ВЕС. ПОКОМ</t>
  </si>
  <si>
    <t>кг</t>
  </si>
  <si>
    <t>в матрице</t>
  </si>
  <si>
    <t>014  Сардельки Вязанка Стародворские, СЕМЕЙНАЯ УПАКОВКА, ВЕС, ТМ Стародворские колбасы</t>
  </si>
  <si>
    <t>задача Фомин</t>
  </si>
  <si>
    <t>то же что и 013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</si>
  <si>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</si>
  <si>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</si>
  <si>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</si>
  <si>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шт</t>
  </si>
  <si>
    <t>не в матрице</t>
  </si>
  <si>
    <t>029  Сосиски Венские, Вязанка NDX МГС, 0.5кг, ПОКОМ</t>
  </si>
  <si>
    <t>030  Сосиски Вязанка Молочные, Вязанка вискофан МГС, 0.45кг, ПОКОМ</t>
  </si>
  <si>
    <t>то же что 442</t>
  </si>
  <si>
    <t>032  Сосиски Вязанка Сливочные, Вязанка амицел МГС, 0.45кг, ПОКОМ</t>
  </si>
  <si>
    <t>043  Ветчина Нежная ТМ Особый рецепт, п/а, 0,4кг    ПОКОМ</t>
  </si>
  <si>
    <t>047  Кол Баварская, белков.обол. в термоусад. пакете 0.17 кг, ТМ Стародворье  ПОКОМ</t>
  </si>
  <si>
    <t>054  Колбаса вареная Филейбургская с филе сочного окорока, 0,45 кг, БАВАРУШКА ПОКОМ</t>
  </si>
  <si>
    <t>055  Колбаса вареная Филейбургская, 0,45 кг, БАВАРУШКА ПОКОМ</t>
  </si>
  <si>
    <t>нет потребности в данном СКЮ</t>
  </si>
  <si>
    <t>059  Колбаса Докторская по-стародворски  0.5 кг, ПОКОМ</t>
  </si>
  <si>
    <t>060  Колбаса Докторская стародворская  0,5 кг,ПОКОМ</t>
  </si>
  <si>
    <t>062  Колбаса Кракушка пряная с сальцем, 0.3кг в/у п/к, БАВАРУШКА ПОКОМ</t>
  </si>
  <si>
    <t>064  Колбаса Молочная Дугушка, вектор 0,4 кг, ТМ Стародворье  ПОКОМ</t>
  </si>
  <si>
    <t>21,03,24 Фомин на вывод</t>
  </si>
  <si>
    <t>083  Колбаса Швейцарская 0,17 кг., ШТ., сырокопченая   ПОКОМ</t>
  </si>
  <si>
    <t>091  Сардельки Баварские, МГС 0.38кг, ТМ Стародворье  ПОКОМ</t>
  </si>
  <si>
    <t>100  Сосиски Баварушки, 0.6кг, БАВАРУШКА ПОКОМ</t>
  </si>
  <si>
    <t>108  Сосиски С сыром,  0.42кг,ядрена копоть ПОКОМ</t>
  </si>
  <si>
    <t>114  Сосиски Филейбургские с филе сочного окорока, 0,55 кг, БАВАРУШКА ПОКОМ</t>
  </si>
  <si>
    <t>115  Колбаса Салями Филейбургская зернистая, в/у 0,35 кг срез, БАВАРУШКА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</si>
  <si>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</si>
  <si>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</si>
  <si>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</si>
  <si>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</si>
  <si>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</si>
  <si>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</si>
  <si>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218  Колбаса Докторская оригинальная ТМ Особый рецепт БОЛЬШОЙ БАТОН, п/а ВЕС, ТМ Стародворье ПОКОМ</t>
  </si>
  <si>
    <t>нет потребности / введено для Луганска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</si>
  <si>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</si>
  <si>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</si>
  <si>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</si>
  <si>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</si>
  <si>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</si>
  <si>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</si>
  <si>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</si>
  <si>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240  Колбаса Салями охотничья, ВЕС.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</si>
  <si>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</si>
  <si>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</si>
  <si>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</si>
  <si>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</si>
  <si>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</si>
  <si>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</si>
  <si>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</si>
  <si>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</si>
  <si>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</si>
  <si>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</si>
  <si>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</si>
  <si>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</si>
  <si>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</si>
  <si>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</si>
  <si>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273  Сосиски Сочинки с сочной грудинкой, МГС 0.4кг,   ПОКОМ</t>
  </si>
  <si>
    <t>276  Колбаса Сливушка ТМ Вязанка в оболочке полиамид 0,45 кг  ПОКОМ</t>
  </si>
  <si>
    <t>283  Сосиски Сочинки, ВЕС, ТМ Стародворье ПОКОМ</t>
  </si>
  <si>
    <t>296  Колбаса Мясорубская с рубленой грудинкой 0,35кг срез ТМ Стародворье  ПОКОМ</t>
  </si>
  <si>
    <t>297  Колбаса Мясорубская с рубленой грудинкой ВЕС ТМ Стародворье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</si>
  <si>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</si>
  <si>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</si>
  <si>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</si>
  <si>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</si>
  <si>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</si>
  <si>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</si>
  <si>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</si>
  <si>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</si>
  <si>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</si>
  <si>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320  Сосиски Сочинки с сочным окороком 0,4 кг ТМ Стародворье  ПОКОМ</t>
  </si>
  <si>
    <t>322 Сосиски Сочинки с сыром ТМ Стародворье в оболочке  ПОКОМ</t>
  </si>
  <si>
    <t>325 Колбаса Сервелат Мясорубский ТМ Стародворье с мелкорубленным окороком 0,35 кг  ПОКОМ</t>
  </si>
  <si>
    <t>339  Колбаса вареная Филейская ТМ Вязанка ТС Классическая, 0,40 кг.  ПОКОМ</t>
  </si>
  <si>
    <t>343 Колбаса Докторская оригинальная ТМ Особый рецепт в оболочке полиамид 0,4 кг. 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</si>
  <si>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</si>
  <si>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</si>
  <si>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347 Паштет печеночный со сливочным маслом ТМ Стародворье ламистер 0,1 кг. Консервы   ПОКОМ</t>
  </si>
  <si>
    <t>350 Сосиски Молокуши миникушай ТМ Вязанка в оболочке амицел в модифиц газовой среде 0,45 кг  Поком</t>
  </si>
  <si>
    <t>351 Сосиски Филейбургские с грудкой ТМ Баварушка в оболо амицел в моди газовой среде 0,33 кг  Поком</t>
  </si>
  <si>
    <t>352  Сардельки Сочинки с сыром 0,4 кг ТМ Стародворье   ПОКОМ</t>
  </si>
  <si>
    <t>355 Сос Молочные для завтрака ОР полиамид мгс 0,4 кг НД СК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</si>
  <si>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</si>
  <si>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</si>
  <si>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</si>
  <si>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</si>
  <si>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367 Вареные колбасы Молокуша Вязанка Фикс.вес 0,45 п/а Вязанка  ПОКОМ</t>
  </si>
  <si>
    <t>то же что и 368</t>
  </si>
  <si>
    <t>368 Колбаса вареная Молокуша ТМ Вязанка в оболочке полиамид 0,45 кг</t>
  </si>
  <si>
    <t>то же что и 367 (задвоенное СКЮ)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</si>
  <si>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</si>
  <si>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</si>
  <si>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</si>
  <si>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</si>
  <si>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373 Ветчины «Филейская» Фикс.вес 0,45 Вектор ТМ «Вязанка»  Поком</t>
  </si>
  <si>
    <t>то же что и 431</t>
  </si>
  <si>
    <t>374  Сосиски Сочинки с сыром ф/в 0,3 кг п/а ТМ "Стародворье"  Поком</t>
  </si>
  <si>
    <t>375  Сосиски Сочинки по-баварски Бавария Фикс.вес 0,84 П/а мгс Стародворье</t>
  </si>
  <si>
    <t>376  Сардельки Сочинки с сочным окороком ТМ Стародворье полиамид мгс ф/в 0,4 кг СК3</t>
  </si>
  <si>
    <t>377  Сосиски Сочинки по-баварски с сыром ТМ Стародворье полиамид мгс ф/в 0,84 кг СК3</t>
  </si>
  <si>
    <t>381  Сардельки Сочинки 0,4кг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</si>
  <si>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</si>
  <si>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</si>
  <si>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391 Вареные колбасы «Докторская ГОСТ» Фикс.вес 0,37 п/а ТМ «Вязанка»  Поком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</si>
  <si>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</si>
  <si>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</si>
  <si>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394 Ветчина Сочинка с сочным окороком ТМ Стародворье полиамид ф/в 0,35 кг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</si>
  <si>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</si>
  <si>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</si>
  <si>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397 Сосиски Сливочные по-стародворски Бордо Фикс.вес 0,45 П/а мгс Стародворье  Поком</t>
  </si>
  <si>
    <t>398 Сосиски Молочные Дугушки Дугушка Весовые П/а мгс Дугушка  Поком</t>
  </si>
  <si>
    <t>406 Ветчины Сливушка с индейкой Вязанка Фикс.вес 0,4 П/а Вязанка  Поком</t>
  </si>
  <si>
    <t>то же что и 393 (задвоенное СКЮ)</t>
  </si>
  <si>
    <t>417 П/к колбасы «Сочинка рубленая с сочным окороком» Весовой фиброуз ТМ «Стародворье»  Поком</t>
  </si>
  <si>
    <t>431 Ветчина Филейская ТМ Вязанка ТС Столичная в оболочке полиамид 0,45 кг.  Поком</t>
  </si>
  <si>
    <t>то же что и 373 (задвоенное СКЮ)</t>
  </si>
  <si>
    <t>446 Сосиски Баварские с сыром 0,35 кг. ТМ Стародворье в оболочке айпил в модифи газовой среде  Поком</t>
  </si>
  <si>
    <t>451 Сосиски «Баварские» Фикс.вес 0,35 П/а ТМ «Стародворье»  Поком</t>
  </si>
  <si>
    <t>458 Колбаса Балыкбургская ТМ Баварушка с мраморным балыком в оболочке черева в вакуу 0,11 кг.  Поком</t>
  </si>
  <si>
    <t>470 Колбаса Любительская ТМ Вязанка в оболочке полиамид.Мясной продукт категории А.  Поком</t>
  </si>
  <si>
    <t>472 Колбаса Филейбургская ТМ Баварушка с ароматными пряностями в в/у 0,06 кг нарезка.  Поком</t>
  </si>
  <si>
    <t>478 Колбаса Филедворская с молоком ТМ Стародворье.  Поком</t>
  </si>
  <si>
    <t>479 Колбаса Филедворская ТМ Стародворье в оболочке полиамид.  Поком</t>
  </si>
  <si>
    <t>21,03,24 100кг заказ Фомин</t>
  </si>
  <si>
    <t>480 Колбаса Молочная Стародворская ТМ Стародворье с молоком в оболочке полиамид  Поком</t>
  </si>
  <si>
    <t>481 Колбаса Стародворская ТМ Стародворье с окороком в оболочке полиамид.  Поком</t>
  </si>
  <si>
    <t>484 Колбаса Филедворская ТМ Стародворье в оболочке полиамид 0,4 кг.  Поком</t>
  </si>
  <si>
    <t>486 Колбаса Стародворская ТМ Стародворье со шпиком в оболочке полиамид. ВЕС  Поком</t>
  </si>
  <si>
    <t>21,03,24 50кг заказ Фомин</t>
  </si>
  <si>
    <t>Сосиски Ганноверские Бордо Весовые П/а мгс Баварушка</t>
  </si>
  <si>
    <t>27,03,</t>
  </si>
  <si>
    <t>Остаток</t>
  </si>
  <si>
    <t>Гермес</t>
  </si>
  <si>
    <t>то же что и 254 / нет потребности в данном СКЮ (филиал постоянно обнулял)</t>
  </si>
  <si>
    <t>заказ</t>
  </si>
  <si>
    <t>28,03 филиал обнулил</t>
  </si>
  <si>
    <t>то же что и 406 / 28,03 филиал обнулил</t>
  </si>
  <si>
    <t>30,03,(1)</t>
  </si>
  <si>
    <t>30,03,(2)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</si>
</sst>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name val="Calibri"/>
      <family val="2"/>
      <charset val="204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2" borderId="1" xfId="1" applyNumberFormat="1" applyFont="1" applyFill="1"/>
    <xf numFmtId="164" fontId="5" fillId="0" borderId="1" xfId="1" applyNumberFormat="1" applyFon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7" borderId="1" xfId="1" applyNumberFormat="1" applyFont="1" applyFill="1"/>
    <xf numFmtId="164" fontId="1" fillId="0" borderId="1" xfId="1" applyNumberFormat="1" applyFill="1"/>
    <xf numFmtId="164" fontId="5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9"/>
  <sheetViews>
    <sheetView tabSelected="1" zoomScale="85" workbookViewId="0">
      <pane xSplit="2" ySplit="5" topLeftCell="C27" activePane="bottomRight" state="frozen"/>
      <selection pane="topRight" activeCell="C1" sqref="C1"/>
      <selection pane="bottomLeft" activeCell="A6" sqref="A6"/>
      <selection pane="bottomRight" activeCell="AD1" sqref="AD1"/>
    </sheetView>
  </sheetViews>
  <sheetFormatPr defaultRowHeight="15" x14ac:dyDescent="0.25"/>
  <cols>
    <col min="1" max="1" width="60" customWidth="1"/>
    <col min="2" max="2" width="4" customWidth="1"/>
    <col min="3" max="5" width="6.42578125" customWidth="1"/>
    <col min="6" max="6" width="2.28515625" customWidth="1"/>
    <col min="7" max="7" width="6.42578125" customWidth="1"/>
    <col min="8" max="8" width="5.28515625" style="8" customWidth="1"/>
    <col min="9" max="9" width="5.28515625" customWidth="1"/>
    <col min="10" max="10" width="13.5703125" customWidth="1"/>
    <col min="11" max="12" width="7.28515625" customWidth="1"/>
    <col min="13" max="14" width="1" customWidth="1"/>
    <col min="15" max="20" width="6.7109375" customWidth="1"/>
    <col min="21" max="21" width="22" customWidth="1"/>
    <col min="22" max="23" width="4.42578125" customWidth="1"/>
    <col min="24" max="29" width="6.28515625" customWidth="1"/>
    <col min="30" max="30" width="35.28515625" customWidth="1"/>
    <col min="31" max="32" width="10.5703125" customWidth="1"/>
    <col min="33" max="52" width="8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6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10" t="s">
        <v>166</v>
      </c>
      <c r="H3" s="7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N3" s="2" t="s">
        <v>12</v>
      </c>
      <c r="O3" s="2" t="s">
        <v>13</v>
      </c>
      <c r="P3" s="2" t="s">
        <v>14</v>
      </c>
      <c r="Q3" s="3" t="s">
        <v>15</v>
      </c>
      <c r="R3" s="3" t="s">
        <v>169</v>
      </c>
      <c r="S3" s="3" t="s">
        <v>169</v>
      </c>
      <c r="T3" s="9" t="s">
        <v>16</v>
      </c>
      <c r="U3" s="9" t="s">
        <v>17</v>
      </c>
      <c r="V3" s="2" t="s">
        <v>18</v>
      </c>
      <c r="W3" s="2" t="s">
        <v>19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1" t="s">
        <v>167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"/>
      <c r="H4" s="6"/>
      <c r="I4" s="1"/>
      <c r="J4" s="1"/>
      <c r="K4" s="1"/>
      <c r="L4" s="1"/>
      <c r="M4" s="1"/>
      <c r="N4" s="1"/>
      <c r="O4" s="1" t="s">
        <v>23</v>
      </c>
      <c r="P4" s="1" t="s">
        <v>165</v>
      </c>
      <c r="Q4" s="1"/>
      <c r="R4" s="1" t="s">
        <v>173</v>
      </c>
      <c r="S4" s="1" t="s">
        <v>172</v>
      </c>
      <c r="T4" s="1"/>
      <c r="U4" s="1"/>
      <c r="V4" s="1"/>
      <c r="W4" s="1"/>
      <c r="X4" s="1" t="s">
        <v>24</v>
      </c>
      <c r="Y4" s="1" t="s">
        <v>25</v>
      </c>
      <c r="Z4" s="1" t="s">
        <v>26</v>
      </c>
      <c r="AA4" s="1" t="s">
        <v>27</v>
      </c>
      <c r="AB4" s="1" t="s">
        <v>28</v>
      </c>
      <c r="AC4" s="1" t="s">
        <v>29</v>
      </c>
      <c r="AD4" s="1"/>
      <c r="AE4" s="1" t="s">
        <v>173</v>
      </c>
      <c r="AF4" s="1" t="s">
        <v>172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SUM(E6:E489)</f>
        <v>38553.175999999999</v>
      </c>
      <c r="F5" s="4">
        <f>SUM(F6:F489)</f>
        <v>47113.190999999992</v>
      </c>
      <c r="G5" s="4">
        <f>SUM(G6:G489)</f>
        <v>37978.893999999986</v>
      </c>
      <c r="H5" s="6"/>
      <c r="I5" s="1"/>
      <c r="J5" s="1"/>
      <c r="K5" s="4">
        <f t="shared" ref="K5:T5" si="0">SUM(K6:K489)</f>
        <v>38003.628999999994</v>
      </c>
      <c r="L5" s="4">
        <f t="shared" si="0"/>
        <v>549.54700000000059</v>
      </c>
      <c r="M5" s="4">
        <f t="shared" si="0"/>
        <v>0</v>
      </c>
      <c r="N5" s="4">
        <f t="shared" si="0"/>
        <v>0</v>
      </c>
      <c r="O5" s="4">
        <f t="shared" si="0"/>
        <v>18704.689599999994</v>
      </c>
      <c r="P5" s="4">
        <f t="shared" si="0"/>
        <v>7710.6351999999961</v>
      </c>
      <c r="Q5" s="4">
        <f t="shared" si="0"/>
        <v>29102.082999999999</v>
      </c>
      <c r="R5" s="4">
        <f t="shared" si="0"/>
        <v>20610.985400000001</v>
      </c>
      <c r="S5" s="4">
        <f t="shared" ref="S5" si="1">SUM(S6:S489)</f>
        <v>1000</v>
      </c>
      <c r="T5" s="4">
        <f t="shared" si="0"/>
        <v>21631</v>
      </c>
      <c r="U5" s="1"/>
      <c r="V5" s="1"/>
      <c r="W5" s="1"/>
      <c r="X5" s="4">
        <f t="shared" ref="X5:AC5" si="2">SUM(X6:X489)</f>
        <v>7484.0992000000015</v>
      </c>
      <c r="Y5" s="4">
        <f t="shared" si="2"/>
        <v>7362.626000000002</v>
      </c>
      <c r="Z5" s="4">
        <f t="shared" si="2"/>
        <v>6636.0912000000008</v>
      </c>
      <c r="AA5" s="4">
        <f t="shared" si="2"/>
        <v>6701.7672000000002</v>
      </c>
      <c r="AB5" s="4">
        <f t="shared" si="2"/>
        <v>7390.4619999999995</v>
      </c>
      <c r="AC5" s="4">
        <f t="shared" si="2"/>
        <v>7262.4320000000007</v>
      </c>
      <c r="AD5" s="1"/>
      <c r="AE5" s="4">
        <f>SUM(AE6:AE489)</f>
        <v>17543.5</v>
      </c>
      <c r="AF5" s="4">
        <f>SUM(AF6:AF489)</f>
        <v>1000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30</v>
      </c>
      <c r="B6" s="1" t="s">
        <v>31</v>
      </c>
      <c r="C6" s="1">
        <v>113.77800000000001</v>
      </c>
      <c r="D6" s="1">
        <v>382.517</v>
      </c>
      <c r="E6" s="1">
        <v>188.864</v>
      </c>
      <c r="F6" s="1">
        <v>262.48500000000001</v>
      </c>
      <c r="G6" s="1">
        <f>F6-AG6</f>
        <v>262.48500000000001</v>
      </c>
      <c r="H6" s="6">
        <v>1</v>
      </c>
      <c r="I6" s="1">
        <v>50</v>
      </c>
      <c r="J6" s="1" t="s">
        <v>32</v>
      </c>
      <c r="K6" s="1">
        <v>167.5</v>
      </c>
      <c r="L6" s="1">
        <f t="shared" ref="L6:L35" si="3">E6-K6</f>
        <v>21.364000000000004</v>
      </c>
      <c r="M6" s="1"/>
      <c r="N6" s="1"/>
      <c r="O6" s="1">
        <v>160</v>
      </c>
      <c r="P6" s="1">
        <f>E6/5</f>
        <v>37.772800000000004</v>
      </c>
      <c r="Q6" s="5"/>
      <c r="R6" s="5">
        <f>Q6</f>
        <v>0</v>
      </c>
      <c r="S6" s="5"/>
      <c r="T6" s="5"/>
      <c r="U6" s="1"/>
      <c r="V6" s="1">
        <f>(G6+O6+Q6)/P6</f>
        <v>11.18490024567943</v>
      </c>
      <c r="W6" s="1">
        <f>(G6+O6)/P6</f>
        <v>11.18490024567943</v>
      </c>
      <c r="X6" s="1">
        <v>46.878399999999999</v>
      </c>
      <c r="Y6" s="1">
        <v>47.607600000000012</v>
      </c>
      <c r="Z6" s="1">
        <v>14.0246</v>
      </c>
      <c r="AA6" s="1">
        <v>0.40100000000000002</v>
      </c>
      <c r="AB6" s="1">
        <v>12.5334</v>
      </c>
      <c r="AC6" s="1">
        <v>20.8368</v>
      </c>
      <c r="AD6" s="1"/>
      <c r="AE6" s="1">
        <f>ROUND(R6*H6,1)</f>
        <v>0</v>
      </c>
      <c r="AF6" s="1">
        <f>ROUND(S6*H6,1)</f>
        <v>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33</v>
      </c>
      <c r="B7" s="1" t="s">
        <v>31</v>
      </c>
      <c r="C7" s="1"/>
      <c r="D7" s="1">
        <v>134.18600000000001</v>
      </c>
      <c r="E7" s="1">
        <v>53.817999999999998</v>
      </c>
      <c r="F7" s="1">
        <v>80.003</v>
      </c>
      <c r="G7" s="1">
        <f t="shared" ref="G7:G66" si="4">F7-AG7</f>
        <v>80.003</v>
      </c>
      <c r="H7" s="6">
        <v>1</v>
      </c>
      <c r="I7" s="1">
        <v>30</v>
      </c>
      <c r="J7" s="1" t="s">
        <v>34</v>
      </c>
      <c r="K7" s="1">
        <v>62.9</v>
      </c>
      <c r="L7" s="1">
        <f t="shared" si="3"/>
        <v>-9.0820000000000007</v>
      </c>
      <c r="M7" s="1"/>
      <c r="N7" s="1"/>
      <c r="O7" s="1"/>
      <c r="P7" s="1">
        <f t="shared" ref="P7:P66" si="5">E7/5</f>
        <v>10.7636</v>
      </c>
      <c r="Q7" s="5">
        <f t="shared" ref="Q7:Q9" si="6">11*P7-O7-G7</f>
        <v>38.396600000000007</v>
      </c>
      <c r="R7" s="5">
        <v>60</v>
      </c>
      <c r="S7" s="5"/>
      <c r="T7" s="5">
        <v>60</v>
      </c>
      <c r="U7" s="1"/>
      <c r="V7" s="1">
        <f>(G7+O7+R7)/P7</f>
        <v>13.007079415808835</v>
      </c>
      <c r="W7" s="1">
        <f t="shared" ref="W7:W10" si="7">(G7+O7)/P7</f>
        <v>7.4327362592441188</v>
      </c>
      <c r="X7" s="1">
        <v>5.7843999999999998</v>
      </c>
      <c r="Y7" s="1">
        <v>9.8634000000000004</v>
      </c>
      <c r="Z7" s="1">
        <v>4.3444000000000003</v>
      </c>
      <c r="AA7" s="1">
        <v>0.26540000000000002</v>
      </c>
      <c r="AB7" s="1">
        <v>0</v>
      </c>
      <c r="AC7" s="1">
        <v>0</v>
      </c>
      <c r="AD7" s="1" t="s">
        <v>35</v>
      </c>
      <c r="AE7" s="1">
        <f t="shared" ref="AE7:AE70" si="8">ROUND(R7*H7,1)</f>
        <v>60</v>
      </c>
      <c r="AF7" s="1">
        <f t="shared" ref="AF7:AF70" si="9">ROUND(S7*H7,1)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36</v>
      </c>
      <c r="B8" s="1" t="s">
        <v>31</v>
      </c>
      <c r="C8" s="1">
        <v>138.054</v>
      </c>
      <c r="D8" s="1">
        <v>215.65100000000001</v>
      </c>
      <c r="E8" s="1">
        <v>187.548</v>
      </c>
      <c r="F8" s="1">
        <v>117.61799999999999</v>
      </c>
      <c r="G8" s="1">
        <f t="shared" si="4"/>
        <v>117.61799999999999</v>
      </c>
      <c r="H8" s="6">
        <v>1</v>
      </c>
      <c r="I8" s="1">
        <v>45</v>
      </c>
      <c r="J8" s="1" t="s">
        <v>32</v>
      </c>
      <c r="K8" s="1">
        <v>182.93</v>
      </c>
      <c r="L8" s="1">
        <f t="shared" si="3"/>
        <v>4.617999999999995</v>
      </c>
      <c r="M8" s="1"/>
      <c r="N8" s="1"/>
      <c r="O8" s="1">
        <v>48.804399999999937</v>
      </c>
      <c r="P8" s="1">
        <f t="shared" si="5"/>
        <v>37.509599999999999</v>
      </c>
      <c r="Q8" s="5">
        <f t="shared" si="6"/>
        <v>246.18320000000006</v>
      </c>
      <c r="R8" s="5">
        <f t="shared" ref="R8:R10" si="10">Q8</f>
        <v>246.18320000000006</v>
      </c>
      <c r="S8" s="5"/>
      <c r="T8" s="5">
        <v>246</v>
      </c>
      <c r="U8" s="1"/>
      <c r="V8" s="1">
        <f t="shared" ref="V8:V9" si="11">(G8+O8+R8)/P8</f>
        <v>11</v>
      </c>
      <c r="W8" s="1">
        <f t="shared" si="7"/>
        <v>4.4367948471857854</v>
      </c>
      <c r="X8" s="1">
        <v>26.714200000000002</v>
      </c>
      <c r="Y8" s="1">
        <v>26.037800000000001</v>
      </c>
      <c r="Z8" s="1">
        <v>31.764399999999998</v>
      </c>
      <c r="AA8" s="1">
        <v>32.371400000000001</v>
      </c>
      <c r="AB8" s="1">
        <v>31.814599999999999</v>
      </c>
      <c r="AC8" s="1">
        <v>29.322600000000001</v>
      </c>
      <c r="AD8" s="1"/>
      <c r="AE8" s="1">
        <f t="shared" si="8"/>
        <v>246.2</v>
      </c>
      <c r="AF8" s="1">
        <f t="shared" si="9"/>
        <v>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37</v>
      </c>
      <c r="B9" s="1" t="s">
        <v>31</v>
      </c>
      <c r="C9" s="1">
        <v>139.89599999999999</v>
      </c>
      <c r="D9" s="1">
        <v>801.56500000000005</v>
      </c>
      <c r="E9" s="1">
        <v>367.18099999999998</v>
      </c>
      <c r="F9" s="1">
        <v>485.11500000000001</v>
      </c>
      <c r="G9" s="1">
        <f t="shared" si="4"/>
        <v>485.11500000000001</v>
      </c>
      <c r="H9" s="6">
        <v>1</v>
      </c>
      <c r="I9" s="1">
        <v>45</v>
      </c>
      <c r="J9" s="1" t="s">
        <v>32</v>
      </c>
      <c r="K9" s="1">
        <v>357.642</v>
      </c>
      <c r="L9" s="1">
        <f t="shared" si="3"/>
        <v>9.5389999999999873</v>
      </c>
      <c r="M9" s="1"/>
      <c r="N9" s="1"/>
      <c r="O9" s="1">
        <v>206.41640000000021</v>
      </c>
      <c r="P9" s="1">
        <f t="shared" si="5"/>
        <v>73.436199999999999</v>
      </c>
      <c r="Q9" s="5">
        <f t="shared" si="6"/>
        <v>116.26679999999976</v>
      </c>
      <c r="R9" s="5">
        <f t="shared" si="10"/>
        <v>116.26679999999976</v>
      </c>
      <c r="S9" s="5"/>
      <c r="T9" s="5">
        <v>116</v>
      </c>
      <c r="U9" s="1"/>
      <c r="V9" s="1">
        <f t="shared" si="11"/>
        <v>11</v>
      </c>
      <c r="W9" s="1">
        <f t="shared" si="7"/>
        <v>9.4167644840010816</v>
      </c>
      <c r="X9" s="1">
        <v>82.196400000000011</v>
      </c>
      <c r="Y9" s="1">
        <v>82.055199999999999</v>
      </c>
      <c r="Z9" s="1">
        <v>70.080799999999996</v>
      </c>
      <c r="AA9" s="1">
        <v>67.680399999999992</v>
      </c>
      <c r="AB9" s="1">
        <v>63.968200000000003</v>
      </c>
      <c r="AC9" s="1">
        <v>58.807200000000002</v>
      </c>
      <c r="AD9" s="1"/>
      <c r="AE9" s="1">
        <f t="shared" si="8"/>
        <v>116.3</v>
      </c>
      <c r="AF9" s="1">
        <f t="shared" si="9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38</v>
      </c>
      <c r="B10" s="1" t="s">
        <v>31</v>
      </c>
      <c r="C10" s="1">
        <v>2.5230000000000001</v>
      </c>
      <c r="D10" s="1">
        <v>45.973999999999997</v>
      </c>
      <c r="E10" s="1">
        <v>2.5449999999999999</v>
      </c>
      <c r="F10" s="1">
        <v>43.429000000000002</v>
      </c>
      <c r="G10" s="1">
        <f t="shared" si="4"/>
        <v>43.429000000000002</v>
      </c>
      <c r="H10" s="6">
        <v>1</v>
      </c>
      <c r="I10" s="1" t="e">
        <v>#N/A</v>
      </c>
      <c r="J10" s="1" t="s">
        <v>32</v>
      </c>
      <c r="K10" s="1">
        <v>2.7</v>
      </c>
      <c r="L10" s="1">
        <f t="shared" si="3"/>
        <v>-0.15500000000000025</v>
      </c>
      <c r="M10" s="1"/>
      <c r="N10" s="1"/>
      <c r="O10" s="1">
        <v>17.921600000000009</v>
      </c>
      <c r="P10" s="1">
        <f t="shared" si="5"/>
        <v>0.50900000000000001</v>
      </c>
      <c r="Q10" s="5"/>
      <c r="R10" s="5">
        <f t="shared" si="10"/>
        <v>0</v>
      </c>
      <c r="S10" s="5"/>
      <c r="T10" s="5"/>
      <c r="U10" s="1"/>
      <c r="V10" s="1">
        <f>(G10+O10+Q10)/P10</f>
        <v>120.53163064833008</v>
      </c>
      <c r="W10" s="1">
        <f t="shared" si="7"/>
        <v>120.53163064833008</v>
      </c>
      <c r="X10" s="1">
        <v>4.8268000000000004</v>
      </c>
      <c r="Y10" s="1">
        <v>5.5936000000000003</v>
      </c>
      <c r="Z10" s="1">
        <v>0.76680000000000004</v>
      </c>
      <c r="AA10" s="1">
        <v>0</v>
      </c>
      <c r="AB10" s="1">
        <v>0</v>
      </c>
      <c r="AC10" s="1">
        <v>0</v>
      </c>
      <c r="AD10" s="1"/>
      <c r="AE10" s="1">
        <f t="shared" si="8"/>
        <v>0</v>
      </c>
      <c r="AF10" s="1">
        <f t="shared" si="9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5" t="s">
        <v>41</v>
      </c>
      <c r="B11" s="15" t="s">
        <v>39</v>
      </c>
      <c r="C11" s="15"/>
      <c r="D11" s="15">
        <v>120</v>
      </c>
      <c r="E11" s="15"/>
      <c r="F11" s="15">
        <v>120</v>
      </c>
      <c r="G11" s="15">
        <f t="shared" si="4"/>
        <v>0</v>
      </c>
      <c r="H11" s="16">
        <v>0</v>
      </c>
      <c r="I11" s="15" t="e">
        <v>#N/A</v>
      </c>
      <c r="J11" s="15" t="s">
        <v>40</v>
      </c>
      <c r="K11" s="15">
        <v>1</v>
      </c>
      <c r="L11" s="15">
        <f t="shared" si="3"/>
        <v>-1</v>
      </c>
      <c r="M11" s="15"/>
      <c r="N11" s="15"/>
      <c r="O11" s="15"/>
      <c r="P11" s="15">
        <f t="shared" si="5"/>
        <v>0</v>
      </c>
      <c r="Q11" s="17"/>
      <c r="R11" s="17"/>
      <c r="S11" s="17"/>
      <c r="T11" s="17"/>
      <c r="U11" s="15"/>
      <c r="V11" s="15" t="e">
        <f t="shared" ref="V11:V58" si="12">(F11+O11+Q11)/P11</f>
        <v>#DIV/0!</v>
      </c>
      <c r="W11" s="15" t="e">
        <f t="shared" ref="W11:W58" si="13">(F11+O11)/P11</f>
        <v>#DIV/0!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/>
      <c r="AE11" s="15">
        <f t="shared" si="8"/>
        <v>0</v>
      </c>
      <c r="AF11" s="15">
        <f t="shared" si="9"/>
        <v>0</v>
      </c>
      <c r="AG11" s="1">
        <f>VLOOKUP(A11,Гермес!A:B,2,0)</f>
        <v>120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42</v>
      </c>
      <c r="B12" s="1" t="s">
        <v>39</v>
      </c>
      <c r="C12" s="1">
        <v>318</v>
      </c>
      <c r="D12" s="1">
        <v>750</v>
      </c>
      <c r="E12" s="1">
        <v>572.48800000000006</v>
      </c>
      <c r="F12" s="1">
        <v>402.512</v>
      </c>
      <c r="G12" s="1">
        <f t="shared" si="4"/>
        <v>402.512</v>
      </c>
      <c r="H12" s="6">
        <v>0.45</v>
      </c>
      <c r="I12" s="1">
        <v>45</v>
      </c>
      <c r="J12" s="1" t="s">
        <v>32</v>
      </c>
      <c r="K12" s="1">
        <v>573</v>
      </c>
      <c r="L12" s="1">
        <f t="shared" si="3"/>
        <v>-0.51199999999994361</v>
      </c>
      <c r="M12" s="1"/>
      <c r="N12" s="1"/>
      <c r="O12" s="1">
        <v>359.2</v>
      </c>
      <c r="P12" s="1">
        <f t="shared" si="5"/>
        <v>114.49760000000001</v>
      </c>
      <c r="Q12" s="5">
        <f t="shared" ref="Q12:Q13" si="14">11*P12-O12-G12</f>
        <v>497.76159999999999</v>
      </c>
      <c r="R12" s="5">
        <f t="shared" ref="R12:R13" si="15">Q12</f>
        <v>497.76159999999999</v>
      </c>
      <c r="S12" s="5"/>
      <c r="T12" s="5">
        <v>498</v>
      </c>
      <c r="U12" s="1"/>
      <c r="V12" s="1">
        <f t="shared" ref="V12:V13" si="16">(G12+O12+R12)/P12</f>
        <v>11</v>
      </c>
      <c r="W12" s="1">
        <f t="shared" ref="W12:W13" si="17">(G12+O12)/P12</f>
        <v>6.6526459943265186</v>
      </c>
      <c r="X12" s="1">
        <v>101.2</v>
      </c>
      <c r="Y12" s="1">
        <v>89.2</v>
      </c>
      <c r="Z12" s="1">
        <v>79.599999999999994</v>
      </c>
      <c r="AA12" s="1">
        <v>78.2</v>
      </c>
      <c r="AB12" s="1">
        <v>85.8</v>
      </c>
      <c r="AC12" s="1">
        <v>99.6</v>
      </c>
      <c r="AD12" s="1" t="s">
        <v>43</v>
      </c>
      <c r="AE12" s="1">
        <f t="shared" si="8"/>
        <v>224</v>
      </c>
      <c r="AF12" s="1">
        <f t="shared" si="9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44</v>
      </c>
      <c r="B13" s="1" t="s">
        <v>39</v>
      </c>
      <c r="C13" s="1">
        <v>501</v>
      </c>
      <c r="D13" s="1">
        <v>798</v>
      </c>
      <c r="E13" s="1">
        <v>840</v>
      </c>
      <c r="F13" s="1">
        <v>332</v>
      </c>
      <c r="G13" s="1">
        <f t="shared" si="4"/>
        <v>332</v>
      </c>
      <c r="H13" s="6">
        <v>0.45</v>
      </c>
      <c r="I13" s="1">
        <v>45</v>
      </c>
      <c r="J13" s="1" t="s">
        <v>32</v>
      </c>
      <c r="K13" s="1">
        <v>845</v>
      </c>
      <c r="L13" s="1">
        <f t="shared" si="3"/>
        <v>-5</v>
      </c>
      <c r="M13" s="1"/>
      <c r="N13" s="1"/>
      <c r="O13" s="1">
        <v>478.59999999999991</v>
      </c>
      <c r="P13" s="1">
        <f t="shared" si="5"/>
        <v>168</v>
      </c>
      <c r="Q13" s="5">
        <f t="shared" si="14"/>
        <v>1037.4000000000001</v>
      </c>
      <c r="R13" s="5">
        <f t="shared" si="15"/>
        <v>1037.4000000000001</v>
      </c>
      <c r="S13" s="5"/>
      <c r="T13" s="5">
        <v>1037</v>
      </c>
      <c r="U13" s="1"/>
      <c r="V13" s="1">
        <f t="shared" si="16"/>
        <v>11</v>
      </c>
      <c r="W13" s="1">
        <f t="shared" si="17"/>
        <v>4.8249999999999993</v>
      </c>
      <c r="X13" s="1">
        <v>124.8</v>
      </c>
      <c r="Y13" s="1">
        <v>106.6</v>
      </c>
      <c r="Z13" s="1">
        <v>107.2</v>
      </c>
      <c r="AA13" s="1">
        <v>109</v>
      </c>
      <c r="AB13" s="1">
        <v>120.2</v>
      </c>
      <c r="AC13" s="1">
        <v>132.4</v>
      </c>
      <c r="AD13" s="1"/>
      <c r="AE13" s="1">
        <f t="shared" si="8"/>
        <v>466.8</v>
      </c>
      <c r="AF13" s="1">
        <f t="shared" si="9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5" t="s">
        <v>45</v>
      </c>
      <c r="B14" s="15" t="s">
        <v>39</v>
      </c>
      <c r="C14" s="15"/>
      <c r="D14" s="15">
        <v>100</v>
      </c>
      <c r="E14" s="15"/>
      <c r="F14" s="15">
        <v>100</v>
      </c>
      <c r="G14" s="15">
        <f t="shared" si="4"/>
        <v>0</v>
      </c>
      <c r="H14" s="16">
        <v>0</v>
      </c>
      <c r="I14" s="15" t="e">
        <v>#N/A</v>
      </c>
      <c r="J14" s="15" t="s">
        <v>40</v>
      </c>
      <c r="K14" s="15">
        <v>1</v>
      </c>
      <c r="L14" s="15">
        <f t="shared" si="3"/>
        <v>-1</v>
      </c>
      <c r="M14" s="15"/>
      <c r="N14" s="15"/>
      <c r="O14" s="15"/>
      <c r="P14" s="15">
        <f t="shared" si="5"/>
        <v>0</v>
      </c>
      <c r="Q14" s="17"/>
      <c r="R14" s="17"/>
      <c r="S14" s="17"/>
      <c r="T14" s="17"/>
      <c r="U14" s="15"/>
      <c r="V14" s="15" t="e">
        <f t="shared" si="12"/>
        <v>#DIV/0!</v>
      </c>
      <c r="W14" s="15" t="e">
        <f t="shared" si="13"/>
        <v>#DIV/0!</v>
      </c>
      <c r="X14" s="15">
        <v>0</v>
      </c>
      <c r="Y14" s="15">
        <v>0</v>
      </c>
      <c r="Z14" s="15">
        <v>0</v>
      </c>
      <c r="AA14" s="15">
        <v>0</v>
      </c>
      <c r="AB14" s="15">
        <v>0</v>
      </c>
      <c r="AC14" s="15">
        <v>0</v>
      </c>
      <c r="AD14" s="15"/>
      <c r="AE14" s="15">
        <f t="shared" si="8"/>
        <v>0</v>
      </c>
      <c r="AF14" s="15">
        <f t="shared" si="9"/>
        <v>0</v>
      </c>
      <c r="AG14" s="1">
        <f>VLOOKUP(A14,Гермес!A:B,2,0)</f>
        <v>100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46</v>
      </c>
      <c r="B15" s="1" t="s">
        <v>39</v>
      </c>
      <c r="C15" s="1">
        <v>105</v>
      </c>
      <c r="D15" s="1">
        <v>180</v>
      </c>
      <c r="E15" s="1">
        <v>49</v>
      </c>
      <c r="F15" s="1">
        <v>225</v>
      </c>
      <c r="G15" s="1">
        <f t="shared" si="4"/>
        <v>45</v>
      </c>
      <c r="H15" s="6">
        <v>0.17</v>
      </c>
      <c r="I15" s="1">
        <v>180</v>
      </c>
      <c r="J15" s="1" t="s">
        <v>32</v>
      </c>
      <c r="K15" s="1">
        <v>49</v>
      </c>
      <c r="L15" s="1">
        <f t="shared" si="3"/>
        <v>0</v>
      </c>
      <c r="M15" s="1"/>
      <c r="N15" s="1"/>
      <c r="O15" s="1">
        <v>10</v>
      </c>
      <c r="P15" s="1">
        <f t="shared" si="5"/>
        <v>9.8000000000000007</v>
      </c>
      <c r="Q15" s="5">
        <f>11*P15-O15-G15</f>
        <v>52.800000000000011</v>
      </c>
      <c r="R15" s="5">
        <f>Q15</f>
        <v>52.800000000000011</v>
      </c>
      <c r="S15" s="5"/>
      <c r="T15" s="5">
        <v>53</v>
      </c>
      <c r="U15" s="1"/>
      <c r="V15" s="1">
        <f>(G15+O15+R15)/P15</f>
        <v>11</v>
      </c>
      <c r="W15" s="1">
        <f>(G15+O15)/P15</f>
        <v>5.612244897959183</v>
      </c>
      <c r="X15" s="1">
        <v>7.6</v>
      </c>
      <c r="Y15" s="1">
        <v>7.6</v>
      </c>
      <c r="Z15" s="1">
        <v>8.4</v>
      </c>
      <c r="AA15" s="1">
        <v>10</v>
      </c>
      <c r="AB15" s="1">
        <v>12.4</v>
      </c>
      <c r="AC15" s="1">
        <v>10.6</v>
      </c>
      <c r="AD15" s="1"/>
      <c r="AE15" s="1">
        <f t="shared" si="8"/>
        <v>9</v>
      </c>
      <c r="AF15" s="1">
        <f t="shared" si="9"/>
        <v>0</v>
      </c>
      <c r="AG15" s="1">
        <f>VLOOKUP(A15,Гермес!A:B,2,0)</f>
        <v>180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5" t="s">
        <v>47</v>
      </c>
      <c r="B16" s="15" t="s">
        <v>39</v>
      </c>
      <c r="C16" s="15"/>
      <c r="D16" s="15">
        <v>30</v>
      </c>
      <c r="E16" s="15"/>
      <c r="F16" s="15">
        <v>30</v>
      </c>
      <c r="G16" s="15">
        <f t="shared" si="4"/>
        <v>0</v>
      </c>
      <c r="H16" s="16">
        <v>0</v>
      </c>
      <c r="I16" s="15" t="e">
        <v>#N/A</v>
      </c>
      <c r="J16" s="15" t="s">
        <v>40</v>
      </c>
      <c r="K16" s="15">
        <v>2</v>
      </c>
      <c r="L16" s="15">
        <f t="shared" si="3"/>
        <v>-2</v>
      </c>
      <c r="M16" s="15"/>
      <c r="N16" s="15"/>
      <c r="O16" s="15"/>
      <c r="P16" s="15">
        <f t="shared" si="5"/>
        <v>0</v>
      </c>
      <c r="Q16" s="17"/>
      <c r="R16" s="17"/>
      <c r="S16" s="17"/>
      <c r="T16" s="17"/>
      <c r="U16" s="15"/>
      <c r="V16" s="15" t="e">
        <f t="shared" si="12"/>
        <v>#DIV/0!</v>
      </c>
      <c r="W16" s="15" t="e">
        <f t="shared" si="13"/>
        <v>#DIV/0!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/>
      <c r="AE16" s="15">
        <f t="shared" si="8"/>
        <v>0</v>
      </c>
      <c r="AF16" s="15">
        <f t="shared" si="9"/>
        <v>0</v>
      </c>
      <c r="AG16" s="1">
        <f>VLOOKUP(A16,Гермес!A:B,2,0)</f>
        <v>30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2" t="s">
        <v>48</v>
      </c>
      <c r="B17" s="12" t="s">
        <v>39</v>
      </c>
      <c r="C17" s="12"/>
      <c r="D17" s="12">
        <v>30</v>
      </c>
      <c r="E17" s="12"/>
      <c r="F17" s="12">
        <v>30</v>
      </c>
      <c r="G17" s="12">
        <f t="shared" si="4"/>
        <v>0</v>
      </c>
      <c r="H17" s="13">
        <v>0</v>
      </c>
      <c r="I17" s="12" t="e">
        <v>#N/A</v>
      </c>
      <c r="J17" s="12" t="s">
        <v>32</v>
      </c>
      <c r="K17" s="12">
        <v>2</v>
      </c>
      <c r="L17" s="12">
        <f t="shared" si="3"/>
        <v>-2</v>
      </c>
      <c r="M17" s="12"/>
      <c r="N17" s="12"/>
      <c r="O17" s="12"/>
      <c r="P17" s="12">
        <f t="shared" si="5"/>
        <v>0</v>
      </c>
      <c r="Q17" s="14"/>
      <c r="R17" s="14"/>
      <c r="S17" s="14"/>
      <c r="T17" s="14"/>
      <c r="U17" s="12"/>
      <c r="V17" s="12" t="e">
        <f t="shared" si="12"/>
        <v>#DIV/0!</v>
      </c>
      <c r="W17" s="12" t="e">
        <f t="shared" si="13"/>
        <v>#DIV/0!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 t="s">
        <v>49</v>
      </c>
      <c r="AE17" s="12">
        <f t="shared" si="8"/>
        <v>0</v>
      </c>
      <c r="AF17" s="12">
        <f t="shared" si="9"/>
        <v>0</v>
      </c>
      <c r="AG17" s="1">
        <f>VLOOKUP(A17,Гермес!A:B,2,0)</f>
        <v>30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5" t="s">
        <v>50</v>
      </c>
      <c r="B18" s="15" t="s">
        <v>39</v>
      </c>
      <c r="C18" s="15"/>
      <c r="D18" s="15">
        <v>250</v>
      </c>
      <c r="E18" s="15"/>
      <c r="F18" s="15">
        <v>250</v>
      </c>
      <c r="G18" s="15">
        <f t="shared" si="4"/>
        <v>0</v>
      </c>
      <c r="H18" s="16">
        <v>0</v>
      </c>
      <c r="I18" s="15" t="e">
        <v>#N/A</v>
      </c>
      <c r="J18" s="15" t="s">
        <v>40</v>
      </c>
      <c r="K18" s="15"/>
      <c r="L18" s="15">
        <f t="shared" si="3"/>
        <v>0</v>
      </c>
      <c r="M18" s="15"/>
      <c r="N18" s="15"/>
      <c r="O18" s="15"/>
      <c r="P18" s="15">
        <f t="shared" si="5"/>
        <v>0</v>
      </c>
      <c r="Q18" s="17"/>
      <c r="R18" s="17"/>
      <c r="S18" s="17"/>
      <c r="T18" s="17"/>
      <c r="U18" s="15"/>
      <c r="V18" s="15" t="e">
        <f t="shared" si="12"/>
        <v>#DIV/0!</v>
      </c>
      <c r="W18" s="15" t="e">
        <f t="shared" si="13"/>
        <v>#DIV/0!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/>
      <c r="AE18" s="15">
        <f t="shared" si="8"/>
        <v>0</v>
      </c>
      <c r="AF18" s="15">
        <f t="shared" si="9"/>
        <v>0</v>
      </c>
      <c r="AG18" s="1">
        <f>VLOOKUP(A18,Гермес!A:B,2,0)</f>
        <v>250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5" t="s">
        <v>51</v>
      </c>
      <c r="B19" s="15" t="s">
        <v>39</v>
      </c>
      <c r="C19" s="15"/>
      <c r="D19" s="15">
        <v>120</v>
      </c>
      <c r="E19" s="15"/>
      <c r="F19" s="15">
        <v>120</v>
      </c>
      <c r="G19" s="15">
        <f t="shared" si="4"/>
        <v>0</v>
      </c>
      <c r="H19" s="16">
        <v>0</v>
      </c>
      <c r="I19" s="15" t="e">
        <v>#N/A</v>
      </c>
      <c r="J19" s="15" t="s">
        <v>40</v>
      </c>
      <c r="K19" s="15"/>
      <c r="L19" s="15">
        <f t="shared" si="3"/>
        <v>0</v>
      </c>
      <c r="M19" s="15"/>
      <c r="N19" s="15"/>
      <c r="O19" s="15"/>
      <c r="P19" s="15">
        <f t="shared" si="5"/>
        <v>0</v>
      </c>
      <c r="Q19" s="17"/>
      <c r="R19" s="17"/>
      <c r="S19" s="17"/>
      <c r="T19" s="17"/>
      <c r="U19" s="15"/>
      <c r="V19" s="15" t="e">
        <f t="shared" si="12"/>
        <v>#DIV/0!</v>
      </c>
      <c r="W19" s="15" t="e">
        <f t="shared" si="13"/>
        <v>#DIV/0!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/>
      <c r="AE19" s="15">
        <f t="shared" si="8"/>
        <v>0</v>
      </c>
      <c r="AF19" s="15">
        <f t="shared" si="9"/>
        <v>0</v>
      </c>
      <c r="AG19" s="1">
        <f>VLOOKUP(A19,Гермес!A:B,2,0)</f>
        <v>120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52</v>
      </c>
      <c r="B20" s="1" t="s">
        <v>39</v>
      </c>
      <c r="C20" s="1">
        <v>28</v>
      </c>
      <c r="D20" s="1">
        <v>180</v>
      </c>
      <c r="E20" s="1">
        <v>27</v>
      </c>
      <c r="F20" s="1">
        <v>171</v>
      </c>
      <c r="G20" s="1">
        <f t="shared" si="4"/>
        <v>39</v>
      </c>
      <c r="H20" s="6">
        <v>0.3</v>
      </c>
      <c r="I20" s="1">
        <v>40</v>
      </c>
      <c r="J20" s="1" t="s">
        <v>32</v>
      </c>
      <c r="K20" s="1">
        <v>29</v>
      </c>
      <c r="L20" s="1">
        <f t="shared" si="3"/>
        <v>-2</v>
      </c>
      <c r="M20" s="1"/>
      <c r="N20" s="1"/>
      <c r="O20" s="1">
        <v>10</v>
      </c>
      <c r="P20" s="1">
        <f t="shared" si="5"/>
        <v>5.4</v>
      </c>
      <c r="Q20" s="5">
        <f>11*P20-O20-G20</f>
        <v>10.400000000000006</v>
      </c>
      <c r="R20" s="5">
        <v>0</v>
      </c>
      <c r="S20" s="5"/>
      <c r="T20" s="5">
        <v>0</v>
      </c>
      <c r="U20" s="1" t="s">
        <v>49</v>
      </c>
      <c r="V20" s="1">
        <f>(G20+O20+R20)/P20</f>
        <v>9.0740740740740726</v>
      </c>
      <c r="W20" s="1">
        <f>(G20+O20)/P20</f>
        <v>9.0740740740740726</v>
      </c>
      <c r="X20" s="1">
        <v>5.4</v>
      </c>
      <c r="Y20" s="1">
        <v>5.944600000000003</v>
      </c>
      <c r="Z20" s="1">
        <v>6.7446000000000002</v>
      </c>
      <c r="AA20" s="1">
        <v>5.8</v>
      </c>
      <c r="AB20" s="1">
        <v>5.4</v>
      </c>
      <c r="AC20" s="1">
        <v>5.8</v>
      </c>
      <c r="AD20" s="1" t="s">
        <v>170</v>
      </c>
      <c r="AE20" s="1">
        <f t="shared" si="8"/>
        <v>0</v>
      </c>
      <c r="AF20" s="1">
        <f t="shared" si="9"/>
        <v>0</v>
      </c>
      <c r="AG20" s="1">
        <f>VLOOKUP(A20,Гермес!A:B,2,0)</f>
        <v>132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2" t="s">
        <v>53</v>
      </c>
      <c r="B21" s="12" t="s">
        <v>39</v>
      </c>
      <c r="C21" s="12"/>
      <c r="D21" s="12">
        <v>300</v>
      </c>
      <c r="E21" s="12"/>
      <c r="F21" s="12">
        <v>300</v>
      </c>
      <c r="G21" s="12">
        <f t="shared" si="4"/>
        <v>0</v>
      </c>
      <c r="H21" s="13">
        <v>0</v>
      </c>
      <c r="I21" s="12" t="e">
        <v>#N/A</v>
      </c>
      <c r="J21" s="12" t="s">
        <v>32</v>
      </c>
      <c r="K21" s="12"/>
      <c r="L21" s="12">
        <f t="shared" si="3"/>
        <v>0</v>
      </c>
      <c r="M21" s="12"/>
      <c r="N21" s="12"/>
      <c r="O21" s="12"/>
      <c r="P21" s="12">
        <f t="shared" si="5"/>
        <v>0</v>
      </c>
      <c r="Q21" s="14"/>
      <c r="R21" s="14"/>
      <c r="S21" s="14"/>
      <c r="T21" s="14"/>
      <c r="U21" s="12"/>
      <c r="V21" s="12" t="e">
        <f t="shared" si="12"/>
        <v>#DIV/0!</v>
      </c>
      <c r="W21" s="12" t="e">
        <f t="shared" si="13"/>
        <v>#DIV/0!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 t="s">
        <v>49</v>
      </c>
      <c r="AE21" s="12">
        <f t="shared" si="8"/>
        <v>0</v>
      </c>
      <c r="AF21" s="12">
        <f t="shared" si="9"/>
        <v>0</v>
      </c>
      <c r="AG21" s="1">
        <f>VLOOKUP(A21,Гермес!A:B,2,0)</f>
        <v>300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55</v>
      </c>
      <c r="B22" s="1" t="s">
        <v>39</v>
      </c>
      <c r="C22" s="1">
        <v>143</v>
      </c>
      <c r="D22" s="1">
        <v>120</v>
      </c>
      <c r="E22" s="1">
        <v>107</v>
      </c>
      <c r="F22" s="1">
        <v>124</v>
      </c>
      <c r="G22" s="1">
        <f t="shared" si="4"/>
        <v>124</v>
      </c>
      <c r="H22" s="6">
        <v>0.17</v>
      </c>
      <c r="I22" s="1">
        <v>180</v>
      </c>
      <c r="J22" s="1" t="s">
        <v>32</v>
      </c>
      <c r="K22" s="1">
        <v>107</v>
      </c>
      <c r="L22" s="1">
        <f t="shared" si="3"/>
        <v>0</v>
      </c>
      <c r="M22" s="1"/>
      <c r="N22" s="1"/>
      <c r="O22" s="1">
        <v>41</v>
      </c>
      <c r="P22" s="1">
        <f t="shared" si="5"/>
        <v>21.4</v>
      </c>
      <c r="Q22" s="5">
        <f>11*P22-O22-G22</f>
        <v>70.399999999999977</v>
      </c>
      <c r="R22" s="5">
        <f>Q22</f>
        <v>70.399999999999977</v>
      </c>
      <c r="S22" s="5"/>
      <c r="T22" s="5">
        <v>70</v>
      </c>
      <c r="U22" s="1"/>
      <c r="V22" s="1">
        <f>(G22+O22+R22)/P22</f>
        <v>11</v>
      </c>
      <c r="W22" s="1">
        <f>(G22+O22)/P22</f>
        <v>7.7102803738317762</v>
      </c>
      <c r="X22" s="1">
        <v>21</v>
      </c>
      <c r="Y22" s="1">
        <v>21.2</v>
      </c>
      <c r="Z22" s="1">
        <v>23.2</v>
      </c>
      <c r="AA22" s="1">
        <v>24.6</v>
      </c>
      <c r="AB22" s="1">
        <v>31</v>
      </c>
      <c r="AC22" s="1">
        <v>27.4</v>
      </c>
      <c r="AD22" s="1"/>
      <c r="AE22" s="1">
        <f t="shared" si="8"/>
        <v>12</v>
      </c>
      <c r="AF22" s="1">
        <f t="shared" si="9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5" t="s">
        <v>56</v>
      </c>
      <c r="B23" s="15" t="s">
        <v>39</v>
      </c>
      <c r="C23" s="15"/>
      <c r="D23" s="15">
        <v>300</v>
      </c>
      <c r="E23" s="15"/>
      <c r="F23" s="15">
        <v>300</v>
      </c>
      <c r="G23" s="15">
        <f t="shared" si="4"/>
        <v>0</v>
      </c>
      <c r="H23" s="16">
        <v>0</v>
      </c>
      <c r="I23" s="15" t="e">
        <v>#N/A</v>
      </c>
      <c r="J23" s="15" t="s">
        <v>40</v>
      </c>
      <c r="K23" s="15"/>
      <c r="L23" s="15">
        <f t="shared" si="3"/>
        <v>0</v>
      </c>
      <c r="M23" s="15"/>
      <c r="N23" s="15"/>
      <c r="O23" s="15"/>
      <c r="P23" s="15">
        <f t="shared" si="5"/>
        <v>0</v>
      </c>
      <c r="Q23" s="17"/>
      <c r="R23" s="17"/>
      <c r="S23" s="17"/>
      <c r="T23" s="17"/>
      <c r="U23" s="15"/>
      <c r="V23" s="15" t="e">
        <f t="shared" si="12"/>
        <v>#DIV/0!</v>
      </c>
      <c r="W23" s="15" t="e">
        <f t="shared" si="13"/>
        <v>#DIV/0!</v>
      </c>
      <c r="X23" s="15">
        <v>0</v>
      </c>
      <c r="Y23" s="15">
        <v>0</v>
      </c>
      <c r="Z23" s="15">
        <v>0</v>
      </c>
      <c r="AA23" s="15">
        <v>0</v>
      </c>
      <c r="AB23" s="15">
        <v>0</v>
      </c>
      <c r="AC23" s="15">
        <v>0</v>
      </c>
      <c r="AD23" s="15"/>
      <c r="AE23" s="15">
        <f t="shared" si="8"/>
        <v>0</v>
      </c>
      <c r="AF23" s="15">
        <f t="shared" si="9"/>
        <v>0</v>
      </c>
      <c r="AG23" s="1">
        <f>VLOOKUP(A23,Гермес!A:B,2,0)</f>
        <v>300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5" t="s">
        <v>57</v>
      </c>
      <c r="B24" s="15" t="s">
        <v>39</v>
      </c>
      <c r="C24" s="15"/>
      <c r="D24" s="15">
        <v>220</v>
      </c>
      <c r="E24" s="15"/>
      <c r="F24" s="15">
        <v>220</v>
      </c>
      <c r="G24" s="15">
        <f t="shared" si="4"/>
        <v>0</v>
      </c>
      <c r="H24" s="16">
        <v>0</v>
      </c>
      <c r="I24" s="15" t="e">
        <v>#N/A</v>
      </c>
      <c r="J24" s="15" t="s">
        <v>40</v>
      </c>
      <c r="K24" s="15"/>
      <c r="L24" s="15">
        <f t="shared" si="3"/>
        <v>0</v>
      </c>
      <c r="M24" s="15"/>
      <c r="N24" s="15"/>
      <c r="O24" s="15"/>
      <c r="P24" s="15">
        <f t="shared" si="5"/>
        <v>0</v>
      </c>
      <c r="Q24" s="17"/>
      <c r="R24" s="17"/>
      <c r="S24" s="17"/>
      <c r="T24" s="17"/>
      <c r="U24" s="15"/>
      <c r="V24" s="15" t="e">
        <f t="shared" si="12"/>
        <v>#DIV/0!</v>
      </c>
      <c r="W24" s="15" t="e">
        <f t="shared" si="13"/>
        <v>#DIV/0!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/>
      <c r="AE24" s="15">
        <f t="shared" si="8"/>
        <v>0</v>
      </c>
      <c r="AF24" s="15">
        <f t="shared" si="9"/>
        <v>0</v>
      </c>
      <c r="AG24" s="1">
        <f>VLOOKUP(A24,Гермес!A:B,2,0)</f>
        <v>220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5" t="s">
        <v>58</v>
      </c>
      <c r="B25" s="15" t="s">
        <v>39</v>
      </c>
      <c r="C25" s="15"/>
      <c r="D25" s="15">
        <v>120</v>
      </c>
      <c r="E25" s="15"/>
      <c r="F25" s="15">
        <v>120</v>
      </c>
      <c r="G25" s="15">
        <f t="shared" si="4"/>
        <v>0</v>
      </c>
      <c r="H25" s="16">
        <v>0</v>
      </c>
      <c r="I25" s="15" t="e">
        <v>#N/A</v>
      </c>
      <c r="J25" s="15" t="s">
        <v>40</v>
      </c>
      <c r="K25" s="15"/>
      <c r="L25" s="15">
        <f t="shared" si="3"/>
        <v>0</v>
      </c>
      <c r="M25" s="15"/>
      <c r="N25" s="15"/>
      <c r="O25" s="15"/>
      <c r="P25" s="15">
        <f t="shared" si="5"/>
        <v>0</v>
      </c>
      <c r="Q25" s="17"/>
      <c r="R25" s="17"/>
      <c r="S25" s="17"/>
      <c r="T25" s="17"/>
      <c r="U25" s="15"/>
      <c r="V25" s="15" t="e">
        <f t="shared" si="12"/>
        <v>#DIV/0!</v>
      </c>
      <c r="W25" s="15" t="e">
        <f t="shared" si="13"/>
        <v>#DIV/0!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/>
      <c r="AE25" s="15">
        <f t="shared" si="8"/>
        <v>0</v>
      </c>
      <c r="AF25" s="15">
        <f t="shared" si="9"/>
        <v>0</v>
      </c>
      <c r="AG25" s="1">
        <f>VLOOKUP(A25,Гермес!A:B,2,0)</f>
        <v>120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5" t="s">
        <v>59</v>
      </c>
      <c r="B26" s="15" t="s">
        <v>39</v>
      </c>
      <c r="C26" s="15"/>
      <c r="D26" s="15">
        <v>172</v>
      </c>
      <c r="E26" s="15"/>
      <c r="F26" s="15">
        <v>172</v>
      </c>
      <c r="G26" s="15">
        <f t="shared" si="4"/>
        <v>0</v>
      </c>
      <c r="H26" s="16">
        <v>0</v>
      </c>
      <c r="I26" s="15" t="e">
        <v>#N/A</v>
      </c>
      <c r="J26" s="15" t="s">
        <v>40</v>
      </c>
      <c r="K26" s="15">
        <v>1</v>
      </c>
      <c r="L26" s="15">
        <f t="shared" si="3"/>
        <v>-1</v>
      </c>
      <c r="M26" s="15"/>
      <c r="N26" s="15"/>
      <c r="O26" s="15"/>
      <c r="P26" s="15">
        <f t="shared" si="5"/>
        <v>0</v>
      </c>
      <c r="Q26" s="17"/>
      <c r="R26" s="17"/>
      <c r="S26" s="17"/>
      <c r="T26" s="17"/>
      <c r="U26" s="15"/>
      <c r="V26" s="15" t="e">
        <f t="shared" si="12"/>
        <v>#DIV/0!</v>
      </c>
      <c r="W26" s="15" t="e">
        <f t="shared" si="13"/>
        <v>#DIV/0!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/>
      <c r="AE26" s="15">
        <f t="shared" si="8"/>
        <v>0</v>
      </c>
      <c r="AF26" s="15">
        <f t="shared" si="9"/>
        <v>0</v>
      </c>
      <c r="AG26" s="1">
        <f>VLOOKUP(A26,Гермес!A:B,2,0)</f>
        <v>172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5" t="s">
        <v>60</v>
      </c>
      <c r="B27" s="15" t="s">
        <v>39</v>
      </c>
      <c r="C27" s="15"/>
      <c r="D27" s="15">
        <v>102</v>
      </c>
      <c r="E27" s="15"/>
      <c r="F27" s="15">
        <v>102</v>
      </c>
      <c r="G27" s="15">
        <f t="shared" si="4"/>
        <v>0</v>
      </c>
      <c r="H27" s="16">
        <v>0</v>
      </c>
      <c r="I27" s="15" t="e">
        <v>#N/A</v>
      </c>
      <c r="J27" s="15" t="s">
        <v>40</v>
      </c>
      <c r="K27" s="15">
        <v>4</v>
      </c>
      <c r="L27" s="15">
        <f t="shared" si="3"/>
        <v>-4</v>
      </c>
      <c r="M27" s="15"/>
      <c r="N27" s="15"/>
      <c r="O27" s="15"/>
      <c r="P27" s="15">
        <f t="shared" si="5"/>
        <v>0</v>
      </c>
      <c r="Q27" s="17"/>
      <c r="R27" s="17"/>
      <c r="S27" s="17"/>
      <c r="T27" s="17"/>
      <c r="U27" s="15"/>
      <c r="V27" s="15" t="e">
        <f t="shared" si="12"/>
        <v>#DIV/0!</v>
      </c>
      <c r="W27" s="15" t="e">
        <f t="shared" si="13"/>
        <v>#DIV/0!</v>
      </c>
      <c r="X27" s="15">
        <v>-0.2</v>
      </c>
      <c r="Y27" s="15">
        <v>-0.4</v>
      </c>
      <c r="Z27" s="15">
        <v>0</v>
      </c>
      <c r="AA27" s="15">
        <v>0</v>
      </c>
      <c r="AB27" s="15">
        <v>0</v>
      </c>
      <c r="AC27" s="15">
        <v>0</v>
      </c>
      <c r="AD27" s="15"/>
      <c r="AE27" s="15">
        <f t="shared" si="8"/>
        <v>0</v>
      </c>
      <c r="AF27" s="15">
        <f t="shared" si="9"/>
        <v>0</v>
      </c>
      <c r="AG27" s="1">
        <f>VLOOKUP(A27,Гермес!A:B,2,0)</f>
        <v>102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2" t="s">
        <v>61</v>
      </c>
      <c r="B28" s="12" t="s">
        <v>39</v>
      </c>
      <c r="C28" s="12"/>
      <c r="D28" s="12">
        <v>24</v>
      </c>
      <c r="E28" s="12"/>
      <c r="F28" s="12">
        <v>24</v>
      </c>
      <c r="G28" s="12">
        <f t="shared" si="4"/>
        <v>0</v>
      </c>
      <c r="H28" s="13">
        <v>0</v>
      </c>
      <c r="I28" s="12" t="e">
        <v>#N/A</v>
      </c>
      <c r="J28" s="12" t="s">
        <v>32</v>
      </c>
      <c r="K28" s="12">
        <v>1</v>
      </c>
      <c r="L28" s="12">
        <f t="shared" si="3"/>
        <v>-1</v>
      </c>
      <c r="M28" s="12"/>
      <c r="N28" s="12"/>
      <c r="O28" s="12"/>
      <c r="P28" s="12">
        <f t="shared" si="5"/>
        <v>0</v>
      </c>
      <c r="Q28" s="14"/>
      <c r="R28" s="14"/>
      <c r="S28" s="14"/>
      <c r="T28" s="14"/>
      <c r="U28" s="12"/>
      <c r="V28" s="12" t="e">
        <f t="shared" si="12"/>
        <v>#DIV/0!</v>
      </c>
      <c r="W28" s="12" t="e">
        <f t="shared" si="13"/>
        <v>#DIV/0!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 t="s">
        <v>49</v>
      </c>
      <c r="AE28" s="12">
        <f t="shared" si="8"/>
        <v>0</v>
      </c>
      <c r="AF28" s="12">
        <f t="shared" si="9"/>
        <v>0</v>
      </c>
      <c r="AG28" s="1">
        <f>VLOOKUP(A28,Гермес!A:B,2,0)</f>
        <v>24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2" t="s">
        <v>62</v>
      </c>
      <c r="B29" s="12" t="s">
        <v>39</v>
      </c>
      <c r="C29" s="12"/>
      <c r="D29" s="12">
        <v>96</v>
      </c>
      <c r="E29" s="12"/>
      <c r="F29" s="12">
        <v>96</v>
      </c>
      <c r="G29" s="12">
        <f t="shared" si="4"/>
        <v>0</v>
      </c>
      <c r="H29" s="13">
        <v>0</v>
      </c>
      <c r="I29" s="12" t="e">
        <v>#N/A</v>
      </c>
      <c r="J29" s="12" t="s">
        <v>32</v>
      </c>
      <c r="K29" s="12">
        <v>2</v>
      </c>
      <c r="L29" s="12">
        <f t="shared" si="3"/>
        <v>-2</v>
      </c>
      <c r="M29" s="12"/>
      <c r="N29" s="12"/>
      <c r="O29" s="12"/>
      <c r="P29" s="12">
        <f t="shared" si="5"/>
        <v>0</v>
      </c>
      <c r="Q29" s="14"/>
      <c r="R29" s="14"/>
      <c r="S29" s="14"/>
      <c r="T29" s="14"/>
      <c r="U29" s="12"/>
      <c r="V29" s="12" t="e">
        <f t="shared" si="12"/>
        <v>#DIV/0!</v>
      </c>
      <c r="W29" s="12" t="e">
        <f t="shared" si="13"/>
        <v>#DIV/0!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 t="s">
        <v>49</v>
      </c>
      <c r="AE29" s="12">
        <f t="shared" si="8"/>
        <v>0</v>
      </c>
      <c r="AF29" s="12">
        <f t="shared" si="9"/>
        <v>0</v>
      </c>
      <c r="AG29" s="1">
        <f>VLOOKUP(A29,Гермес!A:B,2,0)</f>
        <v>96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 t="s">
        <v>63</v>
      </c>
      <c r="B30" s="1" t="s">
        <v>31</v>
      </c>
      <c r="C30" s="1">
        <v>2513.4949999999999</v>
      </c>
      <c r="D30" s="1">
        <v>1513.06</v>
      </c>
      <c r="E30" s="1">
        <v>2264.232</v>
      </c>
      <c r="F30" s="1">
        <v>1397.4059999999999</v>
      </c>
      <c r="G30" s="1">
        <f t="shared" si="4"/>
        <v>1397.4059999999999</v>
      </c>
      <c r="H30" s="6">
        <v>1</v>
      </c>
      <c r="I30" s="1">
        <v>55</v>
      </c>
      <c r="J30" s="1" t="s">
        <v>32</v>
      </c>
      <c r="K30" s="1">
        <v>2135.288</v>
      </c>
      <c r="L30" s="1">
        <f t="shared" si="3"/>
        <v>128.94399999999996</v>
      </c>
      <c r="M30" s="1"/>
      <c r="N30" s="1"/>
      <c r="O30" s="1">
        <v>1305.682</v>
      </c>
      <c r="P30" s="1">
        <f t="shared" si="5"/>
        <v>452.84640000000002</v>
      </c>
      <c r="Q30" s="5">
        <f t="shared" ref="Q30:Q31" si="18">11*P30-O30-G30</f>
        <v>2278.2224000000006</v>
      </c>
      <c r="R30" s="5">
        <v>1100</v>
      </c>
      <c r="S30" s="5"/>
      <c r="T30" s="5">
        <v>1100</v>
      </c>
      <c r="U30" s="1"/>
      <c r="V30" s="1">
        <f t="shared" ref="V30:V31" si="19">(G30+O30+R30)/P30</f>
        <v>8.3981853449646486</v>
      </c>
      <c r="W30" s="1">
        <f t="shared" ref="W30:W31" si="20">(G30+O30)/P30</f>
        <v>5.9691056393514437</v>
      </c>
      <c r="X30" s="1">
        <v>395.49599999999998</v>
      </c>
      <c r="Y30" s="1">
        <v>380.93299999999999</v>
      </c>
      <c r="Z30" s="1">
        <v>385.9504</v>
      </c>
      <c r="AA30" s="1">
        <v>413.53820000000002</v>
      </c>
      <c r="AB30" s="1">
        <v>462.36360000000002</v>
      </c>
      <c r="AC30" s="1">
        <v>449.75</v>
      </c>
      <c r="AD30" s="1"/>
      <c r="AE30" s="1">
        <f t="shared" si="8"/>
        <v>1100</v>
      </c>
      <c r="AF30" s="1">
        <f t="shared" si="9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 t="s">
        <v>64</v>
      </c>
      <c r="B31" s="1" t="s">
        <v>31</v>
      </c>
      <c r="C31" s="1">
        <v>1147.6579999999999</v>
      </c>
      <c r="D31" s="1">
        <v>7448.2169999999996</v>
      </c>
      <c r="E31" s="1">
        <v>3473.6489999999999</v>
      </c>
      <c r="F31" s="1">
        <v>4791.2330000000002</v>
      </c>
      <c r="G31" s="1">
        <f t="shared" si="4"/>
        <v>4791.2330000000002</v>
      </c>
      <c r="H31" s="6">
        <v>1</v>
      </c>
      <c r="I31" s="1">
        <v>50</v>
      </c>
      <c r="J31" s="1" t="s">
        <v>32</v>
      </c>
      <c r="K31" s="1">
        <v>3489.1</v>
      </c>
      <c r="L31" s="1">
        <f t="shared" si="3"/>
        <v>-15.451000000000022</v>
      </c>
      <c r="M31" s="1"/>
      <c r="N31" s="1"/>
      <c r="O31" s="1">
        <v>69.696999999999662</v>
      </c>
      <c r="P31" s="1">
        <f t="shared" si="5"/>
        <v>694.72979999999995</v>
      </c>
      <c r="Q31" s="5">
        <f t="shared" si="18"/>
        <v>2781.0977999999996</v>
      </c>
      <c r="R31" s="5">
        <f t="shared" ref="R31" si="21">Q31</f>
        <v>2781.0977999999996</v>
      </c>
      <c r="S31" s="5"/>
      <c r="T31" s="5">
        <v>2781</v>
      </c>
      <c r="U31" s="1"/>
      <c r="V31" s="1">
        <f t="shared" si="19"/>
        <v>11</v>
      </c>
      <c r="W31" s="1">
        <f t="shared" si="20"/>
        <v>6.9968641045770612</v>
      </c>
      <c r="X31" s="1">
        <v>690.21119999999996</v>
      </c>
      <c r="Y31" s="1">
        <v>748.51880000000006</v>
      </c>
      <c r="Z31" s="1">
        <v>655.62360000000001</v>
      </c>
      <c r="AA31" s="1">
        <v>600.91719999999998</v>
      </c>
      <c r="AB31" s="1">
        <v>594.7876</v>
      </c>
      <c r="AC31" s="1">
        <v>726.0172</v>
      </c>
      <c r="AD31" s="1"/>
      <c r="AE31" s="1">
        <f t="shared" si="8"/>
        <v>2781.1</v>
      </c>
      <c r="AF31" s="1">
        <f t="shared" si="9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5" t="s">
        <v>65</v>
      </c>
      <c r="B32" s="15" t="s">
        <v>31</v>
      </c>
      <c r="C32" s="15">
        <v>312.55900000000003</v>
      </c>
      <c r="D32" s="15">
        <v>5.29</v>
      </c>
      <c r="E32" s="15">
        <v>20.300999999999998</v>
      </c>
      <c r="F32" s="15">
        <v>5.29</v>
      </c>
      <c r="G32" s="15">
        <f t="shared" si="4"/>
        <v>5.29</v>
      </c>
      <c r="H32" s="16">
        <v>0</v>
      </c>
      <c r="I32" s="15">
        <v>55</v>
      </c>
      <c r="J32" s="15" t="s">
        <v>40</v>
      </c>
      <c r="K32" s="15">
        <v>27</v>
      </c>
      <c r="L32" s="15">
        <f t="shared" si="3"/>
        <v>-6.6990000000000016</v>
      </c>
      <c r="M32" s="15"/>
      <c r="N32" s="15"/>
      <c r="O32" s="15"/>
      <c r="P32" s="15">
        <f t="shared" si="5"/>
        <v>4.0602</v>
      </c>
      <c r="Q32" s="17"/>
      <c r="R32" s="17"/>
      <c r="S32" s="17"/>
      <c r="T32" s="17"/>
      <c r="U32" s="15"/>
      <c r="V32" s="15">
        <f t="shared" si="12"/>
        <v>1.3028914831781686</v>
      </c>
      <c r="W32" s="15">
        <f t="shared" si="13"/>
        <v>1.3028914831781686</v>
      </c>
      <c r="X32" s="15">
        <v>12.549799999999999</v>
      </c>
      <c r="Y32" s="15">
        <v>11.4788</v>
      </c>
      <c r="Z32" s="15">
        <v>8.7878000000000007</v>
      </c>
      <c r="AA32" s="15">
        <v>8.4407999999999994</v>
      </c>
      <c r="AB32" s="15">
        <v>8.0846</v>
      </c>
      <c r="AC32" s="15">
        <v>6.8638000000000003</v>
      </c>
      <c r="AD32" s="20" t="s">
        <v>54</v>
      </c>
      <c r="AE32" s="15">
        <f t="shared" si="8"/>
        <v>0</v>
      </c>
      <c r="AF32" s="15">
        <f t="shared" si="9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 t="s">
        <v>66</v>
      </c>
      <c r="B33" s="1" t="s">
        <v>31</v>
      </c>
      <c r="C33" s="1">
        <v>2812.6219999999998</v>
      </c>
      <c r="D33" s="1">
        <v>3422.53</v>
      </c>
      <c r="E33" s="1">
        <v>3265.7640000000001</v>
      </c>
      <c r="F33" s="1">
        <v>2378.2559999999999</v>
      </c>
      <c r="G33" s="1">
        <f t="shared" si="4"/>
        <v>2378.2559999999999</v>
      </c>
      <c r="H33" s="6">
        <v>1</v>
      </c>
      <c r="I33" s="1">
        <v>55</v>
      </c>
      <c r="J33" s="1" t="s">
        <v>32</v>
      </c>
      <c r="K33" s="1">
        <v>3092.8150000000001</v>
      </c>
      <c r="L33" s="1">
        <f t="shared" si="3"/>
        <v>172.94900000000007</v>
      </c>
      <c r="M33" s="1"/>
      <c r="N33" s="1"/>
      <c r="O33" s="1">
        <v>2290.6752999999999</v>
      </c>
      <c r="P33" s="1">
        <f t="shared" si="5"/>
        <v>653.15280000000007</v>
      </c>
      <c r="Q33" s="5">
        <f>11*P33-O33-G33</f>
        <v>2515.7495000000013</v>
      </c>
      <c r="R33" s="5">
        <v>1100</v>
      </c>
      <c r="S33" s="5"/>
      <c r="T33" s="5">
        <v>1100</v>
      </c>
      <c r="U33" s="1"/>
      <c r="V33" s="1">
        <f>(G33+O33+R33)/P33</f>
        <v>8.8324375245731161</v>
      </c>
      <c r="W33" s="1">
        <f>(G33+O33)/P33</f>
        <v>7.1482986829421842</v>
      </c>
      <c r="X33" s="1">
        <v>629.28620000000001</v>
      </c>
      <c r="Y33" s="1">
        <v>593.61840000000007</v>
      </c>
      <c r="Z33" s="1">
        <v>549.94539999999995</v>
      </c>
      <c r="AA33" s="1">
        <v>570.37160000000006</v>
      </c>
      <c r="AB33" s="1">
        <v>617.30439999999999</v>
      </c>
      <c r="AC33" s="1">
        <v>597.86</v>
      </c>
      <c r="AD33" s="1"/>
      <c r="AE33" s="1">
        <f t="shared" si="8"/>
        <v>1100</v>
      </c>
      <c r="AF33" s="1">
        <f t="shared" si="9"/>
        <v>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2" t="s">
        <v>67</v>
      </c>
      <c r="B34" s="12" t="s">
        <v>31</v>
      </c>
      <c r="C34" s="12"/>
      <c r="D34" s="12"/>
      <c r="E34" s="12"/>
      <c r="F34" s="12"/>
      <c r="G34" s="12">
        <f t="shared" si="4"/>
        <v>0</v>
      </c>
      <c r="H34" s="13">
        <v>0</v>
      </c>
      <c r="I34" s="12">
        <v>60</v>
      </c>
      <c r="J34" s="12" t="s">
        <v>32</v>
      </c>
      <c r="K34" s="12"/>
      <c r="L34" s="12">
        <f t="shared" si="3"/>
        <v>0</v>
      </c>
      <c r="M34" s="12"/>
      <c r="N34" s="12"/>
      <c r="O34" s="12"/>
      <c r="P34" s="12">
        <f t="shared" si="5"/>
        <v>0</v>
      </c>
      <c r="Q34" s="14"/>
      <c r="R34" s="14"/>
      <c r="S34" s="14"/>
      <c r="T34" s="14"/>
      <c r="U34" s="12"/>
      <c r="V34" s="12" t="e">
        <f t="shared" si="12"/>
        <v>#DIV/0!</v>
      </c>
      <c r="W34" s="12" t="e">
        <f t="shared" si="13"/>
        <v>#DIV/0!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 t="s">
        <v>68</v>
      </c>
      <c r="AE34" s="12">
        <f t="shared" si="8"/>
        <v>0</v>
      </c>
      <c r="AF34" s="12">
        <f t="shared" si="9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69</v>
      </c>
      <c r="B35" s="1" t="s">
        <v>31</v>
      </c>
      <c r="C35" s="1">
        <v>4313.3019999999997</v>
      </c>
      <c r="D35" s="1">
        <v>7555.5929999999998</v>
      </c>
      <c r="E35" s="1">
        <v>4158.2330000000002</v>
      </c>
      <c r="F35" s="1">
        <v>6620.36</v>
      </c>
      <c r="G35" s="1">
        <f t="shared" si="4"/>
        <v>6620.36</v>
      </c>
      <c r="H35" s="6">
        <v>1</v>
      </c>
      <c r="I35" s="1">
        <v>60</v>
      </c>
      <c r="J35" s="1" t="s">
        <v>32</v>
      </c>
      <c r="K35" s="1">
        <v>4085.22</v>
      </c>
      <c r="L35" s="1">
        <f t="shared" si="3"/>
        <v>73.013000000000375</v>
      </c>
      <c r="M35" s="1"/>
      <c r="N35" s="1"/>
      <c r="O35" s="1">
        <v>2928.6447999999991</v>
      </c>
      <c r="P35" s="1">
        <f t="shared" si="5"/>
        <v>831.64660000000003</v>
      </c>
      <c r="Q35" s="5"/>
      <c r="R35" s="5">
        <f>Q35</f>
        <v>0</v>
      </c>
      <c r="S35" s="5"/>
      <c r="T35" s="5"/>
      <c r="U35" s="1"/>
      <c r="V35" s="1">
        <f>(G35+O35+Q35)/P35</f>
        <v>11.482046340356588</v>
      </c>
      <c r="W35" s="1">
        <f>(G35+O35)/P35</f>
        <v>11.482046340356588</v>
      </c>
      <c r="X35" s="1">
        <v>1062.8136</v>
      </c>
      <c r="Y35" s="1">
        <v>956.01659999999993</v>
      </c>
      <c r="Z35" s="1">
        <v>945.92060000000004</v>
      </c>
      <c r="AA35" s="1">
        <v>921.44820000000004</v>
      </c>
      <c r="AB35" s="1">
        <v>994.14400000000001</v>
      </c>
      <c r="AC35" s="1">
        <v>976.42199999999991</v>
      </c>
      <c r="AD35" s="1"/>
      <c r="AE35" s="1">
        <f t="shared" si="8"/>
        <v>0</v>
      </c>
      <c r="AF35" s="1">
        <f t="shared" si="9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2" t="s">
        <v>70</v>
      </c>
      <c r="B36" s="12" t="s">
        <v>31</v>
      </c>
      <c r="C36" s="12">
        <v>53.485999999999997</v>
      </c>
      <c r="D36" s="12"/>
      <c r="E36" s="12">
        <v>-1.7350000000000001</v>
      </c>
      <c r="F36" s="12"/>
      <c r="G36" s="12">
        <f t="shared" si="4"/>
        <v>0</v>
      </c>
      <c r="H36" s="13">
        <v>0</v>
      </c>
      <c r="I36" s="12">
        <v>50</v>
      </c>
      <c r="J36" s="12" t="s">
        <v>32</v>
      </c>
      <c r="K36" s="12">
        <v>46.618000000000002</v>
      </c>
      <c r="L36" s="12">
        <f t="shared" ref="L36:L65" si="22">E36-K36</f>
        <v>-48.353000000000002</v>
      </c>
      <c r="M36" s="12"/>
      <c r="N36" s="12"/>
      <c r="O36" s="12"/>
      <c r="P36" s="12">
        <f t="shared" si="5"/>
        <v>-0.34700000000000003</v>
      </c>
      <c r="Q36" s="14"/>
      <c r="R36" s="14"/>
      <c r="S36" s="14"/>
      <c r="T36" s="14"/>
      <c r="U36" s="12"/>
      <c r="V36" s="12">
        <f t="shared" si="12"/>
        <v>0</v>
      </c>
      <c r="W36" s="12">
        <f t="shared" si="13"/>
        <v>0</v>
      </c>
      <c r="X36" s="12">
        <v>26.457599999999999</v>
      </c>
      <c r="Y36" s="12">
        <v>35.245800000000003</v>
      </c>
      <c r="Z36" s="12">
        <v>32.031599999999997</v>
      </c>
      <c r="AA36" s="12">
        <v>33.466000000000001</v>
      </c>
      <c r="AB36" s="12">
        <v>37.22</v>
      </c>
      <c r="AC36" s="12">
        <v>36.882800000000003</v>
      </c>
      <c r="AD36" s="12" t="s">
        <v>49</v>
      </c>
      <c r="AE36" s="12">
        <f t="shared" si="8"/>
        <v>0</v>
      </c>
      <c r="AF36" s="12">
        <f t="shared" si="9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71</v>
      </c>
      <c r="B37" s="1" t="s">
        <v>31</v>
      </c>
      <c r="C37" s="1">
        <v>2456.9119999999998</v>
      </c>
      <c r="D37" s="1">
        <v>2503.86</v>
      </c>
      <c r="E37" s="1">
        <v>2653.6790000000001</v>
      </c>
      <c r="F37" s="1">
        <v>1870.598</v>
      </c>
      <c r="G37" s="1">
        <f t="shared" si="4"/>
        <v>1870.598</v>
      </c>
      <c r="H37" s="6">
        <v>1</v>
      </c>
      <c r="I37" s="1">
        <v>55</v>
      </c>
      <c r="J37" s="1" t="s">
        <v>32</v>
      </c>
      <c r="K37" s="1">
        <v>2493.63</v>
      </c>
      <c r="L37" s="1">
        <f t="shared" si="22"/>
        <v>160.04899999999998</v>
      </c>
      <c r="M37" s="1"/>
      <c r="N37" s="1"/>
      <c r="O37" s="1">
        <v>1608.441800000001</v>
      </c>
      <c r="P37" s="1">
        <f t="shared" si="5"/>
        <v>530.73580000000004</v>
      </c>
      <c r="Q37" s="5">
        <f t="shared" ref="Q37:Q41" si="23">11*P37-O37-G37</f>
        <v>2359.0540000000001</v>
      </c>
      <c r="R37" s="5">
        <v>1100</v>
      </c>
      <c r="S37" s="5"/>
      <c r="T37" s="5">
        <v>1100</v>
      </c>
      <c r="U37" s="1"/>
      <c r="V37" s="1">
        <f t="shared" ref="V37:V41" si="24">(G37+O37+R37)/P37</f>
        <v>8.6277198560941244</v>
      </c>
      <c r="W37" s="1">
        <f t="shared" ref="W37:W41" si="25">(G37+O37)/P37</f>
        <v>6.5551255445741567</v>
      </c>
      <c r="X37" s="1">
        <v>487.87520000000012</v>
      </c>
      <c r="Y37" s="1">
        <v>466.88580000000002</v>
      </c>
      <c r="Z37" s="1">
        <v>440.75400000000002</v>
      </c>
      <c r="AA37" s="1">
        <v>453.20780000000002</v>
      </c>
      <c r="AB37" s="1">
        <v>509.47160000000002</v>
      </c>
      <c r="AC37" s="1">
        <v>503.67559999999997</v>
      </c>
      <c r="AD37" s="1"/>
      <c r="AE37" s="1">
        <f t="shared" si="8"/>
        <v>1100</v>
      </c>
      <c r="AF37" s="1">
        <f t="shared" si="9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72</v>
      </c>
      <c r="B38" s="1" t="s">
        <v>31</v>
      </c>
      <c r="C38" s="1">
        <v>3773.471</v>
      </c>
      <c r="D38" s="1">
        <v>5335.9390000000003</v>
      </c>
      <c r="E38" s="1">
        <v>3633.1849999999999</v>
      </c>
      <c r="F38" s="1">
        <v>4447.6480000000001</v>
      </c>
      <c r="G38" s="1">
        <f t="shared" si="4"/>
        <v>4447.6480000000001</v>
      </c>
      <c r="H38" s="6">
        <v>1</v>
      </c>
      <c r="I38" s="1">
        <v>60</v>
      </c>
      <c r="J38" s="1" t="s">
        <v>32</v>
      </c>
      <c r="K38" s="1">
        <v>3575.33</v>
      </c>
      <c r="L38" s="1">
        <f t="shared" si="22"/>
        <v>57.855000000000018</v>
      </c>
      <c r="M38" s="1"/>
      <c r="N38" s="1"/>
      <c r="O38" s="1">
        <v>563.19509999999991</v>
      </c>
      <c r="P38" s="1">
        <f t="shared" si="5"/>
        <v>726.63699999999994</v>
      </c>
      <c r="Q38" s="5">
        <f t="shared" si="23"/>
        <v>2982.1638999999996</v>
      </c>
      <c r="R38" s="5">
        <v>1980</v>
      </c>
      <c r="S38" s="5">
        <v>1000</v>
      </c>
      <c r="T38" s="5">
        <v>2982</v>
      </c>
      <c r="U38" s="1"/>
      <c r="V38" s="1">
        <f t="shared" si="24"/>
        <v>9.6208190609616633</v>
      </c>
      <c r="W38" s="1">
        <f t="shared" si="25"/>
        <v>6.8959371735818582</v>
      </c>
      <c r="X38" s="1">
        <v>710.76220000000001</v>
      </c>
      <c r="Y38" s="1">
        <v>732.68119999999999</v>
      </c>
      <c r="Z38" s="1">
        <v>626.00600000000009</v>
      </c>
      <c r="AA38" s="1">
        <v>613.11680000000001</v>
      </c>
      <c r="AB38" s="1">
        <v>741.70979999999997</v>
      </c>
      <c r="AC38" s="1">
        <v>701.11260000000004</v>
      </c>
      <c r="AD38" s="1"/>
      <c r="AE38" s="1">
        <f t="shared" si="8"/>
        <v>1980</v>
      </c>
      <c r="AF38" s="1">
        <f t="shared" si="9"/>
        <v>1000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 t="s">
        <v>73</v>
      </c>
      <c r="B39" s="1" t="s">
        <v>31</v>
      </c>
      <c r="C39" s="1">
        <v>797.81</v>
      </c>
      <c r="D39" s="1">
        <v>1870.0730000000001</v>
      </c>
      <c r="E39" s="1">
        <v>1845.7840000000001</v>
      </c>
      <c r="F39" s="1">
        <v>683.87300000000005</v>
      </c>
      <c r="G39" s="1">
        <f t="shared" si="4"/>
        <v>683.87300000000005</v>
      </c>
      <c r="H39" s="6">
        <v>1</v>
      </c>
      <c r="I39" s="1">
        <v>60</v>
      </c>
      <c r="J39" s="1" t="s">
        <v>32</v>
      </c>
      <c r="K39" s="1">
        <v>1780.68</v>
      </c>
      <c r="L39" s="1">
        <f t="shared" si="22"/>
        <v>65.104000000000042</v>
      </c>
      <c r="M39" s="1"/>
      <c r="N39" s="1"/>
      <c r="O39" s="1">
        <v>2094.2707999999998</v>
      </c>
      <c r="P39" s="1">
        <f t="shared" si="5"/>
        <v>369.15680000000003</v>
      </c>
      <c r="Q39" s="5">
        <f t="shared" si="23"/>
        <v>1282.5810000000006</v>
      </c>
      <c r="R39" s="5">
        <f t="shared" ref="R38:R39" si="26">Q39</f>
        <v>1282.5810000000006</v>
      </c>
      <c r="S39" s="5"/>
      <c r="T39" s="5">
        <v>1283</v>
      </c>
      <c r="U39" s="1"/>
      <c r="V39" s="1">
        <f t="shared" si="24"/>
        <v>11</v>
      </c>
      <c r="W39" s="1">
        <f t="shared" si="25"/>
        <v>7.5256470963016247</v>
      </c>
      <c r="X39" s="1">
        <v>355.52719999999999</v>
      </c>
      <c r="Y39" s="1">
        <v>300.80419999999998</v>
      </c>
      <c r="Z39" s="1">
        <v>258.14</v>
      </c>
      <c r="AA39" s="1">
        <v>312.51900000000001</v>
      </c>
      <c r="AB39" s="1">
        <v>271.572</v>
      </c>
      <c r="AC39" s="1">
        <v>235.76519999999999</v>
      </c>
      <c r="AD39" s="1"/>
      <c r="AE39" s="1">
        <f t="shared" si="8"/>
        <v>1282.5999999999999</v>
      </c>
      <c r="AF39" s="1">
        <f t="shared" si="9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74</v>
      </c>
      <c r="B40" s="1" t="s">
        <v>31</v>
      </c>
      <c r="C40" s="1">
        <v>347.59</v>
      </c>
      <c r="D40" s="1">
        <v>568.678</v>
      </c>
      <c r="E40" s="1">
        <v>536.35699999999997</v>
      </c>
      <c r="F40" s="1">
        <v>319.596</v>
      </c>
      <c r="G40" s="1">
        <f t="shared" si="4"/>
        <v>319.596</v>
      </c>
      <c r="H40" s="6">
        <v>1</v>
      </c>
      <c r="I40" s="1">
        <v>60</v>
      </c>
      <c r="J40" s="1" t="s">
        <v>32</v>
      </c>
      <c r="K40" s="1">
        <v>503.2</v>
      </c>
      <c r="L40" s="1">
        <f t="shared" si="22"/>
        <v>33.156999999999982</v>
      </c>
      <c r="M40" s="1"/>
      <c r="N40" s="1"/>
      <c r="O40" s="1">
        <v>178.27699999999999</v>
      </c>
      <c r="P40" s="1">
        <f t="shared" si="5"/>
        <v>107.2714</v>
      </c>
      <c r="Q40" s="5">
        <f t="shared" si="23"/>
        <v>682.11239999999998</v>
      </c>
      <c r="R40" s="5">
        <v>550</v>
      </c>
      <c r="S40" s="5"/>
      <c r="T40" s="5">
        <v>550</v>
      </c>
      <c r="U40" s="1"/>
      <c r="V40" s="1">
        <f t="shared" si="24"/>
        <v>9.7684284907253947</v>
      </c>
      <c r="W40" s="1">
        <f t="shared" si="25"/>
        <v>4.6412464086420053</v>
      </c>
      <c r="X40" s="1">
        <v>77.240800000000007</v>
      </c>
      <c r="Y40" s="1">
        <v>75.771600000000007</v>
      </c>
      <c r="Z40" s="1">
        <v>83.9482</v>
      </c>
      <c r="AA40" s="1">
        <v>88.519800000000004</v>
      </c>
      <c r="AB40" s="1">
        <v>84.954999999999998</v>
      </c>
      <c r="AC40" s="1">
        <v>71.757199999999997</v>
      </c>
      <c r="AD40" s="1"/>
      <c r="AE40" s="1">
        <f t="shared" si="8"/>
        <v>550</v>
      </c>
      <c r="AF40" s="1">
        <f t="shared" si="9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75</v>
      </c>
      <c r="B41" s="1" t="s">
        <v>31</v>
      </c>
      <c r="C41" s="1">
        <v>1111.03</v>
      </c>
      <c r="D41" s="1">
        <v>1287.106</v>
      </c>
      <c r="E41" s="1">
        <v>1105.932</v>
      </c>
      <c r="F41" s="1">
        <v>1081.1610000000001</v>
      </c>
      <c r="G41" s="1">
        <f t="shared" si="4"/>
        <v>1081.1610000000001</v>
      </c>
      <c r="H41" s="6">
        <v>1</v>
      </c>
      <c r="I41" s="1">
        <v>60</v>
      </c>
      <c r="J41" s="1" t="s">
        <v>32</v>
      </c>
      <c r="K41" s="1">
        <v>1039.5609999999999</v>
      </c>
      <c r="L41" s="1">
        <f t="shared" si="22"/>
        <v>66.371000000000095</v>
      </c>
      <c r="M41" s="1"/>
      <c r="N41" s="1"/>
      <c r="O41" s="1">
        <v>613.65620000000047</v>
      </c>
      <c r="P41" s="1">
        <f t="shared" si="5"/>
        <v>221.18639999999999</v>
      </c>
      <c r="Q41" s="5">
        <f t="shared" si="23"/>
        <v>738.23319999999967</v>
      </c>
      <c r="R41" s="5">
        <v>450</v>
      </c>
      <c r="S41" s="5"/>
      <c r="T41" s="5">
        <v>450</v>
      </c>
      <c r="U41" s="1"/>
      <c r="V41" s="1">
        <f t="shared" si="24"/>
        <v>9.6968764806516159</v>
      </c>
      <c r="W41" s="1">
        <f t="shared" si="25"/>
        <v>7.6623933478731079</v>
      </c>
      <c r="X41" s="1">
        <v>212.685</v>
      </c>
      <c r="Y41" s="1">
        <v>208.7988</v>
      </c>
      <c r="Z41" s="1">
        <v>185.14160000000001</v>
      </c>
      <c r="AA41" s="1">
        <v>192.1618</v>
      </c>
      <c r="AB41" s="1">
        <v>222.23240000000001</v>
      </c>
      <c r="AC41" s="1">
        <v>213.0712</v>
      </c>
      <c r="AD41" s="1"/>
      <c r="AE41" s="1">
        <f t="shared" si="8"/>
        <v>450</v>
      </c>
      <c r="AF41" s="1">
        <f t="shared" si="9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5" t="s">
        <v>76</v>
      </c>
      <c r="B42" s="15" t="s">
        <v>31</v>
      </c>
      <c r="C42" s="15">
        <v>9.02</v>
      </c>
      <c r="D42" s="15"/>
      <c r="E42" s="15">
        <v>3.7090000000000001</v>
      </c>
      <c r="F42" s="15"/>
      <c r="G42" s="15">
        <f t="shared" si="4"/>
        <v>0</v>
      </c>
      <c r="H42" s="16">
        <v>0</v>
      </c>
      <c r="I42" s="15">
        <v>180</v>
      </c>
      <c r="J42" s="15" t="s">
        <v>40</v>
      </c>
      <c r="K42" s="15">
        <v>3.76</v>
      </c>
      <c r="L42" s="15">
        <f t="shared" si="22"/>
        <v>-5.0999999999999712E-2</v>
      </c>
      <c r="M42" s="15"/>
      <c r="N42" s="15"/>
      <c r="O42" s="15"/>
      <c r="P42" s="15">
        <f t="shared" si="5"/>
        <v>0.74180000000000001</v>
      </c>
      <c r="Q42" s="17"/>
      <c r="R42" s="17"/>
      <c r="S42" s="17"/>
      <c r="T42" s="17"/>
      <c r="U42" s="15"/>
      <c r="V42" s="15">
        <f t="shared" si="12"/>
        <v>0</v>
      </c>
      <c r="W42" s="15">
        <f t="shared" si="13"/>
        <v>0</v>
      </c>
      <c r="X42" s="15">
        <v>1.2605999999999999</v>
      </c>
      <c r="Y42" s="15">
        <v>1.2158</v>
      </c>
      <c r="Z42" s="15">
        <v>1.7407999999999999</v>
      </c>
      <c r="AA42" s="15">
        <v>3.4994000000000001</v>
      </c>
      <c r="AB42" s="15">
        <v>4.7984</v>
      </c>
      <c r="AC42" s="15">
        <v>3.6974</v>
      </c>
      <c r="AD42" s="15"/>
      <c r="AE42" s="15">
        <f t="shared" si="8"/>
        <v>0</v>
      </c>
      <c r="AF42" s="15">
        <f t="shared" si="9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77</v>
      </c>
      <c r="B43" s="1" t="s">
        <v>31</v>
      </c>
      <c r="C43" s="1">
        <v>2243.0720000000001</v>
      </c>
      <c r="D43" s="1">
        <v>1449.374</v>
      </c>
      <c r="E43" s="1">
        <v>1961.598</v>
      </c>
      <c r="F43" s="1">
        <v>1484.1990000000001</v>
      </c>
      <c r="G43" s="1">
        <f t="shared" si="4"/>
        <v>1484.1990000000001</v>
      </c>
      <c r="H43" s="6">
        <v>1</v>
      </c>
      <c r="I43" s="1">
        <v>60</v>
      </c>
      <c r="J43" s="1" t="s">
        <v>32</v>
      </c>
      <c r="K43" s="1">
        <v>1842.8779999999999</v>
      </c>
      <c r="L43" s="1">
        <f t="shared" si="22"/>
        <v>118.72000000000003</v>
      </c>
      <c r="M43" s="1"/>
      <c r="N43" s="1"/>
      <c r="O43" s="1">
        <v>902.21180000000049</v>
      </c>
      <c r="P43" s="1">
        <f t="shared" si="5"/>
        <v>392.31959999999998</v>
      </c>
      <c r="Q43" s="5">
        <f t="shared" ref="Q43:Q44" si="27">11*P43-O43-G43</f>
        <v>1929.1047999999992</v>
      </c>
      <c r="R43" s="5">
        <v>750</v>
      </c>
      <c r="S43" s="5"/>
      <c r="T43" s="5">
        <v>750</v>
      </c>
      <c r="U43" s="1"/>
      <c r="V43" s="1">
        <f t="shared" ref="V43:V44" si="28">(G43+O43+R43)/P43</f>
        <v>7.9945299699530707</v>
      </c>
      <c r="W43" s="1">
        <f t="shared" ref="W43:W44" si="29">(G43+O43)/P43</f>
        <v>6.0828232899911212</v>
      </c>
      <c r="X43" s="1">
        <v>333.97039999999998</v>
      </c>
      <c r="Y43" s="1">
        <v>328.66860000000003</v>
      </c>
      <c r="Z43" s="1">
        <v>331.95600000000002</v>
      </c>
      <c r="AA43" s="1">
        <v>353.18099999999998</v>
      </c>
      <c r="AB43" s="1">
        <v>416.92899999999997</v>
      </c>
      <c r="AC43" s="1">
        <v>398.6592</v>
      </c>
      <c r="AD43" s="1"/>
      <c r="AE43" s="1">
        <f t="shared" si="8"/>
        <v>750</v>
      </c>
      <c r="AF43" s="1">
        <f t="shared" si="9"/>
        <v>0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78</v>
      </c>
      <c r="B44" s="1" t="s">
        <v>31</v>
      </c>
      <c r="C44" s="1">
        <v>52.475999999999999</v>
      </c>
      <c r="D44" s="1">
        <v>70.477999999999994</v>
      </c>
      <c r="E44" s="1">
        <v>70.694999999999993</v>
      </c>
      <c r="F44" s="1">
        <v>39.731999999999999</v>
      </c>
      <c r="G44" s="1">
        <f t="shared" si="4"/>
        <v>39.731999999999999</v>
      </c>
      <c r="H44" s="6">
        <v>1</v>
      </c>
      <c r="I44" s="1">
        <v>35</v>
      </c>
      <c r="J44" s="1" t="s">
        <v>32</v>
      </c>
      <c r="K44" s="1">
        <v>73.599999999999994</v>
      </c>
      <c r="L44" s="1">
        <f t="shared" si="22"/>
        <v>-2.9050000000000011</v>
      </c>
      <c r="M44" s="1"/>
      <c r="N44" s="1"/>
      <c r="O44" s="1">
        <v>71.063000000000002</v>
      </c>
      <c r="P44" s="1">
        <f t="shared" si="5"/>
        <v>14.138999999999999</v>
      </c>
      <c r="Q44" s="5">
        <f t="shared" si="27"/>
        <v>44.733999999999995</v>
      </c>
      <c r="R44" s="5">
        <v>70</v>
      </c>
      <c r="S44" s="5"/>
      <c r="T44" s="5">
        <v>70</v>
      </c>
      <c r="U44" s="1"/>
      <c r="V44" s="1">
        <f t="shared" si="28"/>
        <v>12.786972204540634</v>
      </c>
      <c r="W44" s="1">
        <f t="shared" si="29"/>
        <v>7.8361270245420469</v>
      </c>
      <c r="X44" s="1">
        <v>12.765000000000001</v>
      </c>
      <c r="Y44" s="1">
        <v>10.0054</v>
      </c>
      <c r="Z44" s="1">
        <v>8.3445999999999998</v>
      </c>
      <c r="AA44" s="1">
        <v>10.543799999999999</v>
      </c>
      <c r="AB44" s="1">
        <v>15.2232</v>
      </c>
      <c r="AC44" s="1">
        <v>13.9976</v>
      </c>
      <c r="AD44" s="1"/>
      <c r="AE44" s="1">
        <f t="shared" si="8"/>
        <v>70</v>
      </c>
      <c r="AF44" s="1">
        <f t="shared" si="9"/>
        <v>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2" t="s">
        <v>79</v>
      </c>
      <c r="B45" s="12" t="s">
        <v>31</v>
      </c>
      <c r="C45" s="12"/>
      <c r="D45" s="12"/>
      <c r="E45" s="12"/>
      <c r="F45" s="12"/>
      <c r="G45" s="12">
        <f t="shared" si="4"/>
        <v>0</v>
      </c>
      <c r="H45" s="13">
        <v>0</v>
      </c>
      <c r="I45" s="12" t="e">
        <v>#N/A</v>
      </c>
      <c r="J45" s="12" t="s">
        <v>32</v>
      </c>
      <c r="K45" s="12"/>
      <c r="L45" s="12">
        <f t="shared" si="22"/>
        <v>0</v>
      </c>
      <c r="M45" s="12"/>
      <c r="N45" s="12"/>
      <c r="O45" s="12"/>
      <c r="P45" s="12">
        <f t="shared" si="5"/>
        <v>0</v>
      </c>
      <c r="Q45" s="14"/>
      <c r="R45" s="14"/>
      <c r="S45" s="14"/>
      <c r="T45" s="14"/>
      <c r="U45" s="12"/>
      <c r="V45" s="12" t="e">
        <f t="shared" si="12"/>
        <v>#DIV/0!</v>
      </c>
      <c r="W45" s="12" t="e">
        <f t="shared" si="13"/>
        <v>#DIV/0!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 t="s">
        <v>49</v>
      </c>
      <c r="AE45" s="12">
        <f t="shared" si="8"/>
        <v>0</v>
      </c>
      <c r="AF45" s="12">
        <f t="shared" si="9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2" t="s">
        <v>80</v>
      </c>
      <c r="B46" s="12" t="s">
        <v>31</v>
      </c>
      <c r="C46" s="12"/>
      <c r="D46" s="12">
        <v>307.29700000000003</v>
      </c>
      <c r="E46" s="12">
        <v>-1.2450000000000001</v>
      </c>
      <c r="F46" s="12">
        <v>307.29700000000003</v>
      </c>
      <c r="G46" s="12">
        <f t="shared" si="4"/>
        <v>0</v>
      </c>
      <c r="H46" s="13">
        <v>0</v>
      </c>
      <c r="I46" s="12">
        <v>30</v>
      </c>
      <c r="J46" s="12" t="s">
        <v>32</v>
      </c>
      <c r="K46" s="12">
        <v>9.3000000000000007</v>
      </c>
      <c r="L46" s="12">
        <f t="shared" si="22"/>
        <v>-10.545000000000002</v>
      </c>
      <c r="M46" s="12"/>
      <c r="N46" s="12"/>
      <c r="O46" s="12"/>
      <c r="P46" s="12">
        <f t="shared" si="5"/>
        <v>-0.24900000000000003</v>
      </c>
      <c r="Q46" s="14"/>
      <c r="R46" s="14"/>
      <c r="S46" s="14"/>
      <c r="T46" s="14"/>
      <c r="U46" s="12"/>
      <c r="V46" s="12">
        <f t="shared" si="12"/>
        <v>-1234.1244979919679</v>
      </c>
      <c r="W46" s="12">
        <f t="shared" si="13"/>
        <v>-1234.1244979919679</v>
      </c>
      <c r="X46" s="12">
        <v>-0.40499999999999547</v>
      </c>
      <c r="Y46" s="12">
        <v>-0.22799999999999729</v>
      </c>
      <c r="Z46" s="12">
        <v>0</v>
      </c>
      <c r="AA46" s="12">
        <v>-0.23480000000000001</v>
      </c>
      <c r="AB46" s="12">
        <v>7.606799999999998</v>
      </c>
      <c r="AC46" s="12">
        <v>14.0082</v>
      </c>
      <c r="AD46" s="12" t="s">
        <v>49</v>
      </c>
      <c r="AE46" s="12">
        <f t="shared" si="8"/>
        <v>0</v>
      </c>
      <c r="AF46" s="12">
        <f t="shared" si="9"/>
        <v>0</v>
      </c>
      <c r="AG46" s="1">
        <f>VLOOKUP(A46,Гермес!A:B,2,0)</f>
        <v>307.29700000000003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81</v>
      </c>
      <c r="B47" s="1" t="s">
        <v>31</v>
      </c>
      <c r="C47" s="1">
        <v>101.34</v>
      </c>
      <c r="D47" s="1">
        <v>921.19299999999998</v>
      </c>
      <c r="E47" s="1">
        <v>372.18</v>
      </c>
      <c r="F47" s="1">
        <v>525.92399999999998</v>
      </c>
      <c r="G47" s="1">
        <f t="shared" si="4"/>
        <v>525.92399999999998</v>
      </c>
      <c r="H47" s="6">
        <v>1</v>
      </c>
      <c r="I47" s="1">
        <v>30</v>
      </c>
      <c r="J47" s="1" t="s">
        <v>32</v>
      </c>
      <c r="K47" s="1">
        <v>441.6</v>
      </c>
      <c r="L47" s="1">
        <f t="shared" si="22"/>
        <v>-69.420000000000016</v>
      </c>
      <c r="M47" s="1"/>
      <c r="N47" s="1"/>
      <c r="O47" s="1"/>
      <c r="P47" s="1">
        <f t="shared" si="5"/>
        <v>74.436000000000007</v>
      </c>
      <c r="Q47" s="5">
        <f>11*P47-O47-G47</f>
        <v>292.87200000000007</v>
      </c>
      <c r="R47" s="5">
        <f>Q47</f>
        <v>292.87200000000007</v>
      </c>
      <c r="S47" s="5"/>
      <c r="T47" s="5">
        <v>293</v>
      </c>
      <c r="U47" s="1"/>
      <c r="V47" s="1">
        <f>(G47+O47+R47)/P47</f>
        <v>11</v>
      </c>
      <c r="W47" s="1">
        <f>(G47+O47)/P47</f>
        <v>7.0654522005481208</v>
      </c>
      <c r="X47" s="1">
        <v>69.044200000000004</v>
      </c>
      <c r="Y47" s="1">
        <v>87.503200000000007</v>
      </c>
      <c r="Z47" s="1">
        <v>72.237800000000007</v>
      </c>
      <c r="AA47" s="1">
        <v>75.917000000000002</v>
      </c>
      <c r="AB47" s="1">
        <v>84.301199999999994</v>
      </c>
      <c r="AC47" s="1">
        <v>75.526600000000002</v>
      </c>
      <c r="AD47" s="1"/>
      <c r="AE47" s="1">
        <f t="shared" si="8"/>
        <v>292.89999999999998</v>
      </c>
      <c r="AF47" s="1">
        <f t="shared" si="9"/>
        <v>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2" t="s">
        <v>82</v>
      </c>
      <c r="B48" s="12" t="s">
        <v>31</v>
      </c>
      <c r="C48" s="12"/>
      <c r="D48" s="12"/>
      <c r="E48" s="12"/>
      <c r="F48" s="12"/>
      <c r="G48" s="12">
        <f t="shared" si="4"/>
        <v>0</v>
      </c>
      <c r="H48" s="13">
        <v>0</v>
      </c>
      <c r="I48" s="12" t="e">
        <v>#N/A</v>
      </c>
      <c r="J48" s="12" t="s">
        <v>32</v>
      </c>
      <c r="K48" s="12"/>
      <c r="L48" s="12">
        <f t="shared" si="22"/>
        <v>0</v>
      </c>
      <c r="M48" s="12"/>
      <c r="N48" s="12"/>
      <c r="O48" s="12"/>
      <c r="P48" s="12">
        <f t="shared" si="5"/>
        <v>0</v>
      </c>
      <c r="Q48" s="14"/>
      <c r="R48" s="14"/>
      <c r="S48" s="14"/>
      <c r="T48" s="14"/>
      <c r="U48" s="12"/>
      <c r="V48" s="12" t="e">
        <f t="shared" si="12"/>
        <v>#DIV/0!</v>
      </c>
      <c r="W48" s="12" t="e">
        <f t="shared" si="13"/>
        <v>#DIV/0!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 t="s">
        <v>49</v>
      </c>
      <c r="AE48" s="12">
        <f t="shared" si="8"/>
        <v>0</v>
      </c>
      <c r="AF48" s="12">
        <f t="shared" si="9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 t="s">
        <v>83</v>
      </c>
      <c r="B49" s="1" t="s">
        <v>31</v>
      </c>
      <c r="C49" s="1">
        <v>3621.7510000000002</v>
      </c>
      <c r="D49" s="1">
        <v>4693.6809999999996</v>
      </c>
      <c r="E49" s="1">
        <v>4627.08</v>
      </c>
      <c r="F49" s="1">
        <v>2888.748</v>
      </c>
      <c r="G49" s="1">
        <f t="shared" si="4"/>
        <v>2888.748</v>
      </c>
      <c r="H49" s="6">
        <v>1</v>
      </c>
      <c r="I49" s="1">
        <v>40</v>
      </c>
      <c r="J49" s="1" t="s">
        <v>32</v>
      </c>
      <c r="K49" s="1">
        <v>4539.1769999999997</v>
      </c>
      <c r="L49" s="1">
        <f t="shared" si="22"/>
        <v>87.903000000000247</v>
      </c>
      <c r="M49" s="1"/>
      <c r="N49" s="1"/>
      <c r="O49" s="1">
        <v>2633.084600000001</v>
      </c>
      <c r="P49" s="1">
        <f t="shared" si="5"/>
        <v>925.41599999999994</v>
      </c>
      <c r="Q49" s="5">
        <f>11*P49-O49-G49</f>
        <v>4657.7433999999976</v>
      </c>
      <c r="R49" s="5">
        <v>2800</v>
      </c>
      <c r="S49" s="5"/>
      <c r="T49" s="5">
        <v>2800</v>
      </c>
      <c r="U49" s="1"/>
      <c r="V49" s="1">
        <f>(G49+O49+R49)/P49</f>
        <v>8.9925315749889805</v>
      </c>
      <c r="W49" s="1">
        <f>(G49+O49)/P49</f>
        <v>5.9668652800470294</v>
      </c>
      <c r="X49" s="1">
        <v>814.51840000000004</v>
      </c>
      <c r="Y49" s="1">
        <v>827.13179999999988</v>
      </c>
      <c r="Z49" s="1">
        <v>637.89160000000004</v>
      </c>
      <c r="AA49" s="1">
        <v>647.23059999999998</v>
      </c>
      <c r="AB49" s="1">
        <v>781.15539999999999</v>
      </c>
      <c r="AC49" s="1">
        <v>742.51859999999999</v>
      </c>
      <c r="AD49" s="1"/>
      <c r="AE49" s="1">
        <f t="shared" si="8"/>
        <v>2800</v>
      </c>
      <c r="AF49" s="1">
        <f t="shared" si="9"/>
        <v>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2" t="s">
        <v>84</v>
      </c>
      <c r="B50" s="12" t="s">
        <v>31</v>
      </c>
      <c r="C50" s="12"/>
      <c r="D50" s="12"/>
      <c r="E50" s="12"/>
      <c r="F50" s="12"/>
      <c r="G50" s="12">
        <f t="shared" si="4"/>
        <v>0</v>
      </c>
      <c r="H50" s="13">
        <v>0</v>
      </c>
      <c r="I50" s="12">
        <v>35</v>
      </c>
      <c r="J50" s="12" t="s">
        <v>32</v>
      </c>
      <c r="K50" s="12"/>
      <c r="L50" s="12">
        <f t="shared" si="22"/>
        <v>0</v>
      </c>
      <c r="M50" s="12"/>
      <c r="N50" s="12"/>
      <c r="O50" s="12"/>
      <c r="P50" s="12">
        <f t="shared" si="5"/>
        <v>0</v>
      </c>
      <c r="Q50" s="14"/>
      <c r="R50" s="14"/>
      <c r="S50" s="14"/>
      <c r="T50" s="14"/>
      <c r="U50" s="12"/>
      <c r="V50" s="12" t="e">
        <f t="shared" si="12"/>
        <v>#DIV/0!</v>
      </c>
      <c r="W50" s="12" t="e">
        <f t="shared" si="13"/>
        <v>#DIV/0!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1.0696000000000001</v>
      </c>
      <c r="AD50" s="12" t="s">
        <v>49</v>
      </c>
      <c r="AE50" s="12">
        <f t="shared" si="8"/>
        <v>0</v>
      </c>
      <c r="AF50" s="12">
        <f t="shared" si="9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85</v>
      </c>
      <c r="B51" s="1" t="s">
        <v>31</v>
      </c>
      <c r="C51" s="1"/>
      <c r="D51" s="1">
        <v>62.558999999999997</v>
      </c>
      <c r="E51" s="1">
        <v>24.257000000000001</v>
      </c>
      <c r="F51" s="1">
        <v>38.302</v>
      </c>
      <c r="G51" s="1">
        <f t="shared" si="4"/>
        <v>38.302</v>
      </c>
      <c r="H51" s="6">
        <v>1</v>
      </c>
      <c r="I51" s="1" t="e">
        <v>#N/A</v>
      </c>
      <c r="J51" s="1" t="s">
        <v>32</v>
      </c>
      <c r="K51" s="1">
        <v>25</v>
      </c>
      <c r="L51" s="1">
        <f t="shared" si="22"/>
        <v>-0.74299999999999855</v>
      </c>
      <c r="M51" s="1"/>
      <c r="N51" s="1"/>
      <c r="O51" s="1"/>
      <c r="P51" s="1">
        <f t="shared" si="5"/>
        <v>4.8513999999999999</v>
      </c>
      <c r="Q51" s="5">
        <f>11*P51-O51-G51</f>
        <v>15.063400000000001</v>
      </c>
      <c r="R51" s="5">
        <v>0</v>
      </c>
      <c r="S51" s="5"/>
      <c r="T51" s="5">
        <v>0</v>
      </c>
      <c r="U51" s="1" t="s">
        <v>49</v>
      </c>
      <c r="V51" s="1">
        <f>(G51+O51+R51)/P51</f>
        <v>7.8950406068351402</v>
      </c>
      <c r="W51" s="1">
        <f>(G51+O51)/P51</f>
        <v>7.8950406068351402</v>
      </c>
      <c r="X51" s="1">
        <v>1.6288</v>
      </c>
      <c r="Y51" s="1">
        <v>3.8028</v>
      </c>
      <c r="Z51" s="1">
        <v>3.2706</v>
      </c>
      <c r="AA51" s="1">
        <v>1.0966</v>
      </c>
      <c r="AB51" s="1">
        <v>0</v>
      </c>
      <c r="AC51" s="1">
        <v>0</v>
      </c>
      <c r="AD51" s="1" t="s">
        <v>170</v>
      </c>
      <c r="AE51" s="1">
        <f t="shared" si="8"/>
        <v>0</v>
      </c>
      <c r="AF51" s="1">
        <f t="shared" si="9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2" t="s">
        <v>86</v>
      </c>
      <c r="B52" s="12" t="s">
        <v>31</v>
      </c>
      <c r="C52" s="12"/>
      <c r="D52" s="12"/>
      <c r="E52" s="12"/>
      <c r="F52" s="12"/>
      <c r="G52" s="12">
        <f t="shared" si="4"/>
        <v>0</v>
      </c>
      <c r="H52" s="13">
        <v>0</v>
      </c>
      <c r="I52" s="12" t="e">
        <v>#N/A</v>
      </c>
      <c r="J52" s="12" t="s">
        <v>32</v>
      </c>
      <c r="K52" s="12"/>
      <c r="L52" s="12">
        <f t="shared" si="22"/>
        <v>0</v>
      </c>
      <c r="M52" s="12"/>
      <c r="N52" s="12"/>
      <c r="O52" s="12"/>
      <c r="P52" s="12">
        <f t="shared" si="5"/>
        <v>0</v>
      </c>
      <c r="Q52" s="14"/>
      <c r="R52" s="14"/>
      <c r="S52" s="14"/>
      <c r="T52" s="14"/>
      <c r="U52" s="12"/>
      <c r="V52" s="12" t="e">
        <f t="shared" si="12"/>
        <v>#DIV/0!</v>
      </c>
      <c r="W52" s="12" t="e">
        <f t="shared" si="13"/>
        <v>#DIV/0!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 t="s">
        <v>49</v>
      </c>
      <c r="AE52" s="12">
        <f t="shared" si="8"/>
        <v>0</v>
      </c>
      <c r="AF52" s="12">
        <f t="shared" si="9"/>
        <v>0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2" t="s">
        <v>87</v>
      </c>
      <c r="B53" s="12" t="s">
        <v>31</v>
      </c>
      <c r="C53" s="12">
        <v>15.691000000000001</v>
      </c>
      <c r="D53" s="12">
        <v>51.82</v>
      </c>
      <c r="E53" s="12">
        <v>31.626000000000001</v>
      </c>
      <c r="F53" s="12">
        <v>23.039000000000001</v>
      </c>
      <c r="G53" s="12">
        <f t="shared" si="4"/>
        <v>23.039000000000001</v>
      </c>
      <c r="H53" s="13">
        <v>0</v>
      </c>
      <c r="I53" s="12">
        <v>45</v>
      </c>
      <c r="J53" s="12" t="s">
        <v>32</v>
      </c>
      <c r="K53" s="12">
        <v>35.799999999999997</v>
      </c>
      <c r="L53" s="12">
        <f t="shared" si="22"/>
        <v>-4.1739999999999959</v>
      </c>
      <c r="M53" s="12"/>
      <c r="N53" s="12"/>
      <c r="O53" s="12"/>
      <c r="P53" s="12">
        <f t="shared" si="5"/>
        <v>6.3252000000000006</v>
      </c>
      <c r="Q53" s="14"/>
      <c r="R53" s="14"/>
      <c r="S53" s="14"/>
      <c r="T53" s="14"/>
      <c r="U53" s="12"/>
      <c r="V53" s="12">
        <f t="shared" si="12"/>
        <v>3.6424144691076963</v>
      </c>
      <c r="W53" s="12">
        <f t="shared" si="13"/>
        <v>3.6424144691076963</v>
      </c>
      <c r="X53" s="12">
        <v>4.7101999999999986</v>
      </c>
      <c r="Y53" s="12">
        <v>5.2976000000000001</v>
      </c>
      <c r="Z53" s="12">
        <v>6.1536</v>
      </c>
      <c r="AA53" s="12">
        <v>7.1449999999999996</v>
      </c>
      <c r="AB53" s="12">
        <v>4.8132000000000001</v>
      </c>
      <c r="AC53" s="12">
        <v>5.8848000000000003</v>
      </c>
      <c r="AD53" s="12" t="s">
        <v>49</v>
      </c>
      <c r="AE53" s="12">
        <f t="shared" si="8"/>
        <v>0</v>
      </c>
      <c r="AF53" s="12">
        <f t="shared" si="9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88</v>
      </c>
      <c r="B54" s="1" t="s">
        <v>31</v>
      </c>
      <c r="C54" s="1">
        <v>32.648000000000003</v>
      </c>
      <c r="D54" s="1">
        <v>132.84200000000001</v>
      </c>
      <c r="E54" s="1">
        <v>85.488</v>
      </c>
      <c r="F54" s="1">
        <v>67.224000000000004</v>
      </c>
      <c r="G54" s="1">
        <f t="shared" si="4"/>
        <v>67.224000000000004</v>
      </c>
      <c r="H54" s="6">
        <v>1</v>
      </c>
      <c r="I54" s="1">
        <v>45</v>
      </c>
      <c r="J54" s="1" t="s">
        <v>32</v>
      </c>
      <c r="K54" s="1">
        <v>95.6</v>
      </c>
      <c r="L54" s="1">
        <f t="shared" si="22"/>
        <v>-10.111999999999995</v>
      </c>
      <c r="M54" s="1"/>
      <c r="N54" s="1"/>
      <c r="O54" s="1">
        <v>35.307600000000008</v>
      </c>
      <c r="P54" s="1">
        <f t="shared" si="5"/>
        <v>17.0976</v>
      </c>
      <c r="Q54" s="5">
        <f t="shared" ref="Q54" si="30">11*P54-O54-G54</f>
        <v>85.541999999999987</v>
      </c>
      <c r="R54" s="5">
        <f t="shared" ref="R54:R55" si="31">Q54</f>
        <v>85.541999999999987</v>
      </c>
      <c r="S54" s="5"/>
      <c r="T54" s="5">
        <v>86</v>
      </c>
      <c r="U54" s="1"/>
      <c r="V54" s="1">
        <f t="shared" ref="V54:V55" si="32">(G54+O54+R54)/P54</f>
        <v>11</v>
      </c>
      <c r="W54" s="1">
        <f t="shared" ref="W54:W55" si="33">(G54+O54)/P54</f>
        <v>5.9968416619876477</v>
      </c>
      <c r="X54" s="1">
        <v>13.934799999999999</v>
      </c>
      <c r="Y54" s="1">
        <v>13.2088</v>
      </c>
      <c r="Z54" s="1">
        <v>11.926399999999999</v>
      </c>
      <c r="AA54" s="1">
        <v>13.2258</v>
      </c>
      <c r="AB54" s="1">
        <v>14.2262</v>
      </c>
      <c r="AC54" s="1">
        <v>12.8604</v>
      </c>
      <c r="AD54" s="1"/>
      <c r="AE54" s="1">
        <f t="shared" si="8"/>
        <v>85.5</v>
      </c>
      <c r="AF54" s="1">
        <f t="shared" si="9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89</v>
      </c>
      <c r="B55" s="1" t="s">
        <v>31</v>
      </c>
      <c r="C55" s="1">
        <v>47.472999999999999</v>
      </c>
      <c r="D55" s="1">
        <v>68.844999999999999</v>
      </c>
      <c r="E55" s="1">
        <v>62.914999999999999</v>
      </c>
      <c r="F55" s="1">
        <v>19.8</v>
      </c>
      <c r="G55" s="1">
        <f t="shared" si="4"/>
        <v>19.8</v>
      </c>
      <c r="H55" s="6">
        <v>1</v>
      </c>
      <c r="I55" s="1">
        <v>45</v>
      </c>
      <c r="J55" s="1" t="s">
        <v>32</v>
      </c>
      <c r="K55" s="1">
        <v>68.8</v>
      </c>
      <c r="L55" s="1">
        <f t="shared" si="22"/>
        <v>-5.884999999999998</v>
      </c>
      <c r="M55" s="1"/>
      <c r="N55" s="1"/>
      <c r="O55" s="1">
        <v>10</v>
      </c>
      <c r="P55" s="1">
        <f t="shared" si="5"/>
        <v>12.583</v>
      </c>
      <c r="Q55" s="5">
        <f>9*P55-O55-G55</f>
        <v>83.447000000000003</v>
      </c>
      <c r="R55" s="5">
        <f t="shared" si="31"/>
        <v>83.447000000000003</v>
      </c>
      <c r="S55" s="5"/>
      <c r="T55" s="5">
        <v>83</v>
      </c>
      <c r="U55" s="1"/>
      <c r="V55" s="1">
        <f t="shared" si="32"/>
        <v>9</v>
      </c>
      <c r="W55" s="1">
        <f t="shared" si="33"/>
        <v>2.3682746562822858</v>
      </c>
      <c r="X55" s="1">
        <v>8.8165999999999993</v>
      </c>
      <c r="Y55" s="1">
        <v>9.1053999999999995</v>
      </c>
      <c r="Z55" s="1">
        <v>11.4526</v>
      </c>
      <c r="AA55" s="1">
        <v>12.6904</v>
      </c>
      <c r="AB55" s="1">
        <v>10.6694</v>
      </c>
      <c r="AC55" s="1">
        <v>10.386799999999999</v>
      </c>
      <c r="AD55" s="1"/>
      <c r="AE55" s="1">
        <f t="shared" si="8"/>
        <v>83.4</v>
      </c>
      <c r="AF55" s="1">
        <f t="shared" si="9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2" t="s">
        <v>90</v>
      </c>
      <c r="B56" s="12" t="s">
        <v>31</v>
      </c>
      <c r="C56" s="12"/>
      <c r="D56" s="12"/>
      <c r="E56" s="12"/>
      <c r="F56" s="12"/>
      <c r="G56" s="12">
        <f t="shared" si="4"/>
        <v>0</v>
      </c>
      <c r="H56" s="13">
        <v>0</v>
      </c>
      <c r="I56" s="12" t="e">
        <v>#N/A</v>
      </c>
      <c r="J56" s="12" t="s">
        <v>32</v>
      </c>
      <c r="K56" s="12"/>
      <c r="L56" s="12">
        <f t="shared" si="22"/>
        <v>0</v>
      </c>
      <c r="M56" s="12"/>
      <c r="N56" s="12"/>
      <c r="O56" s="12"/>
      <c r="P56" s="12">
        <f t="shared" si="5"/>
        <v>0</v>
      </c>
      <c r="Q56" s="14"/>
      <c r="R56" s="14"/>
      <c r="S56" s="14"/>
      <c r="T56" s="14"/>
      <c r="U56" s="12"/>
      <c r="V56" s="12" t="e">
        <f t="shared" si="12"/>
        <v>#DIV/0!</v>
      </c>
      <c r="W56" s="12" t="e">
        <f t="shared" si="13"/>
        <v>#DIV/0!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 t="s">
        <v>49</v>
      </c>
      <c r="AE56" s="12">
        <f t="shared" si="8"/>
        <v>0</v>
      </c>
      <c r="AF56" s="12">
        <f t="shared" si="9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91</v>
      </c>
      <c r="B57" s="1" t="s">
        <v>39</v>
      </c>
      <c r="C57" s="1">
        <v>238</v>
      </c>
      <c r="D57" s="1">
        <v>1333</v>
      </c>
      <c r="E57" s="1">
        <v>757.94200000000001</v>
      </c>
      <c r="F57" s="1">
        <v>681.05799999999999</v>
      </c>
      <c r="G57" s="1">
        <f t="shared" si="4"/>
        <v>681.05799999999999</v>
      </c>
      <c r="H57" s="6">
        <v>0.4</v>
      </c>
      <c r="I57" s="1">
        <v>45</v>
      </c>
      <c r="J57" s="1" t="s">
        <v>32</v>
      </c>
      <c r="K57" s="1">
        <v>792</v>
      </c>
      <c r="L57" s="1">
        <f t="shared" si="22"/>
        <v>-34.057999999999993</v>
      </c>
      <c r="M57" s="1"/>
      <c r="N57" s="1"/>
      <c r="O57" s="1">
        <v>151.2000000000003</v>
      </c>
      <c r="P57" s="1">
        <f t="shared" si="5"/>
        <v>151.58840000000001</v>
      </c>
      <c r="Q57" s="5">
        <f>11*P57-O57-G57</f>
        <v>835.21439999999984</v>
      </c>
      <c r="R57" s="5">
        <f>Q57</f>
        <v>835.21439999999984</v>
      </c>
      <c r="S57" s="5"/>
      <c r="T57" s="5">
        <v>835</v>
      </c>
      <c r="U57" s="1"/>
      <c r="V57" s="1">
        <f>(G57+O57+R57)/P57</f>
        <v>11</v>
      </c>
      <c r="W57" s="1">
        <f>(G57+O57)/P57</f>
        <v>5.4902485942196115</v>
      </c>
      <c r="X57" s="1">
        <v>123.4</v>
      </c>
      <c r="Y57" s="1">
        <v>130.6</v>
      </c>
      <c r="Z57" s="1">
        <v>122.6</v>
      </c>
      <c r="AA57" s="1">
        <v>119.6</v>
      </c>
      <c r="AB57" s="1">
        <v>139</v>
      </c>
      <c r="AC57" s="1">
        <v>134.80000000000001</v>
      </c>
      <c r="AD57" s="1"/>
      <c r="AE57" s="1">
        <f t="shared" si="8"/>
        <v>334.1</v>
      </c>
      <c r="AF57" s="1">
        <f t="shared" si="9"/>
        <v>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2" t="s">
        <v>92</v>
      </c>
      <c r="B58" s="12" t="s">
        <v>39</v>
      </c>
      <c r="C58" s="12">
        <v>114</v>
      </c>
      <c r="D58" s="12"/>
      <c r="E58" s="12">
        <v>100</v>
      </c>
      <c r="F58" s="12">
        <v>9</v>
      </c>
      <c r="G58" s="12">
        <f t="shared" si="4"/>
        <v>9</v>
      </c>
      <c r="H58" s="13">
        <v>0</v>
      </c>
      <c r="I58" s="12">
        <v>50</v>
      </c>
      <c r="J58" s="12" t="s">
        <v>32</v>
      </c>
      <c r="K58" s="12">
        <v>100</v>
      </c>
      <c r="L58" s="12">
        <f t="shared" si="22"/>
        <v>0</v>
      </c>
      <c r="M58" s="12"/>
      <c r="N58" s="12"/>
      <c r="O58" s="12"/>
      <c r="P58" s="12">
        <f t="shared" si="5"/>
        <v>20</v>
      </c>
      <c r="Q58" s="14"/>
      <c r="R58" s="14"/>
      <c r="S58" s="14"/>
      <c r="T58" s="14"/>
      <c r="U58" s="12"/>
      <c r="V58" s="12">
        <f t="shared" si="12"/>
        <v>0.45</v>
      </c>
      <c r="W58" s="12">
        <f t="shared" si="13"/>
        <v>0.45</v>
      </c>
      <c r="X58" s="12">
        <v>14</v>
      </c>
      <c r="Y58" s="12">
        <v>12</v>
      </c>
      <c r="Z58" s="12">
        <v>12.2</v>
      </c>
      <c r="AA58" s="12">
        <v>16.2</v>
      </c>
      <c r="AB58" s="12">
        <v>17.600000000000001</v>
      </c>
      <c r="AC58" s="12">
        <v>14.8</v>
      </c>
      <c r="AD58" s="12" t="s">
        <v>49</v>
      </c>
      <c r="AE58" s="12">
        <f t="shared" si="8"/>
        <v>0</v>
      </c>
      <c r="AF58" s="12">
        <f t="shared" si="9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93</v>
      </c>
      <c r="B59" s="1" t="s">
        <v>31</v>
      </c>
      <c r="C59" s="1">
        <v>177.209</v>
      </c>
      <c r="D59" s="1">
        <v>535.74199999999996</v>
      </c>
      <c r="E59" s="1">
        <v>286.416</v>
      </c>
      <c r="F59" s="1">
        <v>362.774</v>
      </c>
      <c r="G59" s="1">
        <f t="shared" si="4"/>
        <v>362.774</v>
      </c>
      <c r="H59" s="6">
        <v>1</v>
      </c>
      <c r="I59" s="1">
        <v>45</v>
      </c>
      <c r="J59" s="1" t="s">
        <v>32</v>
      </c>
      <c r="K59" s="1">
        <v>328.75</v>
      </c>
      <c r="L59" s="1">
        <f t="shared" si="22"/>
        <v>-42.334000000000003</v>
      </c>
      <c r="M59" s="1"/>
      <c r="N59" s="1"/>
      <c r="O59" s="1">
        <v>198.4661999999999</v>
      </c>
      <c r="P59" s="1">
        <f t="shared" si="5"/>
        <v>57.283200000000001</v>
      </c>
      <c r="Q59" s="5">
        <f t="shared" ref="Q59:Q67" si="34">11*P59-O59-G59</f>
        <v>68.875000000000057</v>
      </c>
      <c r="R59" s="5">
        <v>120</v>
      </c>
      <c r="S59" s="5"/>
      <c r="T59" s="5">
        <v>120</v>
      </c>
      <c r="U59" s="1"/>
      <c r="V59" s="1">
        <f t="shared" ref="V59:V60" si="35">(G59+O59+R59)/P59</f>
        <v>11.892495530975923</v>
      </c>
      <c r="W59" s="1">
        <f t="shared" ref="W59:W67" si="36">(G59+O59)/P59</f>
        <v>9.7976404949444156</v>
      </c>
      <c r="X59" s="1">
        <v>64.924999999999997</v>
      </c>
      <c r="Y59" s="1">
        <v>57.367800000000003</v>
      </c>
      <c r="Z59" s="1">
        <v>39.236600000000003</v>
      </c>
      <c r="AA59" s="1">
        <v>35.959600000000002</v>
      </c>
      <c r="AB59" s="1">
        <v>49.066000000000003</v>
      </c>
      <c r="AC59" s="1">
        <v>53.397199999999998</v>
      </c>
      <c r="AD59" s="1"/>
      <c r="AE59" s="1">
        <f t="shared" si="8"/>
        <v>120</v>
      </c>
      <c r="AF59" s="1">
        <f t="shared" si="9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94</v>
      </c>
      <c r="B60" s="1" t="s">
        <v>39</v>
      </c>
      <c r="C60" s="1">
        <v>66</v>
      </c>
      <c r="D60" s="1">
        <v>304.31700000000001</v>
      </c>
      <c r="E60" s="1">
        <v>168.31700000000001</v>
      </c>
      <c r="F60" s="1">
        <v>150</v>
      </c>
      <c r="G60" s="1">
        <f t="shared" si="4"/>
        <v>150</v>
      </c>
      <c r="H60" s="6">
        <v>0.35</v>
      </c>
      <c r="I60" s="1">
        <v>40</v>
      </c>
      <c r="J60" s="1" t="s">
        <v>32</v>
      </c>
      <c r="K60" s="1">
        <v>194</v>
      </c>
      <c r="L60" s="1">
        <f t="shared" si="22"/>
        <v>-25.682999999999993</v>
      </c>
      <c r="M60" s="1"/>
      <c r="N60" s="1"/>
      <c r="O60" s="1">
        <v>60.600000000000023</v>
      </c>
      <c r="P60" s="1">
        <f t="shared" si="5"/>
        <v>33.663400000000003</v>
      </c>
      <c r="Q60" s="5">
        <f t="shared" si="34"/>
        <v>159.69740000000002</v>
      </c>
      <c r="R60" s="5">
        <f t="shared" ref="R60:R67" si="37">Q60</f>
        <v>159.69740000000002</v>
      </c>
      <c r="S60" s="5"/>
      <c r="T60" s="5">
        <v>160</v>
      </c>
      <c r="U60" s="1"/>
      <c r="V60" s="1">
        <f t="shared" si="35"/>
        <v>11</v>
      </c>
      <c r="W60" s="1">
        <f t="shared" si="36"/>
        <v>6.2560525674768446</v>
      </c>
      <c r="X60" s="1">
        <v>29.8</v>
      </c>
      <c r="Y60" s="1">
        <v>28.2</v>
      </c>
      <c r="Z60" s="1">
        <v>28.8</v>
      </c>
      <c r="AA60" s="1">
        <v>32</v>
      </c>
      <c r="AB60" s="1">
        <v>35.799999999999997</v>
      </c>
      <c r="AC60" s="1">
        <v>35</v>
      </c>
      <c r="AD60" s="1"/>
      <c r="AE60" s="1">
        <f t="shared" si="8"/>
        <v>55.9</v>
      </c>
      <c r="AF60" s="1">
        <f t="shared" si="9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95</v>
      </c>
      <c r="B61" s="1" t="s">
        <v>31</v>
      </c>
      <c r="C61" s="1">
        <v>12.951000000000001</v>
      </c>
      <c r="D61" s="1">
        <v>21.629000000000001</v>
      </c>
      <c r="E61" s="1">
        <v>6.4880000000000004</v>
      </c>
      <c r="F61" s="1">
        <v>21.62</v>
      </c>
      <c r="G61" s="1">
        <f t="shared" si="4"/>
        <v>21.62</v>
      </c>
      <c r="H61" s="6">
        <v>1</v>
      </c>
      <c r="I61" s="1" t="e">
        <v>#N/A</v>
      </c>
      <c r="J61" s="1" t="s">
        <v>32</v>
      </c>
      <c r="K61" s="1">
        <v>20.6</v>
      </c>
      <c r="L61" s="1">
        <f t="shared" si="22"/>
        <v>-14.112000000000002</v>
      </c>
      <c r="M61" s="1"/>
      <c r="N61" s="1"/>
      <c r="O61" s="1"/>
      <c r="P61" s="1">
        <f t="shared" si="5"/>
        <v>1.2976000000000001</v>
      </c>
      <c r="Q61" s="5"/>
      <c r="R61" s="5">
        <f t="shared" si="37"/>
        <v>0</v>
      </c>
      <c r="S61" s="5"/>
      <c r="T61" s="5"/>
      <c r="U61" s="1"/>
      <c r="V61" s="1">
        <f>(G61+O61+Q61)/P61</f>
        <v>16.661528976572132</v>
      </c>
      <c r="W61" s="1">
        <f t="shared" si="36"/>
        <v>16.661528976572132</v>
      </c>
      <c r="X61" s="1">
        <v>2.4493999999999998</v>
      </c>
      <c r="Y61" s="1">
        <v>2.1583999999999999</v>
      </c>
      <c r="Z61" s="1">
        <v>0.28720000000000001</v>
      </c>
      <c r="AA61" s="1">
        <v>0</v>
      </c>
      <c r="AB61" s="1">
        <v>0</v>
      </c>
      <c r="AC61" s="1">
        <v>0</v>
      </c>
      <c r="AD61" s="1"/>
      <c r="AE61" s="1">
        <f t="shared" si="8"/>
        <v>0</v>
      </c>
      <c r="AF61" s="1">
        <f t="shared" si="9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96</v>
      </c>
      <c r="B62" s="1" t="s">
        <v>39</v>
      </c>
      <c r="C62" s="1">
        <v>469</v>
      </c>
      <c r="D62" s="1">
        <v>1550</v>
      </c>
      <c r="E62" s="1">
        <v>448</v>
      </c>
      <c r="F62" s="1">
        <v>1477</v>
      </c>
      <c r="G62" s="1">
        <f t="shared" si="4"/>
        <v>577</v>
      </c>
      <c r="H62" s="6">
        <v>0.4</v>
      </c>
      <c r="I62" s="1">
        <v>40</v>
      </c>
      <c r="J62" s="1" t="s">
        <v>32</v>
      </c>
      <c r="K62" s="1">
        <v>448</v>
      </c>
      <c r="L62" s="1">
        <f t="shared" si="22"/>
        <v>0</v>
      </c>
      <c r="M62" s="1"/>
      <c r="N62" s="1"/>
      <c r="O62" s="1">
        <v>93.599999999999909</v>
      </c>
      <c r="P62" s="1">
        <f t="shared" si="5"/>
        <v>89.6</v>
      </c>
      <c r="Q62" s="5">
        <f t="shared" si="34"/>
        <v>315</v>
      </c>
      <c r="R62" s="5">
        <f t="shared" si="37"/>
        <v>315</v>
      </c>
      <c r="S62" s="5"/>
      <c r="T62" s="5">
        <v>315</v>
      </c>
      <c r="U62" s="1"/>
      <c r="V62" s="1">
        <f t="shared" ref="V62:V64" si="38">(G62+O62+R62)/P62</f>
        <v>11</v>
      </c>
      <c r="W62" s="1">
        <f t="shared" si="36"/>
        <v>7.4843749999999991</v>
      </c>
      <c r="X62" s="1">
        <v>86.8</v>
      </c>
      <c r="Y62" s="1">
        <v>89.2</v>
      </c>
      <c r="Z62" s="1">
        <v>78.400000000000006</v>
      </c>
      <c r="AA62" s="1">
        <v>81.2</v>
      </c>
      <c r="AB62" s="1">
        <v>94.6</v>
      </c>
      <c r="AC62" s="1">
        <v>87.4</v>
      </c>
      <c r="AD62" s="1"/>
      <c r="AE62" s="1">
        <f t="shared" si="8"/>
        <v>126</v>
      </c>
      <c r="AF62" s="1">
        <f t="shared" si="9"/>
        <v>0</v>
      </c>
      <c r="AG62" s="1">
        <f>VLOOKUP(A62,Гермес!A:B,2,0)</f>
        <v>900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97</v>
      </c>
      <c r="B63" s="1" t="s">
        <v>39</v>
      </c>
      <c r="C63" s="1">
        <v>700</v>
      </c>
      <c r="D63" s="1">
        <v>2736</v>
      </c>
      <c r="E63" s="1">
        <v>706</v>
      </c>
      <c r="F63" s="1">
        <v>2553</v>
      </c>
      <c r="G63" s="1">
        <f t="shared" si="4"/>
        <v>1053</v>
      </c>
      <c r="H63" s="6">
        <v>0.4</v>
      </c>
      <c r="I63" s="1">
        <v>45</v>
      </c>
      <c r="J63" s="1" t="s">
        <v>32</v>
      </c>
      <c r="K63" s="1">
        <v>719</v>
      </c>
      <c r="L63" s="1">
        <f t="shared" si="22"/>
        <v>-13</v>
      </c>
      <c r="M63" s="1"/>
      <c r="N63" s="1"/>
      <c r="O63" s="1">
        <v>185.39999999999989</v>
      </c>
      <c r="P63" s="1">
        <f t="shared" si="5"/>
        <v>141.19999999999999</v>
      </c>
      <c r="Q63" s="5">
        <f t="shared" si="34"/>
        <v>314.79999999999995</v>
      </c>
      <c r="R63" s="5">
        <f t="shared" si="37"/>
        <v>314.79999999999995</v>
      </c>
      <c r="S63" s="5"/>
      <c r="T63" s="5">
        <v>315</v>
      </c>
      <c r="U63" s="1"/>
      <c r="V63" s="1">
        <f t="shared" si="38"/>
        <v>11</v>
      </c>
      <c r="W63" s="1">
        <f t="shared" si="36"/>
        <v>8.7705382436260617</v>
      </c>
      <c r="X63" s="1">
        <v>151.19999999999999</v>
      </c>
      <c r="Y63" s="1">
        <v>158.19999999999999</v>
      </c>
      <c r="Z63" s="1">
        <v>129.4</v>
      </c>
      <c r="AA63" s="1">
        <v>127.4</v>
      </c>
      <c r="AB63" s="1">
        <v>151</v>
      </c>
      <c r="AC63" s="1">
        <v>142</v>
      </c>
      <c r="AD63" s="1"/>
      <c r="AE63" s="1">
        <f t="shared" si="8"/>
        <v>125.9</v>
      </c>
      <c r="AF63" s="1">
        <f t="shared" si="9"/>
        <v>0</v>
      </c>
      <c r="AG63" s="1">
        <f>VLOOKUP(A63,Гермес!A:B,2,0)</f>
        <v>1500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98</v>
      </c>
      <c r="B64" s="1" t="s">
        <v>39</v>
      </c>
      <c r="C64" s="1"/>
      <c r="D64" s="1">
        <v>468</v>
      </c>
      <c r="E64" s="1">
        <v>173</v>
      </c>
      <c r="F64" s="1">
        <v>295</v>
      </c>
      <c r="G64" s="1">
        <f t="shared" si="4"/>
        <v>175</v>
      </c>
      <c r="H64" s="6">
        <v>0.4</v>
      </c>
      <c r="I64" s="1">
        <v>40</v>
      </c>
      <c r="J64" s="1" t="s">
        <v>32</v>
      </c>
      <c r="K64" s="1">
        <v>173</v>
      </c>
      <c r="L64" s="1">
        <f t="shared" si="22"/>
        <v>0</v>
      </c>
      <c r="M64" s="1"/>
      <c r="N64" s="1"/>
      <c r="O64" s="1"/>
      <c r="P64" s="1">
        <f t="shared" si="5"/>
        <v>34.6</v>
      </c>
      <c r="Q64" s="5">
        <f t="shared" si="34"/>
        <v>205.60000000000002</v>
      </c>
      <c r="R64" s="5">
        <f t="shared" si="37"/>
        <v>205.60000000000002</v>
      </c>
      <c r="S64" s="5"/>
      <c r="T64" s="5">
        <v>206</v>
      </c>
      <c r="U64" s="1"/>
      <c r="V64" s="1">
        <f t="shared" si="38"/>
        <v>11</v>
      </c>
      <c r="W64" s="1">
        <f t="shared" si="36"/>
        <v>5.0578034682080926</v>
      </c>
      <c r="X64" s="1">
        <v>17.399999999999999</v>
      </c>
      <c r="Y64" s="1">
        <v>27.4</v>
      </c>
      <c r="Z64" s="1">
        <v>37.799999999999997</v>
      </c>
      <c r="AA64" s="1">
        <v>32.4</v>
      </c>
      <c r="AB64" s="1">
        <v>27</v>
      </c>
      <c r="AC64" s="1">
        <v>28.2</v>
      </c>
      <c r="AD64" s="1"/>
      <c r="AE64" s="1">
        <f t="shared" si="8"/>
        <v>82.2</v>
      </c>
      <c r="AF64" s="1">
        <f t="shared" si="9"/>
        <v>0</v>
      </c>
      <c r="AG64" s="1">
        <f>VLOOKUP(A64,Гермес!A:B,2,0)</f>
        <v>120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99</v>
      </c>
      <c r="B65" s="1" t="s">
        <v>31</v>
      </c>
      <c r="C65" s="1">
        <v>1.141</v>
      </c>
      <c r="D65" s="1">
        <v>260.27</v>
      </c>
      <c r="E65" s="1">
        <v>75.909000000000006</v>
      </c>
      <c r="F65" s="1">
        <v>183.23400000000001</v>
      </c>
      <c r="G65" s="1">
        <f t="shared" si="4"/>
        <v>183.23400000000001</v>
      </c>
      <c r="H65" s="6">
        <v>1</v>
      </c>
      <c r="I65" s="1">
        <v>50</v>
      </c>
      <c r="J65" s="1" t="s">
        <v>32</v>
      </c>
      <c r="K65" s="1">
        <v>76.7</v>
      </c>
      <c r="L65" s="1">
        <f t="shared" si="22"/>
        <v>-0.79099999999999682</v>
      </c>
      <c r="M65" s="1"/>
      <c r="N65" s="1"/>
      <c r="O65" s="1"/>
      <c r="P65" s="1">
        <f t="shared" si="5"/>
        <v>15.181800000000001</v>
      </c>
      <c r="Q65" s="5"/>
      <c r="R65" s="5">
        <f t="shared" si="37"/>
        <v>0</v>
      </c>
      <c r="S65" s="5"/>
      <c r="T65" s="5"/>
      <c r="U65" s="1"/>
      <c r="V65" s="1">
        <f>(G65+O65+Q65)/P65</f>
        <v>12.069319843496819</v>
      </c>
      <c r="W65" s="1">
        <f t="shared" si="36"/>
        <v>12.069319843496819</v>
      </c>
      <c r="X65" s="1">
        <v>13.863799999999999</v>
      </c>
      <c r="Y65" s="1">
        <v>19.8644</v>
      </c>
      <c r="Z65" s="1">
        <v>19.145800000000001</v>
      </c>
      <c r="AA65" s="1">
        <v>21.2014</v>
      </c>
      <c r="AB65" s="1">
        <v>19.784199999999998</v>
      </c>
      <c r="AC65" s="1">
        <v>16.207999999999998</v>
      </c>
      <c r="AD65" s="1"/>
      <c r="AE65" s="1">
        <f t="shared" si="8"/>
        <v>0</v>
      </c>
      <c r="AF65" s="1">
        <f t="shared" si="9"/>
        <v>0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 t="s">
        <v>100</v>
      </c>
      <c r="B66" s="1" t="s">
        <v>31</v>
      </c>
      <c r="C66" s="1">
        <v>225.964</v>
      </c>
      <c r="D66" s="1">
        <v>466.55700000000002</v>
      </c>
      <c r="E66" s="1">
        <v>299.65100000000001</v>
      </c>
      <c r="F66" s="1">
        <v>329.7</v>
      </c>
      <c r="G66" s="1">
        <f t="shared" si="4"/>
        <v>329.7</v>
      </c>
      <c r="H66" s="6">
        <v>1</v>
      </c>
      <c r="I66" s="1">
        <v>50</v>
      </c>
      <c r="J66" s="1" t="s">
        <v>32</v>
      </c>
      <c r="K66" s="1">
        <v>290.45</v>
      </c>
      <c r="L66" s="1">
        <f t="shared" ref="L66:L95" si="39">E66-K66</f>
        <v>9.2010000000000218</v>
      </c>
      <c r="M66" s="1"/>
      <c r="N66" s="1"/>
      <c r="O66" s="1">
        <v>173.74119999999991</v>
      </c>
      <c r="P66" s="1">
        <f t="shared" si="5"/>
        <v>59.930199999999999</v>
      </c>
      <c r="Q66" s="5">
        <f t="shared" si="34"/>
        <v>155.79100000000011</v>
      </c>
      <c r="R66" s="5">
        <f t="shared" si="37"/>
        <v>155.79100000000011</v>
      </c>
      <c r="S66" s="5"/>
      <c r="T66" s="5">
        <v>156</v>
      </c>
      <c r="U66" s="1"/>
      <c r="V66" s="1">
        <f t="shared" ref="V66:V67" si="40">(G66+O66+R66)/P66</f>
        <v>10.999999999999998</v>
      </c>
      <c r="W66" s="1">
        <f t="shared" si="36"/>
        <v>8.400459200870344</v>
      </c>
      <c r="X66" s="1">
        <v>59.308599999999998</v>
      </c>
      <c r="Y66" s="1">
        <v>58.3294</v>
      </c>
      <c r="Z66" s="1">
        <v>49.524000000000001</v>
      </c>
      <c r="AA66" s="1">
        <v>49.709200000000003</v>
      </c>
      <c r="AB66" s="1">
        <v>52.774999999999999</v>
      </c>
      <c r="AC66" s="1">
        <v>48.108999999999988</v>
      </c>
      <c r="AD66" s="1"/>
      <c r="AE66" s="1">
        <f t="shared" si="8"/>
        <v>155.80000000000001</v>
      </c>
      <c r="AF66" s="1">
        <f t="shared" si="9"/>
        <v>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 t="s">
        <v>101</v>
      </c>
      <c r="B67" s="1" t="s">
        <v>31</v>
      </c>
      <c r="C67" s="1">
        <v>160.05500000000001</v>
      </c>
      <c r="D67" s="1">
        <v>332.16500000000002</v>
      </c>
      <c r="E67" s="1">
        <v>216.423</v>
      </c>
      <c r="F67" s="1">
        <v>236.59299999999999</v>
      </c>
      <c r="G67" s="1">
        <f t="shared" ref="G67:G123" si="41">F67-AG67</f>
        <v>236.59299999999999</v>
      </c>
      <c r="H67" s="6">
        <v>1</v>
      </c>
      <c r="I67" s="1">
        <v>55</v>
      </c>
      <c r="J67" s="1" t="s">
        <v>32</v>
      </c>
      <c r="K67" s="1">
        <v>206.2</v>
      </c>
      <c r="L67" s="1">
        <f t="shared" si="39"/>
        <v>10.223000000000013</v>
      </c>
      <c r="M67" s="1"/>
      <c r="N67" s="1"/>
      <c r="O67" s="1">
        <v>163.37160000000009</v>
      </c>
      <c r="P67" s="1">
        <f t="shared" ref="P67:P123" si="42">E67/5</f>
        <v>43.284599999999998</v>
      </c>
      <c r="Q67" s="5">
        <f t="shared" si="34"/>
        <v>76.165999999999912</v>
      </c>
      <c r="R67" s="5">
        <f t="shared" si="37"/>
        <v>76.165999999999912</v>
      </c>
      <c r="S67" s="5"/>
      <c r="T67" s="5">
        <v>76</v>
      </c>
      <c r="U67" s="1"/>
      <c r="V67" s="1">
        <f t="shared" si="40"/>
        <v>11</v>
      </c>
      <c r="W67" s="1">
        <f t="shared" si="36"/>
        <v>9.240344140872276</v>
      </c>
      <c r="X67" s="1">
        <v>44.754800000000003</v>
      </c>
      <c r="Y67" s="1">
        <v>41.587400000000002</v>
      </c>
      <c r="Z67" s="1">
        <v>32.150799999999997</v>
      </c>
      <c r="AA67" s="1">
        <v>35.995199999999997</v>
      </c>
      <c r="AB67" s="1">
        <v>36.838000000000001</v>
      </c>
      <c r="AC67" s="1">
        <v>29.794599999999999</v>
      </c>
      <c r="AD67" s="1"/>
      <c r="AE67" s="1">
        <f t="shared" si="8"/>
        <v>76.2</v>
      </c>
      <c r="AF67" s="1">
        <f t="shared" si="9"/>
        <v>0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2" t="s">
        <v>102</v>
      </c>
      <c r="B68" s="12" t="s">
        <v>31</v>
      </c>
      <c r="C68" s="12"/>
      <c r="D68" s="12"/>
      <c r="E68" s="12"/>
      <c r="F68" s="12"/>
      <c r="G68" s="12">
        <f t="shared" si="41"/>
        <v>0</v>
      </c>
      <c r="H68" s="13">
        <v>0</v>
      </c>
      <c r="I68" s="12" t="e">
        <v>#N/A</v>
      </c>
      <c r="J68" s="12" t="s">
        <v>32</v>
      </c>
      <c r="K68" s="12"/>
      <c r="L68" s="12">
        <f t="shared" si="39"/>
        <v>0</v>
      </c>
      <c r="M68" s="12"/>
      <c r="N68" s="12"/>
      <c r="O68" s="12"/>
      <c r="P68" s="12">
        <f t="shared" si="42"/>
        <v>0</v>
      </c>
      <c r="Q68" s="14"/>
      <c r="R68" s="14"/>
      <c r="S68" s="14"/>
      <c r="T68" s="14"/>
      <c r="U68" s="12"/>
      <c r="V68" s="12" t="e">
        <f t="shared" ref="V68:V123" si="43">(F68+O68+Q68)/P68</f>
        <v>#DIV/0!</v>
      </c>
      <c r="W68" s="12" t="e">
        <f t="shared" ref="W68:W123" si="44">(F68+O68)/P68</f>
        <v>#DIV/0!</v>
      </c>
      <c r="X68" s="12">
        <v>0</v>
      </c>
      <c r="Y68" s="12">
        <v>0</v>
      </c>
      <c r="Z68" s="12">
        <v>0</v>
      </c>
      <c r="AA68" s="12">
        <v>0</v>
      </c>
      <c r="AB68" s="12">
        <v>0</v>
      </c>
      <c r="AC68" s="12">
        <v>0</v>
      </c>
      <c r="AD68" s="12" t="s">
        <v>49</v>
      </c>
      <c r="AE68" s="12">
        <f t="shared" si="8"/>
        <v>0</v>
      </c>
      <c r="AF68" s="12">
        <f t="shared" si="9"/>
        <v>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2" t="s">
        <v>103</v>
      </c>
      <c r="B69" s="12" t="s">
        <v>31</v>
      </c>
      <c r="C69" s="12"/>
      <c r="D69" s="12"/>
      <c r="E69" s="12"/>
      <c r="F69" s="12"/>
      <c r="G69" s="12">
        <f t="shared" si="41"/>
        <v>0</v>
      </c>
      <c r="H69" s="13">
        <v>0</v>
      </c>
      <c r="I69" s="12" t="e">
        <v>#N/A</v>
      </c>
      <c r="J69" s="12" t="s">
        <v>32</v>
      </c>
      <c r="K69" s="12"/>
      <c r="L69" s="12">
        <f t="shared" si="39"/>
        <v>0</v>
      </c>
      <c r="M69" s="12"/>
      <c r="N69" s="12"/>
      <c r="O69" s="12"/>
      <c r="P69" s="12">
        <f t="shared" si="42"/>
        <v>0</v>
      </c>
      <c r="Q69" s="14"/>
      <c r="R69" s="14"/>
      <c r="S69" s="14"/>
      <c r="T69" s="14"/>
      <c r="U69" s="12"/>
      <c r="V69" s="12" t="e">
        <f t="shared" si="43"/>
        <v>#DIV/0!</v>
      </c>
      <c r="W69" s="12" t="e">
        <f t="shared" si="44"/>
        <v>#DIV/0!</v>
      </c>
      <c r="X69" s="12">
        <v>0</v>
      </c>
      <c r="Y69" s="12">
        <v>0</v>
      </c>
      <c r="Z69" s="12">
        <v>0</v>
      </c>
      <c r="AA69" s="12">
        <v>0</v>
      </c>
      <c r="AB69" s="12">
        <v>0</v>
      </c>
      <c r="AC69" s="12">
        <v>0</v>
      </c>
      <c r="AD69" s="12" t="s">
        <v>49</v>
      </c>
      <c r="AE69" s="12">
        <f t="shared" si="8"/>
        <v>0</v>
      </c>
      <c r="AF69" s="12">
        <f t="shared" si="9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2" t="s">
        <v>104</v>
      </c>
      <c r="B70" s="12" t="s">
        <v>31</v>
      </c>
      <c r="C70" s="12"/>
      <c r="D70" s="12"/>
      <c r="E70" s="12">
        <v>-4.3780000000000001</v>
      </c>
      <c r="F70" s="12"/>
      <c r="G70" s="12">
        <f t="shared" si="41"/>
        <v>0</v>
      </c>
      <c r="H70" s="13">
        <v>0</v>
      </c>
      <c r="I70" s="12">
        <v>40</v>
      </c>
      <c r="J70" s="12" t="s">
        <v>32</v>
      </c>
      <c r="K70" s="12"/>
      <c r="L70" s="12">
        <f t="shared" si="39"/>
        <v>-4.3780000000000001</v>
      </c>
      <c r="M70" s="12"/>
      <c r="N70" s="12"/>
      <c r="O70" s="12"/>
      <c r="P70" s="12">
        <f t="shared" si="42"/>
        <v>-0.87560000000000004</v>
      </c>
      <c r="Q70" s="14">
        <v>150</v>
      </c>
      <c r="R70" s="14"/>
      <c r="S70" s="14"/>
      <c r="T70" s="14">
        <v>0</v>
      </c>
      <c r="U70" s="12" t="s">
        <v>49</v>
      </c>
      <c r="V70" s="12">
        <f>(G70+O70+Q70)/P70</f>
        <v>-171.31110095934216</v>
      </c>
      <c r="W70" s="12">
        <f t="shared" ref="W70:W71" si="45">(G70+O70)/P70</f>
        <v>0</v>
      </c>
      <c r="X70" s="12">
        <v>-0.60799999999999998</v>
      </c>
      <c r="Y70" s="12">
        <v>-0.156</v>
      </c>
      <c r="Z70" s="12">
        <v>1.7434000000000001</v>
      </c>
      <c r="AA70" s="12">
        <v>13.212199999999999</v>
      </c>
      <c r="AB70" s="12">
        <v>14.273199999999999</v>
      </c>
      <c r="AC70" s="12">
        <v>10.216200000000001</v>
      </c>
      <c r="AD70" s="12" t="s">
        <v>168</v>
      </c>
      <c r="AE70" s="12">
        <f t="shared" si="8"/>
        <v>0</v>
      </c>
      <c r="AF70" s="12">
        <f t="shared" si="9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105</v>
      </c>
      <c r="B71" s="1" t="s">
        <v>39</v>
      </c>
      <c r="C71" s="1">
        <v>181</v>
      </c>
      <c r="D71" s="1">
        <v>1033</v>
      </c>
      <c r="E71" s="1">
        <v>557</v>
      </c>
      <c r="F71" s="1">
        <v>558</v>
      </c>
      <c r="G71" s="1">
        <f t="shared" si="41"/>
        <v>558</v>
      </c>
      <c r="H71" s="6">
        <v>0.4</v>
      </c>
      <c r="I71" s="1">
        <v>45</v>
      </c>
      <c r="J71" s="1" t="s">
        <v>32</v>
      </c>
      <c r="K71" s="1">
        <v>605</v>
      </c>
      <c r="L71" s="1">
        <f t="shared" si="39"/>
        <v>-48</v>
      </c>
      <c r="M71" s="1"/>
      <c r="N71" s="1"/>
      <c r="O71" s="1">
        <v>138.80000000000021</v>
      </c>
      <c r="P71" s="1">
        <f t="shared" si="42"/>
        <v>111.4</v>
      </c>
      <c r="Q71" s="5">
        <f t="shared" ref="Q71" si="46">11*P71-O71-G71</f>
        <v>528.59999999999991</v>
      </c>
      <c r="R71" s="5">
        <f>Q71</f>
        <v>528.59999999999991</v>
      </c>
      <c r="S71" s="5"/>
      <c r="T71" s="5">
        <v>529</v>
      </c>
      <c r="U71" s="1"/>
      <c r="V71" s="1">
        <f>(G71+O71+R71)/P71</f>
        <v>11</v>
      </c>
      <c r="W71" s="1">
        <f t="shared" si="45"/>
        <v>6.2549371633752253</v>
      </c>
      <c r="X71" s="1">
        <v>97.2</v>
      </c>
      <c r="Y71" s="1">
        <v>100.6</v>
      </c>
      <c r="Z71" s="1">
        <v>100</v>
      </c>
      <c r="AA71" s="1">
        <v>98.4</v>
      </c>
      <c r="AB71" s="1">
        <v>105.6</v>
      </c>
      <c r="AC71" s="1">
        <v>106.4</v>
      </c>
      <c r="AD71" s="1"/>
      <c r="AE71" s="1">
        <f t="shared" ref="AE71:AE123" si="47">ROUND(R71*H71,1)</f>
        <v>211.4</v>
      </c>
      <c r="AF71" s="1">
        <f t="shared" ref="AF71:AF123" si="48">ROUND(S71*H71,1)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2" t="s">
        <v>106</v>
      </c>
      <c r="B72" s="12" t="s">
        <v>31</v>
      </c>
      <c r="C72" s="12"/>
      <c r="D72" s="12"/>
      <c r="E72" s="12"/>
      <c r="F72" s="12"/>
      <c r="G72" s="12">
        <f t="shared" si="41"/>
        <v>0</v>
      </c>
      <c r="H72" s="13">
        <v>0</v>
      </c>
      <c r="I72" s="12" t="e">
        <v>#N/A</v>
      </c>
      <c r="J72" s="12" t="s">
        <v>32</v>
      </c>
      <c r="K72" s="12"/>
      <c r="L72" s="12">
        <f t="shared" si="39"/>
        <v>0</v>
      </c>
      <c r="M72" s="12"/>
      <c r="N72" s="12"/>
      <c r="O72" s="12"/>
      <c r="P72" s="12">
        <f t="shared" si="42"/>
        <v>0</v>
      </c>
      <c r="Q72" s="14"/>
      <c r="R72" s="14"/>
      <c r="S72" s="14"/>
      <c r="T72" s="14"/>
      <c r="U72" s="12"/>
      <c r="V72" s="12" t="e">
        <f t="shared" si="43"/>
        <v>#DIV/0!</v>
      </c>
      <c r="W72" s="12" t="e">
        <f t="shared" si="44"/>
        <v>#DIV/0!</v>
      </c>
      <c r="X72" s="12">
        <v>0</v>
      </c>
      <c r="Y72" s="12">
        <v>0</v>
      </c>
      <c r="Z72" s="12">
        <v>0</v>
      </c>
      <c r="AA72" s="12">
        <v>0</v>
      </c>
      <c r="AB72" s="12">
        <v>0</v>
      </c>
      <c r="AC72" s="12">
        <v>0</v>
      </c>
      <c r="AD72" s="12" t="s">
        <v>49</v>
      </c>
      <c r="AE72" s="12">
        <f t="shared" si="47"/>
        <v>0</v>
      </c>
      <c r="AF72" s="12">
        <f t="shared" si="48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107</v>
      </c>
      <c r="B73" s="1" t="s">
        <v>39</v>
      </c>
      <c r="C73" s="1">
        <v>87</v>
      </c>
      <c r="D73" s="1">
        <v>194.001</v>
      </c>
      <c r="E73" s="1">
        <v>42</v>
      </c>
      <c r="F73" s="1">
        <v>192</v>
      </c>
      <c r="G73" s="1">
        <f t="shared" si="41"/>
        <v>192</v>
      </c>
      <c r="H73" s="6">
        <v>0.35</v>
      </c>
      <c r="I73" s="1">
        <v>40</v>
      </c>
      <c r="J73" s="1" t="s">
        <v>32</v>
      </c>
      <c r="K73" s="1">
        <v>79</v>
      </c>
      <c r="L73" s="1">
        <f t="shared" si="39"/>
        <v>-37</v>
      </c>
      <c r="M73" s="1"/>
      <c r="N73" s="1"/>
      <c r="O73" s="1">
        <v>138.80000000000001</v>
      </c>
      <c r="P73" s="1">
        <f t="shared" si="42"/>
        <v>8.4</v>
      </c>
      <c r="Q73" s="5"/>
      <c r="R73" s="5">
        <f t="shared" ref="R73:R74" si="49">Q73</f>
        <v>0</v>
      </c>
      <c r="S73" s="5"/>
      <c r="T73" s="5"/>
      <c r="U73" s="1"/>
      <c r="V73" s="1">
        <f>(G73+O73+Q73)/P73</f>
        <v>39.38095238095238</v>
      </c>
      <c r="W73" s="1">
        <f t="shared" ref="W73:W74" si="50">(G73+O73)/P73</f>
        <v>39.38095238095238</v>
      </c>
      <c r="X73" s="1">
        <v>28.4</v>
      </c>
      <c r="Y73" s="1">
        <v>25.6</v>
      </c>
      <c r="Z73" s="1">
        <v>7</v>
      </c>
      <c r="AA73" s="1">
        <v>10.6</v>
      </c>
      <c r="AB73" s="1">
        <v>27.4</v>
      </c>
      <c r="AC73" s="1">
        <v>24.6</v>
      </c>
      <c r="AD73" s="1"/>
      <c r="AE73" s="1">
        <f t="shared" si="47"/>
        <v>0</v>
      </c>
      <c r="AF73" s="1">
        <f t="shared" si="48"/>
        <v>0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 t="s">
        <v>108</v>
      </c>
      <c r="B74" s="1" t="s">
        <v>39</v>
      </c>
      <c r="C74" s="1">
        <v>2</v>
      </c>
      <c r="D74" s="1">
        <v>60</v>
      </c>
      <c r="E74" s="1">
        <v>26</v>
      </c>
      <c r="F74" s="1">
        <v>33</v>
      </c>
      <c r="G74" s="1">
        <f t="shared" si="41"/>
        <v>33</v>
      </c>
      <c r="H74" s="6">
        <v>0.4</v>
      </c>
      <c r="I74" s="1" t="e">
        <v>#N/A</v>
      </c>
      <c r="J74" s="1" t="s">
        <v>32</v>
      </c>
      <c r="K74" s="1">
        <v>28</v>
      </c>
      <c r="L74" s="1">
        <f t="shared" si="39"/>
        <v>-2</v>
      </c>
      <c r="M74" s="1"/>
      <c r="N74" s="1"/>
      <c r="O74" s="1"/>
      <c r="P74" s="1">
        <f t="shared" si="42"/>
        <v>5.2</v>
      </c>
      <c r="Q74" s="5">
        <f t="shared" ref="Q74" si="51">11*P74-O74-G74</f>
        <v>24.200000000000003</v>
      </c>
      <c r="R74" s="5">
        <f t="shared" si="49"/>
        <v>24.200000000000003</v>
      </c>
      <c r="S74" s="5"/>
      <c r="T74" s="5">
        <v>40</v>
      </c>
      <c r="U74" s="1"/>
      <c r="V74" s="1">
        <f>(G74+O74+R74)/P74</f>
        <v>11</v>
      </c>
      <c r="W74" s="1">
        <f t="shared" si="50"/>
        <v>6.3461538461538458</v>
      </c>
      <c r="X74" s="1">
        <v>3.4</v>
      </c>
      <c r="Y74" s="1">
        <v>5.8</v>
      </c>
      <c r="Z74" s="1">
        <v>2.4</v>
      </c>
      <c r="AA74" s="1">
        <v>0</v>
      </c>
      <c r="AB74" s="1">
        <v>0</v>
      </c>
      <c r="AC74" s="1">
        <v>0</v>
      </c>
      <c r="AD74" s="1"/>
      <c r="AE74" s="1">
        <f t="shared" si="47"/>
        <v>9.6999999999999993</v>
      </c>
      <c r="AF74" s="1">
        <f t="shared" si="48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5" t="s">
        <v>109</v>
      </c>
      <c r="B75" s="15" t="s">
        <v>39</v>
      </c>
      <c r="C75" s="15"/>
      <c r="D75" s="15">
        <v>280</v>
      </c>
      <c r="E75" s="15"/>
      <c r="F75" s="15">
        <v>280</v>
      </c>
      <c r="G75" s="15">
        <f t="shared" si="41"/>
        <v>0</v>
      </c>
      <c r="H75" s="16">
        <v>0</v>
      </c>
      <c r="I75" s="15" t="e">
        <v>#N/A</v>
      </c>
      <c r="J75" s="15" t="s">
        <v>40</v>
      </c>
      <c r="K75" s="15">
        <v>1</v>
      </c>
      <c r="L75" s="15">
        <f t="shared" si="39"/>
        <v>-1</v>
      </c>
      <c r="M75" s="15"/>
      <c r="N75" s="15"/>
      <c r="O75" s="15"/>
      <c r="P75" s="15">
        <f t="shared" si="42"/>
        <v>0</v>
      </c>
      <c r="Q75" s="17"/>
      <c r="R75" s="17"/>
      <c r="S75" s="17"/>
      <c r="T75" s="17"/>
      <c r="U75" s="15"/>
      <c r="V75" s="15" t="e">
        <f t="shared" si="43"/>
        <v>#DIV/0!</v>
      </c>
      <c r="W75" s="15" t="e">
        <f t="shared" si="44"/>
        <v>#DIV/0!</v>
      </c>
      <c r="X75" s="15">
        <v>0</v>
      </c>
      <c r="Y75" s="15">
        <v>0</v>
      </c>
      <c r="Z75" s="15">
        <v>0</v>
      </c>
      <c r="AA75" s="15">
        <v>0</v>
      </c>
      <c r="AB75" s="15">
        <v>0</v>
      </c>
      <c r="AC75" s="15">
        <v>0</v>
      </c>
      <c r="AD75" s="15"/>
      <c r="AE75" s="15">
        <f t="shared" si="47"/>
        <v>0</v>
      </c>
      <c r="AF75" s="15">
        <f t="shared" si="48"/>
        <v>0</v>
      </c>
      <c r="AG75" s="1">
        <f>VLOOKUP(A75,Гермес!A:B,2,0)</f>
        <v>280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5" t="s">
        <v>110</v>
      </c>
      <c r="B76" s="15" t="s">
        <v>39</v>
      </c>
      <c r="C76" s="15"/>
      <c r="D76" s="15">
        <v>64</v>
      </c>
      <c r="E76" s="15"/>
      <c r="F76" s="15">
        <v>64</v>
      </c>
      <c r="G76" s="15">
        <f t="shared" si="41"/>
        <v>0</v>
      </c>
      <c r="H76" s="16">
        <v>0</v>
      </c>
      <c r="I76" s="15" t="e">
        <v>#N/A</v>
      </c>
      <c r="J76" s="15" t="s">
        <v>40</v>
      </c>
      <c r="K76" s="15"/>
      <c r="L76" s="15">
        <f t="shared" si="39"/>
        <v>0</v>
      </c>
      <c r="M76" s="15"/>
      <c r="N76" s="15"/>
      <c r="O76" s="15"/>
      <c r="P76" s="15">
        <f t="shared" si="42"/>
        <v>0</v>
      </c>
      <c r="Q76" s="17"/>
      <c r="R76" s="17"/>
      <c r="S76" s="17"/>
      <c r="T76" s="17"/>
      <c r="U76" s="15"/>
      <c r="V76" s="15" t="e">
        <f t="shared" si="43"/>
        <v>#DIV/0!</v>
      </c>
      <c r="W76" s="15" t="e">
        <f t="shared" si="44"/>
        <v>#DIV/0!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/>
      <c r="AE76" s="15">
        <f t="shared" si="47"/>
        <v>0</v>
      </c>
      <c r="AF76" s="15">
        <f t="shared" si="48"/>
        <v>0</v>
      </c>
      <c r="AG76" s="1">
        <f>VLOOKUP(A76,Гермес!A:B,2,0)</f>
        <v>64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5" t="s">
        <v>111</v>
      </c>
      <c r="B77" s="15" t="s">
        <v>39</v>
      </c>
      <c r="C77" s="15"/>
      <c r="D77" s="15">
        <v>168</v>
      </c>
      <c r="E77" s="15"/>
      <c r="F77" s="15">
        <v>168</v>
      </c>
      <c r="G77" s="15">
        <f t="shared" si="41"/>
        <v>0</v>
      </c>
      <c r="H77" s="16">
        <v>0</v>
      </c>
      <c r="I77" s="15" t="e">
        <v>#N/A</v>
      </c>
      <c r="J77" s="15" t="s">
        <v>40</v>
      </c>
      <c r="K77" s="15">
        <v>3</v>
      </c>
      <c r="L77" s="15">
        <f t="shared" si="39"/>
        <v>-3</v>
      </c>
      <c r="M77" s="15"/>
      <c r="N77" s="15"/>
      <c r="O77" s="15"/>
      <c r="P77" s="15">
        <f t="shared" si="42"/>
        <v>0</v>
      </c>
      <c r="Q77" s="17"/>
      <c r="R77" s="17"/>
      <c r="S77" s="17"/>
      <c r="T77" s="17"/>
      <c r="U77" s="15"/>
      <c r="V77" s="15" t="e">
        <f t="shared" si="43"/>
        <v>#DIV/0!</v>
      </c>
      <c r="W77" s="15" t="e">
        <f t="shared" si="44"/>
        <v>#DIV/0!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0</v>
      </c>
      <c r="AD77" s="15"/>
      <c r="AE77" s="15">
        <f t="shared" si="47"/>
        <v>0</v>
      </c>
      <c r="AF77" s="15">
        <f t="shared" si="48"/>
        <v>0</v>
      </c>
      <c r="AG77" s="1">
        <f>VLOOKUP(A77,Гермес!A:B,2,0)</f>
        <v>168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5" t="s">
        <v>112</v>
      </c>
      <c r="B78" s="15" t="s">
        <v>39</v>
      </c>
      <c r="C78" s="15"/>
      <c r="D78" s="15">
        <v>460</v>
      </c>
      <c r="E78" s="15"/>
      <c r="F78" s="15">
        <v>460</v>
      </c>
      <c r="G78" s="15">
        <f t="shared" si="41"/>
        <v>0</v>
      </c>
      <c r="H78" s="16">
        <v>0</v>
      </c>
      <c r="I78" s="15" t="e">
        <v>#N/A</v>
      </c>
      <c r="J78" s="15" t="s">
        <v>40</v>
      </c>
      <c r="K78" s="15">
        <v>8</v>
      </c>
      <c r="L78" s="15">
        <f t="shared" si="39"/>
        <v>-8</v>
      </c>
      <c r="M78" s="15"/>
      <c r="N78" s="15"/>
      <c r="O78" s="15"/>
      <c r="P78" s="15">
        <f t="shared" si="42"/>
        <v>0</v>
      </c>
      <c r="Q78" s="17"/>
      <c r="R78" s="17"/>
      <c r="S78" s="17"/>
      <c r="T78" s="17"/>
      <c r="U78" s="15"/>
      <c r="V78" s="15" t="e">
        <f t="shared" si="43"/>
        <v>#DIV/0!</v>
      </c>
      <c r="W78" s="15" t="e">
        <f t="shared" si="44"/>
        <v>#DIV/0!</v>
      </c>
      <c r="X78" s="15">
        <v>0</v>
      </c>
      <c r="Y78" s="15">
        <v>0</v>
      </c>
      <c r="Z78" s="15">
        <v>0</v>
      </c>
      <c r="AA78" s="15">
        <v>0</v>
      </c>
      <c r="AB78" s="15">
        <v>0</v>
      </c>
      <c r="AC78" s="15">
        <v>0</v>
      </c>
      <c r="AD78" s="15"/>
      <c r="AE78" s="15">
        <f t="shared" si="47"/>
        <v>0</v>
      </c>
      <c r="AF78" s="15">
        <f t="shared" si="48"/>
        <v>0</v>
      </c>
      <c r="AG78" s="1">
        <f>VLOOKUP(A78,Гермес!A:B,2,0)</f>
        <v>460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2" t="s">
        <v>113</v>
      </c>
      <c r="B79" s="12" t="s">
        <v>39</v>
      </c>
      <c r="C79" s="12"/>
      <c r="D79" s="12">
        <v>312</v>
      </c>
      <c r="E79" s="12"/>
      <c r="F79" s="12">
        <v>312</v>
      </c>
      <c r="G79" s="12">
        <f t="shared" si="41"/>
        <v>0</v>
      </c>
      <c r="H79" s="13">
        <v>0</v>
      </c>
      <c r="I79" s="12" t="e">
        <v>#N/A</v>
      </c>
      <c r="J79" s="12" t="s">
        <v>32</v>
      </c>
      <c r="K79" s="12">
        <v>2</v>
      </c>
      <c r="L79" s="12">
        <f t="shared" si="39"/>
        <v>-2</v>
      </c>
      <c r="M79" s="12"/>
      <c r="N79" s="12"/>
      <c r="O79" s="12"/>
      <c r="P79" s="12">
        <f t="shared" si="42"/>
        <v>0</v>
      </c>
      <c r="Q79" s="14"/>
      <c r="R79" s="14"/>
      <c r="S79" s="14"/>
      <c r="T79" s="14"/>
      <c r="U79" s="12"/>
      <c r="V79" s="12" t="e">
        <f t="shared" si="43"/>
        <v>#DIV/0!</v>
      </c>
      <c r="W79" s="12" t="e">
        <f t="shared" si="44"/>
        <v>#DIV/0!</v>
      </c>
      <c r="X79" s="12">
        <v>0</v>
      </c>
      <c r="Y79" s="12">
        <v>0</v>
      </c>
      <c r="Z79" s="12">
        <v>0</v>
      </c>
      <c r="AA79" s="12">
        <v>0</v>
      </c>
      <c r="AB79" s="12">
        <v>0</v>
      </c>
      <c r="AC79" s="12">
        <v>0</v>
      </c>
      <c r="AD79" s="12" t="s">
        <v>49</v>
      </c>
      <c r="AE79" s="12">
        <f t="shared" si="47"/>
        <v>0</v>
      </c>
      <c r="AF79" s="12">
        <f t="shared" si="48"/>
        <v>0</v>
      </c>
      <c r="AG79" s="1">
        <f>VLOOKUP(A79,Гермес!A:B,2,0)</f>
        <v>312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5" t="s">
        <v>114</v>
      </c>
      <c r="B80" s="15" t="s">
        <v>39</v>
      </c>
      <c r="C80" s="15"/>
      <c r="D80" s="15">
        <v>60</v>
      </c>
      <c r="E80" s="15"/>
      <c r="F80" s="15">
        <v>60</v>
      </c>
      <c r="G80" s="15">
        <f t="shared" si="41"/>
        <v>0</v>
      </c>
      <c r="H80" s="16">
        <v>0</v>
      </c>
      <c r="I80" s="15" t="e">
        <v>#N/A</v>
      </c>
      <c r="J80" s="15" t="s">
        <v>40</v>
      </c>
      <c r="K80" s="15">
        <v>3</v>
      </c>
      <c r="L80" s="15">
        <f t="shared" si="39"/>
        <v>-3</v>
      </c>
      <c r="M80" s="15"/>
      <c r="N80" s="15"/>
      <c r="O80" s="15"/>
      <c r="P80" s="15">
        <f t="shared" si="42"/>
        <v>0</v>
      </c>
      <c r="Q80" s="17"/>
      <c r="R80" s="17"/>
      <c r="S80" s="17"/>
      <c r="T80" s="17"/>
      <c r="U80" s="15"/>
      <c r="V80" s="15" t="e">
        <f t="shared" si="43"/>
        <v>#DIV/0!</v>
      </c>
      <c r="W80" s="15" t="e">
        <f t="shared" si="44"/>
        <v>#DIV/0!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/>
      <c r="AE80" s="15">
        <f t="shared" si="47"/>
        <v>0</v>
      </c>
      <c r="AF80" s="15">
        <f t="shared" si="48"/>
        <v>0</v>
      </c>
      <c r="AG80" s="1">
        <f>VLOOKUP(A80,Гермес!A:B,2,0)</f>
        <v>60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115</v>
      </c>
      <c r="B81" s="1" t="s">
        <v>39</v>
      </c>
      <c r="C81" s="1">
        <v>148</v>
      </c>
      <c r="D81" s="1">
        <v>828</v>
      </c>
      <c r="E81" s="1">
        <v>157</v>
      </c>
      <c r="F81" s="1">
        <v>774</v>
      </c>
      <c r="G81" s="1">
        <f t="shared" si="41"/>
        <v>174</v>
      </c>
      <c r="H81" s="6">
        <v>0.4</v>
      </c>
      <c r="I81" s="1">
        <v>40</v>
      </c>
      <c r="J81" s="1" t="s">
        <v>32</v>
      </c>
      <c r="K81" s="1">
        <v>157</v>
      </c>
      <c r="L81" s="1">
        <f t="shared" si="39"/>
        <v>0</v>
      </c>
      <c r="M81" s="1"/>
      <c r="N81" s="1"/>
      <c r="O81" s="1">
        <v>72.599999999999966</v>
      </c>
      <c r="P81" s="1">
        <f t="shared" si="42"/>
        <v>31.4</v>
      </c>
      <c r="Q81" s="5">
        <f>11*P81-O81-G81</f>
        <v>98.800000000000011</v>
      </c>
      <c r="R81" s="5">
        <f>Q81</f>
        <v>98.800000000000011</v>
      </c>
      <c r="S81" s="5"/>
      <c r="T81" s="5">
        <v>99</v>
      </c>
      <c r="U81" s="1"/>
      <c r="V81" s="1">
        <f>(G81+O81+R81)/P81</f>
        <v>11</v>
      </c>
      <c r="W81" s="1">
        <f>(G81+O81)/P81</f>
        <v>7.8535031847133752</v>
      </c>
      <c r="X81" s="1">
        <v>31.2</v>
      </c>
      <c r="Y81" s="1">
        <v>29.8</v>
      </c>
      <c r="Z81" s="1">
        <v>19.8</v>
      </c>
      <c r="AA81" s="1">
        <v>18.600000000000001</v>
      </c>
      <c r="AB81" s="1">
        <v>23.8</v>
      </c>
      <c r="AC81" s="1">
        <v>22.8</v>
      </c>
      <c r="AD81" s="1"/>
      <c r="AE81" s="1">
        <f t="shared" si="47"/>
        <v>39.5</v>
      </c>
      <c r="AF81" s="1">
        <f t="shared" si="48"/>
        <v>0</v>
      </c>
      <c r="AG81" s="1">
        <f>VLOOKUP(A81,Гермес!A:B,2,0)</f>
        <v>600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5" t="s">
        <v>116</v>
      </c>
      <c r="B82" s="15" t="s">
        <v>39</v>
      </c>
      <c r="C82" s="15"/>
      <c r="D82" s="15">
        <v>120</v>
      </c>
      <c r="E82" s="15"/>
      <c r="F82" s="15">
        <v>120</v>
      </c>
      <c r="G82" s="15">
        <f t="shared" si="41"/>
        <v>0</v>
      </c>
      <c r="H82" s="16">
        <v>0</v>
      </c>
      <c r="I82" s="15" t="e">
        <v>#N/A</v>
      </c>
      <c r="J82" s="15" t="s">
        <v>40</v>
      </c>
      <c r="K82" s="15">
        <v>2</v>
      </c>
      <c r="L82" s="15">
        <f t="shared" si="39"/>
        <v>-2</v>
      </c>
      <c r="M82" s="15"/>
      <c r="N82" s="15"/>
      <c r="O82" s="15"/>
      <c r="P82" s="15">
        <f t="shared" si="42"/>
        <v>0</v>
      </c>
      <c r="Q82" s="17"/>
      <c r="R82" s="17"/>
      <c r="S82" s="17"/>
      <c r="T82" s="17"/>
      <c r="U82" s="15"/>
      <c r="V82" s="15" t="e">
        <f t="shared" si="43"/>
        <v>#DIV/0!</v>
      </c>
      <c r="W82" s="15" t="e">
        <f t="shared" si="44"/>
        <v>#DIV/0!</v>
      </c>
      <c r="X82" s="15">
        <v>0</v>
      </c>
      <c r="Y82" s="15">
        <v>0</v>
      </c>
      <c r="Z82" s="15">
        <v>0</v>
      </c>
      <c r="AA82" s="15">
        <v>0</v>
      </c>
      <c r="AB82" s="15">
        <v>0</v>
      </c>
      <c r="AC82" s="15">
        <v>0</v>
      </c>
      <c r="AD82" s="15" t="s">
        <v>54</v>
      </c>
      <c r="AE82" s="15">
        <f t="shared" si="47"/>
        <v>0</v>
      </c>
      <c r="AF82" s="15">
        <f t="shared" si="48"/>
        <v>0</v>
      </c>
      <c r="AG82" s="1">
        <f>VLOOKUP(A82,Гермес!A:B,2,0)</f>
        <v>120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117</v>
      </c>
      <c r="B83" s="1" t="s">
        <v>31</v>
      </c>
      <c r="C83" s="1"/>
      <c r="D83" s="1">
        <v>47.347999999999999</v>
      </c>
      <c r="E83" s="1">
        <v>16.574999999999999</v>
      </c>
      <c r="F83" s="1">
        <v>30.754000000000001</v>
      </c>
      <c r="G83" s="1">
        <f t="shared" si="41"/>
        <v>30.754000000000001</v>
      </c>
      <c r="H83" s="6">
        <v>1</v>
      </c>
      <c r="I83" s="1">
        <v>40</v>
      </c>
      <c r="J83" s="1" t="s">
        <v>32</v>
      </c>
      <c r="K83" s="1">
        <v>17.5</v>
      </c>
      <c r="L83" s="1">
        <f t="shared" si="39"/>
        <v>-0.92500000000000071</v>
      </c>
      <c r="M83" s="1"/>
      <c r="N83" s="1"/>
      <c r="O83" s="1"/>
      <c r="P83" s="1">
        <f t="shared" si="42"/>
        <v>3.3149999999999999</v>
      </c>
      <c r="Q83" s="5">
        <v>10</v>
      </c>
      <c r="R83" s="5">
        <v>0</v>
      </c>
      <c r="S83" s="5"/>
      <c r="T83" s="5">
        <v>0</v>
      </c>
      <c r="U83" s="1" t="s">
        <v>49</v>
      </c>
      <c r="V83" s="1">
        <f>(G83+O83+R83)/P83</f>
        <v>9.2772247360482663</v>
      </c>
      <c r="W83" s="1">
        <f>(G83+O83)/P83</f>
        <v>9.2772247360482663</v>
      </c>
      <c r="X83" s="1">
        <v>1.579</v>
      </c>
      <c r="Y83" s="1">
        <v>2.1497999999999999</v>
      </c>
      <c r="Z83" s="1">
        <v>5.1424000000000003</v>
      </c>
      <c r="AA83" s="1">
        <v>5.9916</v>
      </c>
      <c r="AB83" s="1">
        <v>4.1116000000000001</v>
      </c>
      <c r="AC83" s="1">
        <v>4.4164000000000003</v>
      </c>
      <c r="AD83" s="1" t="s">
        <v>170</v>
      </c>
      <c r="AE83" s="1">
        <f t="shared" si="47"/>
        <v>0</v>
      </c>
      <c r="AF83" s="1">
        <f t="shared" si="48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5" t="s">
        <v>118</v>
      </c>
      <c r="B84" s="15" t="s">
        <v>39</v>
      </c>
      <c r="C84" s="15">
        <v>8</v>
      </c>
      <c r="D84" s="15"/>
      <c r="E84" s="15">
        <v>8</v>
      </c>
      <c r="F84" s="15"/>
      <c r="G84" s="15">
        <f t="shared" si="41"/>
        <v>0</v>
      </c>
      <c r="H84" s="16">
        <v>0</v>
      </c>
      <c r="I84" s="15">
        <v>35</v>
      </c>
      <c r="J84" s="15" t="s">
        <v>40</v>
      </c>
      <c r="K84" s="15">
        <v>9</v>
      </c>
      <c r="L84" s="15">
        <f t="shared" si="39"/>
        <v>-1</v>
      </c>
      <c r="M84" s="15"/>
      <c r="N84" s="15"/>
      <c r="O84" s="15"/>
      <c r="P84" s="15">
        <f t="shared" si="42"/>
        <v>1.6</v>
      </c>
      <c r="Q84" s="17"/>
      <c r="R84" s="17"/>
      <c r="S84" s="17"/>
      <c r="T84" s="17"/>
      <c r="U84" s="15"/>
      <c r="V84" s="15">
        <f t="shared" si="43"/>
        <v>0</v>
      </c>
      <c r="W84" s="15">
        <f t="shared" si="44"/>
        <v>0</v>
      </c>
      <c r="X84" s="15">
        <v>5.8</v>
      </c>
      <c r="Y84" s="15">
        <v>6.6</v>
      </c>
      <c r="Z84" s="15">
        <v>2.2000000000000002</v>
      </c>
      <c r="AA84" s="15">
        <v>0.4</v>
      </c>
      <c r="AB84" s="15">
        <v>0.6</v>
      </c>
      <c r="AC84" s="15">
        <v>0.8</v>
      </c>
      <c r="AD84" s="15"/>
      <c r="AE84" s="15">
        <f t="shared" si="47"/>
        <v>0</v>
      </c>
      <c r="AF84" s="15">
        <f t="shared" si="48"/>
        <v>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5" t="s">
        <v>119</v>
      </c>
      <c r="B85" s="15" t="s">
        <v>39</v>
      </c>
      <c r="C85" s="15">
        <v>2</v>
      </c>
      <c r="D85" s="15"/>
      <c r="E85" s="15">
        <v>-2</v>
      </c>
      <c r="F85" s="15"/>
      <c r="G85" s="15">
        <f t="shared" si="41"/>
        <v>0</v>
      </c>
      <c r="H85" s="16">
        <v>0</v>
      </c>
      <c r="I85" s="15">
        <v>45</v>
      </c>
      <c r="J85" s="15" t="s">
        <v>40</v>
      </c>
      <c r="K85" s="15"/>
      <c r="L85" s="15">
        <f t="shared" si="39"/>
        <v>-2</v>
      </c>
      <c r="M85" s="15"/>
      <c r="N85" s="15"/>
      <c r="O85" s="15"/>
      <c r="P85" s="15">
        <f t="shared" si="42"/>
        <v>-0.4</v>
      </c>
      <c r="Q85" s="17"/>
      <c r="R85" s="17"/>
      <c r="S85" s="17"/>
      <c r="T85" s="17"/>
      <c r="U85" s="15"/>
      <c r="V85" s="15">
        <f t="shared" si="43"/>
        <v>0</v>
      </c>
      <c r="W85" s="15">
        <f t="shared" si="44"/>
        <v>0</v>
      </c>
      <c r="X85" s="15">
        <v>12.4</v>
      </c>
      <c r="Y85" s="15">
        <v>15.2</v>
      </c>
      <c r="Z85" s="15">
        <v>17.2</v>
      </c>
      <c r="AA85" s="15">
        <v>18.8</v>
      </c>
      <c r="AB85" s="15">
        <v>13.2</v>
      </c>
      <c r="AC85" s="15">
        <v>12</v>
      </c>
      <c r="AD85" s="15"/>
      <c r="AE85" s="15">
        <f t="shared" si="47"/>
        <v>0</v>
      </c>
      <c r="AF85" s="15">
        <f t="shared" si="48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120</v>
      </c>
      <c r="B86" s="1" t="s">
        <v>31</v>
      </c>
      <c r="C86" s="1"/>
      <c r="D86" s="1">
        <v>78.509</v>
      </c>
      <c r="E86" s="1">
        <v>46.029000000000003</v>
      </c>
      <c r="F86" s="1">
        <v>32.479999999999997</v>
      </c>
      <c r="G86" s="1">
        <f t="shared" si="41"/>
        <v>32.479999999999997</v>
      </c>
      <c r="H86" s="6">
        <v>1</v>
      </c>
      <c r="I86" s="1" t="e">
        <v>#N/A</v>
      </c>
      <c r="J86" s="1" t="s">
        <v>32</v>
      </c>
      <c r="K86" s="1">
        <v>50.3</v>
      </c>
      <c r="L86" s="1">
        <f t="shared" si="39"/>
        <v>-4.2709999999999937</v>
      </c>
      <c r="M86" s="1"/>
      <c r="N86" s="1"/>
      <c r="O86" s="1"/>
      <c r="P86" s="1">
        <f t="shared" si="42"/>
        <v>9.2058</v>
      </c>
      <c r="Q86" s="5">
        <f t="shared" ref="Q86" si="52">11*P86-O86-G86</f>
        <v>68.783800000000014</v>
      </c>
      <c r="R86" s="5">
        <f t="shared" ref="R86:R87" si="53">Q86</f>
        <v>68.783800000000014</v>
      </c>
      <c r="S86" s="5"/>
      <c r="T86" s="5">
        <v>69</v>
      </c>
      <c r="U86" s="1"/>
      <c r="V86" s="1">
        <f>(G86+O86+R86)/P86</f>
        <v>11</v>
      </c>
      <c r="W86" s="1">
        <f t="shared" ref="W86:W87" si="54">(G86+O86)/P86</f>
        <v>3.5282104760042579</v>
      </c>
      <c r="X86" s="1">
        <v>0.82520000000000004</v>
      </c>
      <c r="Y86" s="1">
        <v>6.3450000000000006</v>
      </c>
      <c r="Z86" s="1">
        <v>5.7918000000000003</v>
      </c>
      <c r="AA86" s="1">
        <v>0.27200000000000002</v>
      </c>
      <c r="AB86" s="1">
        <v>-0.1288</v>
      </c>
      <c r="AC86" s="1">
        <v>0</v>
      </c>
      <c r="AD86" s="1"/>
      <c r="AE86" s="1">
        <f t="shared" si="47"/>
        <v>68.8</v>
      </c>
      <c r="AF86" s="1">
        <f t="shared" si="48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9" t="s">
        <v>121</v>
      </c>
      <c r="B87" s="1" t="s">
        <v>39</v>
      </c>
      <c r="C87" s="1"/>
      <c r="D87" s="1"/>
      <c r="E87" s="18">
        <f>E88</f>
        <v>18</v>
      </c>
      <c r="F87" s="1"/>
      <c r="G87" s="18">
        <f>G88</f>
        <v>40</v>
      </c>
      <c r="H87" s="6">
        <v>0.45</v>
      </c>
      <c r="I87" s="1" t="e">
        <v>#N/A</v>
      </c>
      <c r="J87" s="1" t="s">
        <v>32</v>
      </c>
      <c r="K87" s="1"/>
      <c r="L87" s="1">
        <f t="shared" si="39"/>
        <v>18</v>
      </c>
      <c r="M87" s="1"/>
      <c r="N87" s="1"/>
      <c r="O87" s="1">
        <v>20.399999999999991</v>
      </c>
      <c r="P87" s="1">
        <f t="shared" si="42"/>
        <v>3.6</v>
      </c>
      <c r="Q87" s="5"/>
      <c r="R87" s="5">
        <f t="shared" si="53"/>
        <v>0</v>
      </c>
      <c r="S87" s="5"/>
      <c r="T87" s="5"/>
      <c r="U87" s="1"/>
      <c r="V87" s="1">
        <f>(G87+O87+Q87)/P87</f>
        <v>16.777777777777775</v>
      </c>
      <c r="W87" s="1">
        <f t="shared" si="54"/>
        <v>16.777777777777775</v>
      </c>
      <c r="X87" s="1">
        <v>5.8</v>
      </c>
      <c r="Y87" s="1">
        <v>6.4</v>
      </c>
      <c r="Z87" s="1">
        <v>1.2</v>
      </c>
      <c r="AA87" s="1">
        <v>0.2</v>
      </c>
      <c r="AB87" s="1">
        <v>0</v>
      </c>
      <c r="AC87" s="1">
        <v>0</v>
      </c>
      <c r="AD87" s="1" t="s">
        <v>122</v>
      </c>
      <c r="AE87" s="1">
        <f t="shared" si="47"/>
        <v>0</v>
      </c>
      <c r="AF87" s="1">
        <f t="shared" si="48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5" t="s">
        <v>123</v>
      </c>
      <c r="B88" s="15" t="s">
        <v>39</v>
      </c>
      <c r="C88" s="15">
        <v>10</v>
      </c>
      <c r="D88" s="15">
        <v>59</v>
      </c>
      <c r="E88" s="18">
        <v>18</v>
      </c>
      <c r="F88" s="15">
        <v>40</v>
      </c>
      <c r="G88" s="18">
        <f t="shared" si="41"/>
        <v>40</v>
      </c>
      <c r="H88" s="16">
        <v>0</v>
      </c>
      <c r="I88" s="15" t="e">
        <v>#N/A</v>
      </c>
      <c r="J88" s="15" t="s">
        <v>40</v>
      </c>
      <c r="K88" s="15">
        <v>18</v>
      </c>
      <c r="L88" s="15">
        <f t="shared" si="39"/>
        <v>0</v>
      </c>
      <c r="M88" s="15"/>
      <c r="N88" s="15"/>
      <c r="O88" s="15"/>
      <c r="P88" s="15">
        <f t="shared" si="42"/>
        <v>3.6</v>
      </c>
      <c r="Q88" s="17"/>
      <c r="R88" s="17"/>
      <c r="S88" s="17"/>
      <c r="T88" s="17"/>
      <c r="U88" s="15"/>
      <c r="V88" s="15">
        <f t="shared" si="43"/>
        <v>11.111111111111111</v>
      </c>
      <c r="W88" s="15">
        <f t="shared" si="44"/>
        <v>11.111111111111111</v>
      </c>
      <c r="X88" s="15">
        <v>5.8</v>
      </c>
      <c r="Y88" s="15">
        <v>6.4</v>
      </c>
      <c r="Z88" s="15">
        <v>1.2</v>
      </c>
      <c r="AA88" s="15">
        <v>0.2</v>
      </c>
      <c r="AB88" s="15">
        <v>0</v>
      </c>
      <c r="AC88" s="15">
        <v>0</v>
      </c>
      <c r="AD88" s="15" t="s">
        <v>124</v>
      </c>
      <c r="AE88" s="15">
        <f t="shared" si="47"/>
        <v>0</v>
      </c>
      <c r="AF88" s="15">
        <f t="shared" si="48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125</v>
      </c>
      <c r="B89" s="1" t="s">
        <v>31</v>
      </c>
      <c r="C89" s="1">
        <v>329.44099999999997</v>
      </c>
      <c r="D89" s="1">
        <v>176.20500000000001</v>
      </c>
      <c r="E89" s="1">
        <v>188.541</v>
      </c>
      <c r="F89" s="1">
        <v>274.37400000000002</v>
      </c>
      <c r="G89" s="1">
        <f t="shared" si="41"/>
        <v>274.37400000000002</v>
      </c>
      <c r="H89" s="6">
        <v>1</v>
      </c>
      <c r="I89" s="1">
        <v>50</v>
      </c>
      <c r="J89" s="1" t="s">
        <v>32</v>
      </c>
      <c r="K89" s="1">
        <v>171.7</v>
      </c>
      <c r="L89" s="1">
        <f t="shared" si="39"/>
        <v>16.841000000000008</v>
      </c>
      <c r="M89" s="1"/>
      <c r="N89" s="1"/>
      <c r="O89" s="1">
        <v>56.684399999999982</v>
      </c>
      <c r="P89" s="1">
        <f t="shared" si="42"/>
        <v>37.708199999999998</v>
      </c>
      <c r="Q89" s="5">
        <f t="shared" ref="Q89:Q92" si="55">11*P89-O89-G89</f>
        <v>83.731799999999964</v>
      </c>
      <c r="R89" s="5">
        <f t="shared" ref="R89:R93" si="56">Q89</f>
        <v>83.731799999999964</v>
      </c>
      <c r="S89" s="5"/>
      <c r="T89" s="5">
        <v>84</v>
      </c>
      <c r="U89" s="1"/>
      <c r="V89" s="1">
        <f>(G89+O89+R89)/P89</f>
        <v>11</v>
      </c>
      <c r="W89" s="1">
        <f t="shared" ref="W89:W93" si="57">(G89+O89)/P89</f>
        <v>8.7794803252342994</v>
      </c>
      <c r="X89" s="1">
        <v>40.982799999999997</v>
      </c>
      <c r="Y89" s="1">
        <v>41.290399999999998</v>
      </c>
      <c r="Z89" s="1">
        <v>27.669599999999999</v>
      </c>
      <c r="AA89" s="1">
        <v>29.106200000000001</v>
      </c>
      <c r="AB89" s="1">
        <v>46.127000000000002</v>
      </c>
      <c r="AC89" s="1">
        <v>42.404800000000002</v>
      </c>
      <c r="AD89" s="1"/>
      <c r="AE89" s="1">
        <f t="shared" si="47"/>
        <v>83.7</v>
      </c>
      <c r="AF89" s="1">
        <f t="shared" si="48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126</v>
      </c>
      <c r="B90" s="1" t="s">
        <v>31</v>
      </c>
      <c r="C90" s="1">
        <v>1.363</v>
      </c>
      <c r="D90" s="1">
        <v>98.734999999999999</v>
      </c>
      <c r="E90" s="1">
        <v>26.791</v>
      </c>
      <c r="F90" s="1">
        <v>72.56</v>
      </c>
      <c r="G90" s="1">
        <f t="shared" si="41"/>
        <v>72.56</v>
      </c>
      <c r="H90" s="6">
        <v>1</v>
      </c>
      <c r="I90" s="1">
        <v>50</v>
      </c>
      <c r="J90" s="1" t="s">
        <v>32</v>
      </c>
      <c r="K90" s="1">
        <v>26</v>
      </c>
      <c r="L90" s="1">
        <f t="shared" si="39"/>
        <v>0.79100000000000037</v>
      </c>
      <c r="M90" s="1"/>
      <c r="N90" s="1"/>
      <c r="O90" s="1"/>
      <c r="P90" s="1">
        <f t="shared" si="42"/>
        <v>5.3582000000000001</v>
      </c>
      <c r="Q90" s="5"/>
      <c r="R90" s="5">
        <f t="shared" si="56"/>
        <v>0</v>
      </c>
      <c r="S90" s="5"/>
      <c r="T90" s="5"/>
      <c r="U90" s="1"/>
      <c r="V90" s="1">
        <f>(G90+O90+Q90)/P90</f>
        <v>13.541861072748311</v>
      </c>
      <c r="W90" s="1">
        <f t="shared" si="57"/>
        <v>13.541861072748311</v>
      </c>
      <c r="X90" s="1">
        <v>1.3142</v>
      </c>
      <c r="Y90" s="1">
        <v>3.222399999999999</v>
      </c>
      <c r="Z90" s="1">
        <v>7.8930000000000007</v>
      </c>
      <c r="AA90" s="1">
        <v>9.5289999999999999</v>
      </c>
      <c r="AB90" s="1">
        <v>8.3086000000000002</v>
      </c>
      <c r="AC90" s="1">
        <v>5.0415999999999999</v>
      </c>
      <c r="AD90" s="1"/>
      <c r="AE90" s="1">
        <f t="shared" si="47"/>
        <v>0</v>
      </c>
      <c r="AF90" s="1">
        <f t="shared" si="48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127</v>
      </c>
      <c r="B91" s="1" t="s">
        <v>39</v>
      </c>
      <c r="C91" s="1">
        <v>510</v>
      </c>
      <c r="D91" s="1">
        <v>696</v>
      </c>
      <c r="E91" s="1">
        <v>606</v>
      </c>
      <c r="F91" s="1">
        <v>496</v>
      </c>
      <c r="G91" s="1">
        <f t="shared" si="41"/>
        <v>496</v>
      </c>
      <c r="H91" s="6">
        <v>0.4</v>
      </c>
      <c r="I91" s="1">
        <v>40</v>
      </c>
      <c r="J91" s="1" t="s">
        <v>32</v>
      </c>
      <c r="K91" s="1">
        <v>613</v>
      </c>
      <c r="L91" s="1">
        <f t="shared" si="39"/>
        <v>-7</v>
      </c>
      <c r="M91" s="1"/>
      <c r="N91" s="1"/>
      <c r="O91" s="1">
        <v>192.59999999999991</v>
      </c>
      <c r="P91" s="1">
        <f t="shared" si="42"/>
        <v>121.2</v>
      </c>
      <c r="Q91" s="5">
        <f t="shared" si="55"/>
        <v>644.60000000000014</v>
      </c>
      <c r="R91" s="5">
        <f t="shared" si="56"/>
        <v>644.60000000000014</v>
      </c>
      <c r="S91" s="5"/>
      <c r="T91" s="5">
        <v>645</v>
      </c>
      <c r="U91" s="1"/>
      <c r="V91" s="1">
        <f t="shared" ref="V91:V92" si="58">(G91+O91+R91)/P91</f>
        <v>11</v>
      </c>
      <c r="W91" s="1">
        <f t="shared" si="57"/>
        <v>5.6815181518151805</v>
      </c>
      <c r="X91" s="1">
        <v>101</v>
      </c>
      <c r="Y91" s="1">
        <v>100.4</v>
      </c>
      <c r="Z91" s="1">
        <v>91</v>
      </c>
      <c r="AA91" s="1">
        <v>89.2</v>
      </c>
      <c r="AB91" s="1">
        <v>106.4</v>
      </c>
      <c r="AC91" s="1">
        <v>103.2</v>
      </c>
      <c r="AD91" s="1"/>
      <c r="AE91" s="1">
        <f t="shared" si="47"/>
        <v>257.8</v>
      </c>
      <c r="AF91" s="1">
        <f t="shared" si="48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128</v>
      </c>
      <c r="B92" s="1" t="s">
        <v>39</v>
      </c>
      <c r="C92" s="1">
        <v>403</v>
      </c>
      <c r="D92" s="1">
        <v>600</v>
      </c>
      <c r="E92" s="1">
        <v>479</v>
      </c>
      <c r="F92" s="1">
        <v>435</v>
      </c>
      <c r="G92" s="1">
        <f t="shared" si="41"/>
        <v>435</v>
      </c>
      <c r="H92" s="6">
        <v>0.4</v>
      </c>
      <c r="I92" s="1">
        <v>40</v>
      </c>
      <c r="J92" s="1" t="s">
        <v>32</v>
      </c>
      <c r="K92" s="1">
        <v>477</v>
      </c>
      <c r="L92" s="1">
        <f t="shared" si="39"/>
        <v>2</v>
      </c>
      <c r="M92" s="1"/>
      <c r="N92" s="1"/>
      <c r="O92" s="1">
        <v>307</v>
      </c>
      <c r="P92" s="1">
        <f t="shared" si="42"/>
        <v>95.8</v>
      </c>
      <c r="Q92" s="5">
        <f t="shared" si="55"/>
        <v>311.79999999999995</v>
      </c>
      <c r="R92" s="5">
        <f t="shared" si="56"/>
        <v>311.79999999999995</v>
      </c>
      <c r="S92" s="5"/>
      <c r="T92" s="5">
        <v>312</v>
      </c>
      <c r="U92" s="1"/>
      <c r="V92" s="1">
        <f t="shared" si="58"/>
        <v>11</v>
      </c>
      <c r="W92" s="1">
        <f t="shared" si="57"/>
        <v>7.7453027139874742</v>
      </c>
      <c r="X92" s="1">
        <v>94</v>
      </c>
      <c r="Y92" s="1">
        <v>88.6</v>
      </c>
      <c r="Z92" s="1">
        <v>65.599999999999994</v>
      </c>
      <c r="AA92" s="1">
        <v>64.599999999999994</v>
      </c>
      <c r="AB92" s="1">
        <v>84.8</v>
      </c>
      <c r="AC92" s="1">
        <v>84.8</v>
      </c>
      <c r="AD92" s="1"/>
      <c r="AE92" s="1">
        <f t="shared" si="47"/>
        <v>124.7</v>
      </c>
      <c r="AF92" s="1">
        <f t="shared" si="48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129</v>
      </c>
      <c r="B93" s="1" t="s">
        <v>39</v>
      </c>
      <c r="C93" s="1"/>
      <c r="D93" s="1">
        <v>220</v>
      </c>
      <c r="E93" s="18">
        <f>E111</f>
        <v>7</v>
      </c>
      <c r="F93" s="1">
        <v>220</v>
      </c>
      <c r="G93" s="18">
        <f>F93-AG93+G111</f>
        <v>25</v>
      </c>
      <c r="H93" s="6">
        <v>0.45</v>
      </c>
      <c r="I93" s="1" t="e">
        <v>#N/A</v>
      </c>
      <c r="J93" s="1" t="s">
        <v>32</v>
      </c>
      <c r="K93" s="1"/>
      <c r="L93" s="1">
        <f t="shared" si="39"/>
        <v>7</v>
      </c>
      <c r="M93" s="1"/>
      <c r="N93" s="1"/>
      <c r="O93" s="1"/>
      <c r="P93" s="1">
        <f t="shared" si="42"/>
        <v>1.4</v>
      </c>
      <c r="Q93" s="5"/>
      <c r="R93" s="5">
        <f t="shared" si="56"/>
        <v>0</v>
      </c>
      <c r="S93" s="5"/>
      <c r="T93" s="5"/>
      <c r="U93" s="1"/>
      <c r="V93" s="1">
        <f>(G93+O93+Q93)/P93</f>
        <v>17.857142857142858</v>
      </c>
      <c r="W93" s="1">
        <f t="shared" si="57"/>
        <v>17.857142857142858</v>
      </c>
      <c r="X93" s="1">
        <v>0.6</v>
      </c>
      <c r="Y93" s="1">
        <v>0.6</v>
      </c>
      <c r="Z93" s="1">
        <v>0</v>
      </c>
      <c r="AA93" s="1">
        <v>0</v>
      </c>
      <c r="AB93" s="1">
        <v>0</v>
      </c>
      <c r="AC93" s="1">
        <v>0</v>
      </c>
      <c r="AD93" s="1" t="s">
        <v>130</v>
      </c>
      <c r="AE93" s="1">
        <f t="shared" si="47"/>
        <v>0</v>
      </c>
      <c r="AF93" s="1">
        <f t="shared" si="48"/>
        <v>0</v>
      </c>
      <c r="AG93" s="1">
        <f>VLOOKUP(A93,Гермес!A:B,2,0)</f>
        <v>220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5" t="s">
        <v>131</v>
      </c>
      <c r="B94" s="15" t="s">
        <v>39</v>
      </c>
      <c r="C94" s="15"/>
      <c r="D94" s="15">
        <v>90</v>
      </c>
      <c r="E94" s="15"/>
      <c r="F94" s="15">
        <v>90</v>
      </c>
      <c r="G94" s="15">
        <f t="shared" si="41"/>
        <v>0</v>
      </c>
      <c r="H94" s="16">
        <v>0</v>
      </c>
      <c r="I94" s="15" t="e">
        <v>#N/A</v>
      </c>
      <c r="J94" s="15" t="s">
        <v>40</v>
      </c>
      <c r="K94" s="15"/>
      <c r="L94" s="15">
        <f t="shared" si="39"/>
        <v>0</v>
      </c>
      <c r="M94" s="15"/>
      <c r="N94" s="15"/>
      <c r="O94" s="15"/>
      <c r="P94" s="15">
        <f t="shared" si="42"/>
        <v>0</v>
      </c>
      <c r="Q94" s="17"/>
      <c r="R94" s="17"/>
      <c r="S94" s="17"/>
      <c r="T94" s="17"/>
      <c r="U94" s="15"/>
      <c r="V94" s="15" t="e">
        <f t="shared" si="43"/>
        <v>#DIV/0!</v>
      </c>
      <c r="W94" s="15" t="e">
        <f t="shared" si="44"/>
        <v>#DIV/0!</v>
      </c>
      <c r="X94" s="15">
        <v>0</v>
      </c>
      <c r="Y94" s="15">
        <v>0</v>
      </c>
      <c r="Z94" s="15">
        <v>0</v>
      </c>
      <c r="AA94" s="15">
        <v>0</v>
      </c>
      <c r="AB94" s="15">
        <v>0</v>
      </c>
      <c r="AC94" s="15">
        <v>0</v>
      </c>
      <c r="AD94" s="15"/>
      <c r="AE94" s="15">
        <f t="shared" si="47"/>
        <v>0</v>
      </c>
      <c r="AF94" s="15">
        <f t="shared" si="48"/>
        <v>0</v>
      </c>
      <c r="AG94" s="1">
        <f>VLOOKUP(A94,Гермес!A:B,2,0)</f>
        <v>90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5" t="s">
        <v>132</v>
      </c>
      <c r="B95" s="15" t="s">
        <v>39</v>
      </c>
      <c r="C95" s="15">
        <v>38</v>
      </c>
      <c r="D95" s="15">
        <v>304</v>
      </c>
      <c r="E95" s="15">
        <v>9</v>
      </c>
      <c r="F95" s="15">
        <v>332</v>
      </c>
      <c r="G95" s="15">
        <f t="shared" si="41"/>
        <v>28</v>
      </c>
      <c r="H95" s="16">
        <v>0</v>
      </c>
      <c r="I95" s="15" t="e">
        <v>#N/A</v>
      </c>
      <c r="J95" s="15" t="s">
        <v>40</v>
      </c>
      <c r="K95" s="15">
        <v>8</v>
      </c>
      <c r="L95" s="15">
        <f t="shared" si="39"/>
        <v>1</v>
      </c>
      <c r="M95" s="15"/>
      <c r="N95" s="15"/>
      <c r="O95" s="15"/>
      <c r="P95" s="15">
        <f t="shared" si="42"/>
        <v>1.8</v>
      </c>
      <c r="Q95" s="17"/>
      <c r="R95" s="17"/>
      <c r="S95" s="17"/>
      <c r="T95" s="17"/>
      <c r="U95" s="15"/>
      <c r="V95" s="15">
        <f t="shared" si="43"/>
        <v>184.44444444444443</v>
      </c>
      <c r="W95" s="15">
        <f t="shared" si="44"/>
        <v>184.44444444444443</v>
      </c>
      <c r="X95" s="15">
        <v>1.6</v>
      </c>
      <c r="Y95" s="15">
        <v>1.4</v>
      </c>
      <c r="Z95" s="15">
        <v>0.8</v>
      </c>
      <c r="AA95" s="15">
        <v>1.4</v>
      </c>
      <c r="AB95" s="15">
        <v>2</v>
      </c>
      <c r="AC95" s="15">
        <v>1</v>
      </c>
      <c r="AD95" s="15"/>
      <c r="AE95" s="15">
        <f t="shared" si="47"/>
        <v>0</v>
      </c>
      <c r="AF95" s="15">
        <f t="shared" si="48"/>
        <v>0</v>
      </c>
      <c r="AG95" s="1">
        <f>VLOOKUP(A95,Гермес!A:B,2,0)</f>
        <v>304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5" t="s">
        <v>133</v>
      </c>
      <c r="B96" s="15" t="s">
        <v>39</v>
      </c>
      <c r="C96" s="15"/>
      <c r="D96" s="15">
        <v>900</v>
      </c>
      <c r="E96" s="15">
        <v>2</v>
      </c>
      <c r="F96" s="15">
        <v>898</v>
      </c>
      <c r="G96" s="15">
        <f t="shared" si="41"/>
        <v>-2</v>
      </c>
      <c r="H96" s="16">
        <v>0</v>
      </c>
      <c r="I96" s="15" t="e">
        <v>#N/A</v>
      </c>
      <c r="J96" s="15" t="s">
        <v>40</v>
      </c>
      <c r="K96" s="15">
        <v>9</v>
      </c>
      <c r="L96" s="15">
        <f t="shared" ref="L96:L122" si="59">E96-K96</f>
        <v>-7</v>
      </c>
      <c r="M96" s="15"/>
      <c r="N96" s="15"/>
      <c r="O96" s="15"/>
      <c r="P96" s="15">
        <f t="shared" si="42"/>
        <v>0.4</v>
      </c>
      <c r="Q96" s="17"/>
      <c r="R96" s="17"/>
      <c r="S96" s="17"/>
      <c r="T96" s="17"/>
      <c r="U96" s="15"/>
      <c r="V96" s="15">
        <f t="shared" si="43"/>
        <v>2245</v>
      </c>
      <c r="W96" s="15">
        <f t="shared" si="44"/>
        <v>2245</v>
      </c>
      <c r="X96" s="15">
        <v>0</v>
      </c>
      <c r="Y96" s="15">
        <v>0</v>
      </c>
      <c r="Z96" s="15">
        <v>0</v>
      </c>
      <c r="AA96" s="15">
        <v>0</v>
      </c>
      <c r="AB96" s="15">
        <v>0</v>
      </c>
      <c r="AC96" s="15">
        <v>0</v>
      </c>
      <c r="AD96" s="15"/>
      <c r="AE96" s="15">
        <f t="shared" si="47"/>
        <v>0</v>
      </c>
      <c r="AF96" s="15">
        <f t="shared" si="48"/>
        <v>0</v>
      </c>
      <c r="AG96" s="1">
        <f>VLOOKUP(A96,Гермес!A:B,2,0)</f>
        <v>900</v>
      </c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5" t="s">
        <v>134</v>
      </c>
      <c r="B97" s="15" t="s">
        <v>39</v>
      </c>
      <c r="C97" s="15"/>
      <c r="D97" s="15">
        <v>92</v>
      </c>
      <c r="E97" s="15"/>
      <c r="F97" s="15">
        <v>92</v>
      </c>
      <c r="G97" s="15">
        <f t="shared" si="41"/>
        <v>0</v>
      </c>
      <c r="H97" s="16">
        <v>0</v>
      </c>
      <c r="I97" s="15" t="e">
        <v>#N/A</v>
      </c>
      <c r="J97" s="15" t="s">
        <v>40</v>
      </c>
      <c r="K97" s="15"/>
      <c r="L97" s="15">
        <f t="shared" si="59"/>
        <v>0</v>
      </c>
      <c r="M97" s="15"/>
      <c r="N97" s="15"/>
      <c r="O97" s="15"/>
      <c r="P97" s="15">
        <f t="shared" si="42"/>
        <v>0</v>
      </c>
      <c r="Q97" s="17"/>
      <c r="R97" s="17"/>
      <c r="S97" s="17"/>
      <c r="T97" s="17"/>
      <c r="U97" s="15"/>
      <c r="V97" s="15" t="e">
        <f t="shared" si="43"/>
        <v>#DIV/0!</v>
      </c>
      <c r="W97" s="15" t="e">
        <f t="shared" si="44"/>
        <v>#DIV/0!</v>
      </c>
      <c r="X97" s="15">
        <v>0</v>
      </c>
      <c r="Y97" s="15">
        <v>0</v>
      </c>
      <c r="Z97" s="15">
        <v>0</v>
      </c>
      <c r="AA97" s="15">
        <v>0</v>
      </c>
      <c r="AB97" s="15">
        <v>0</v>
      </c>
      <c r="AC97" s="15">
        <v>0</v>
      </c>
      <c r="AD97" s="15"/>
      <c r="AE97" s="15">
        <f t="shared" si="47"/>
        <v>0</v>
      </c>
      <c r="AF97" s="15">
        <f t="shared" si="48"/>
        <v>0</v>
      </c>
      <c r="AG97" s="1">
        <f>VLOOKUP(A97,Гермес!A:B,2,0)</f>
        <v>92</v>
      </c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 t="s">
        <v>135</v>
      </c>
      <c r="B98" s="1" t="s">
        <v>39</v>
      </c>
      <c r="C98" s="1">
        <v>123</v>
      </c>
      <c r="D98" s="1">
        <v>162</v>
      </c>
      <c r="E98" s="1">
        <v>107</v>
      </c>
      <c r="F98" s="1">
        <v>137</v>
      </c>
      <c r="G98" s="1">
        <f t="shared" si="41"/>
        <v>137</v>
      </c>
      <c r="H98" s="6">
        <v>0.4</v>
      </c>
      <c r="I98" s="1">
        <v>40</v>
      </c>
      <c r="J98" s="1" t="s">
        <v>32</v>
      </c>
      <c r="K98" s="1">
        <v>116</v>
      </c>
      <c r="L98" s="1">
        <f t="shared" si="59"/>
        <v>-9</v>
      </c>
      <c r="M98" s="1"/>
      <c r="N98" s="1"/>
      <c r="O98" s="1">
        <v>81.600000000000023</v>
      </c>
      <c r="P98" s="1">
        <f t="shared" si="42"/>
        <v>21.4</v>
      </c>
      <c r="Q98" s="5">
        <f t="shared" ref="Q98:Q100" si="60">11*P98-O98-G98</f>
        <v>16.799999999999955</v>
      </c>
      <c r="R98" s="5">
        <v>0</v>
      </c>
      <c r="S98" s="5"/>
      <c r="T98" s="5">
        <v>0</v>
      </c>
      <c r="U98" s="1" t="s">
        <v>49</v>
      </c>
      <c r="V98" s="1">
        <f t="shared" ref="V98:V100" si="61">(G98+O98+R98)/P98</f>
        <v>10.214953271028039</v>
      </c>
      <c r="W98" s="1">
        <f t="shared" ref="W98:W100" si="62">(G98+O98)/P98</f>
        <v>10.214953271028039</v>
      </c>
      <c r="X98" s="1">
        <v>24.8</v>
      </c>
      <c r="Y98" s="1">
        <v>21.8</v>
      </c>
      <c r="Z98" s="1">
        <v>8</v>
      </c>
      <c r="AA98" s="1">
        <v>8.1999999999999993</v>
      </c>
      <c r="AB98" s="1">
        <v>18</v>
      </c>
      <c r="AC98" s="1">
        <v>16.600000000000001</v>
      </c>
      <c r="AD98" s="1" t="s">
        <v>170</v>
      </c>
      <c r="AE98" s="1">
        <f t="shared" si="47"/>
        <v>0</v>
      </c>
      <c r="AF98" s="1">
        <f t="shared" si="48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 t="s">
        <v>136</v>
      </c>
      <c r="B99" s="1" t="s">
        <v>31</v>
      </c>
      <c r="C99" s="1">
        <v>4.1100000000000003</v>
      </c>
      <c r="D99" s="1">
        <v>243.84399999999999</v>
      </c>
      <c r="E99" s="1">
        <v>107.51300000000001</v>
      </c>
      <c r="F99" s="1">
        <v>130.679</v>
      </c>
      <c r="G99" s="1">
        <f t="shared" si="41"/>
        <v>130.679</v>
      </c>
      <c r="H99" s="6">
        <v>1</v>
      </c>
      <c r="I99" s="1">
        <v>40</v>
      </c>
      <c r="J99" s="1" t="s">
        <v>32</v>
      </c>
      <c r="K99" s="1">
        <v>109.9</v>
      </c>
      <c r="L99" s="1">
        <f t="shared" si="59"/>
        <v>-2.3870000000000005</v>
      </c>
      <c r="M99" s="1"/>
      <c r="N99" s="1"/>
      <c r="O99" s="1"/>
      <c r="P99" s="1">
        <f t="shared" si="42"/>
        <v>21.502600000000001</v>
      </c>
      <c r="Q99" s="5">
        <f t="shared" si="60"/>
        <v>105.84960000000001</v>
      </c>
      <c r="R99" s="5">
        <f t="shared" ref="R99" si="63">Q99</f>
        <v>105.84960000000001</v>
      </c>
      <c r="S99" s="5"/>
      <c r="T99" s="5">
        <v>106</v>
      </c>
      <c r="U99" s="1"/>
      <c r="V99" s="1">
        <f t="shared" si="61"/>
        <v>11</v>
      </c>
      <c r="W99" s="1">
        <f t="shared" si="62"/>
        <v>6.0773580869290225</v>
      </c>
      <c r="X99" s="1">
        <v>17.037600000000001</v>
      </c>
      <c r="Y99" s="1">
        <v>20.118600000000001</v>
      </c>
      <c r="Z99" s="1">
        <v>27.0792</v>
      </c>
      <c r="AA99" s="1">
        <v>32.556199999999997</v>
      </c>
      <c r="AB99" s="1">
        <v>30.093</v>
      </c>
      <c r="AC99" s="1">
        <v>27.388000000000002</v>
      </c>
      <c r="AD99" s="1"/>
      <c r="AE99" s="1">
        <f t="shared" si="47"/>
        <v>105.8</v>
      </c>
      <c r="AF99" s="1">
        <f t="shared" si="48"/>
        <v>0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 t="s">
        <v>137</v>
      </c>
      <c r="B100" s="1" t="s">
        <v>31</v>
      </c>
      <c r="C100" s="1">
        <v>73.295000000000002</v>
      </c>
      <c r="D100" s="1">
        <v>166.142</v>
      </c>
      <c r="E100" s="1">
        <v>86.435000000000002</v>
      </c>
      <c r="F100" s="1">
        <v>127.712</v>
      </c>
      <c r="G100" s="1">
        <f t="shared" si="41"/>
        <v>127.712</v>
      </c>
      <c r="H100" s="6">
        <v>1</v>
      </c>
      <c r="I100" s="1">
        <v>40</v>
      </c>
      <c r="J100" s="1" t="s">
        <v>32</v>
      </c>
      <c r="K100" s="1">
        <v>99.5</v>
      </c>
      <c r="L100" s="1">
        <f t="shared" si="59"/>
        <v>-13.064999999999998</v>
      </c>
      <c r="M100" s="1"/>
      <c r="N100" s="1"/>
      <c r="O100" s="1"/>
      <c r="P100" s="1">
        <f t="shared" si="42"/>
        <v>17.286999999999999</v>
      </c>
      <c r="Q100" s="5">
        <f t="shared" si="60"/>
        <v>62.444999999999979</v>
      </c>
      <c r="R100" s="5">
        <v>0</v>
      </c>
      <c r="S100" s="5"/>
      <c r="T100" s="5">
        <v>0</v>
      </c>
      <c r="U100" s="1" t="s">
        <v>49</v>
      </c>
      <c r="V100" s="1">
        <f t="shared" si="61"/>
        <v>7.3877480187424078</v>
      </c>
      <c r="W100" s="1">
        <f t="shared" si="62"/>
        <v>7.3877480187424078</v>
      </c>
      <c r="X100" s="1">
        <v>13.590999999999999</v>
      </c>
      <c r="Y100" s="1">
        <v>11.3048</v>
      </c>
      <c r="Z100" s="1">
        <v>17.495200000000001</v>
      </c>
      <c r="AA100" s="1">
        <v>22.0318</v>
      </c>
      <c r="AB100" s="1">
        <v>19.980399999999999</v>
      </c>
      <c r="AC100" s="1">
        <v>19.118200000000002</v>
      </c>
      <c r="AD100" s="1" t="s">
        <v>170</v>
      </c>
      <c r="AE100" s="1">
        <f t="shared" si="47"/>
        <v>0</v>
      </c>
      <c r="AF100" s="1">
        <f t="shared" si="48"/>
        <v>0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2" t="s">
        <v>138</v>
      </c>
      <c r="B101" s="12" t="s">
        <v>39</v>
      </c>
      <c r="C101" s="12"/>
      <c r="D101" s="12"/>
      <c r="E101" s="12"/>
      <c r="F101" s="12"/>
      <c r="G101" s="12">
        <f t="shared" si="41"/>
        <v>0</v>
      </c>
      <c r="H101" s="13">
        <v>0</v>
      </c>
      <c r="I101" s="12" t="e">
        <v>#N/A</v>
      </c>
      <c r="J101" s="12" t="s">
        <v>32</v>
      </c>
      <c r="K101" s="12"/>
      <c r="L101" s="12">
        <f t="shared" si="59"/>
        <v>0</v>
      </c>
      <c r="M101" s="12"/>
      <c r="N101" s="12"/>
      <c r="O101" s="12"/>
      <c r="P101" s="12">
        <f t="shared" si="42"/>
        <v>0</v>
      </c>
      <c r="Q101" s="14"/>
      <c r="R101" s="14"/>
      <c r="S101" s="14"/>
      <c r="T101" s="14"/>
      <c r="U101" s="12"/>
      <c r="V101" s="12" t="e">
        <f t="shared" si="43"/>
        <v>#DIV/0!</v>
      </c>
      <c r="W101" s="12" t="e">
        <f t="shared" si="44"/>
        <v>#DIV/0!</v>
      </c>
      <c r="X101" s="12">
        <v>0</v>
      </c>
      <c r="Y101" s="12">
        <v>0</v>
      </c>
      <c r="Z101" s="12">
        <v>0</v>
      </c>
      <c r="AA101" s="12">
        <v>0</v>
      </c>
      <c r="AB101" s="12">
        <v>0</v>
      </c>
      <c r="AC101" s="12">
        <v>0</v>
      </c>
      <c r="AD101" s="12" t="s">
        <v>49</v>
      </c>
      <c r="AE101" s="12">
        <f t="shared" si="47"/>
        <v>0</v>
      </c>
      <c r="AF101" s="12">
        <f t="shared" si="48"/>
        <v>0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2" t="s">
        <v>139</v>
      </c>
      <c r="B102" s="12" t="s">
        <v>39</v>
      </c>
      <c r="C102" s="12"/>
      <c r="D102" s="12"/>
      <c r="E102" s="12"/>
      <c r="F102" s="12"/>
      <c r="G102" s="12">
        <f t="shared" si="41"/>
        <v>0</v>
      </c>
      <c r="H102" s="13">
        <v>0</v>
      </c>
      <c r="I102" s="12" t="e">
        <v>#N/A</v>
      </c>
      <c r="J102" s="12" t="s">
        <v>32</v>
      </c>
      <c r="K102" s="12"/>
      <c r="L102" s="12">
        <f t="shared" si="59"/>
        <v>0</v>
      </c>
      <c r="M102" s="12"/>
      <c r="N102" s="12"/>
      <c r="O102" s="12"/>
      <c r="P102" s="12">
        <f t="shared" si="42"/>
        <v>0</v>
      </c>
      <c r="Q102" s="14"/>
      <c r="R102" s="14"/>
      <c r="S102" s="14"/>
      <c r="T102" s="14"/>
      <c r="U102" s="12"/>
      <c r="V102" s="12" t="e">
        <f t="shared" si="43"/>
        <v>#DIV/0!</v>
      </c>
      <c r="W102" s="12" t="e">
        <f t="shared" si="44"/>
        <v>#DIV/0!</v>
      </c>
      <c r="X102" s="12">
        <v>0</v>
      </c>
      <c r="Y102" s="12">
        <v>0</v>
      </c>
      <c r="Z102" s="12">
        <v>0</v>
      </c>
      <c r="AA102" s="12">
        <v>0</v>
      </c>
      <c r="AB102" s="12">
        <v>0</v>
      </c>
      <c r="AC102" s="12">
        <v>0</v>
      </c>
      <c r="AD102" s="12" t="s">
        <v>49</v>
      </c>
      <c r="AE102" s="12">
        <f t="shared" si="47"/>
        <v>0</v>
      </c>
      <c r="AF102" s="12">
        <f t="shared" si="48"/>
        <v>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9" t="s">
        <v>140</v>
      </c>
      <c r="B103" s="1" t="s">
        <v>39</v>
      </c>
      <c r="C103" s="1"/>
      <c r="D103" s="1"/>
      <c r="E103" s="18">
        <f>E109</f>
        <v>20</v>
      </c>
      <c r="F103" s="1"/>
      <c r="G103" s="18">
        <f>F103-AG103+G109</f>
        <v>32</v>
      </c>
      <c r="H103" s="6">
        <v>0.4</v>
      </c>
      <c r="I103" s="1" t="e">
        <v>#N/A</v>
      </c>
      <c r="J103" s="1" t="s">
        <v>32</v>
      </c>
      <c r="K103" s="1"/>
      <c r="L103" s="1">
        <f t="shared" si="59"/>
        <v>20</v>
      </c>
      <c r="M103" s="1"/>
      <c r="N103" s="1"/>
      <c r="O103" s="1"/>
      <c r="P103" s="1">
        <f t="shared" si="42"/>
        <v>4</v>
      </c>
      <c r="Q103" s="5">
        <f>11*P103-O103-G103</f>
        <v>12</v>
      </c>
      <c r="R103" s="5">
        <v>0</v>
      </c>
      <c r="S103" s="5"/>
      <c r="T103" s="5">
        <v>0</v>
      </c>
      <c r="U103" s="1" t="s">
        <v>49</v>
      </c>
      <c r="V103" s="1">
        <f>(G103+O103+R103)/P103</f>
        <v>8</v>
      </c>
      <c r="W103" s="1">
        <f>(G103+O103)/P103</f>
        <v>8</v>
      </c>
      <c r="X103" s="1">
        <v>3.2</v>
      </c>
      <c r="Y103" s="1">
        <v>5</v>
      </c>
      <c r="Z103" s="1">
        <v>2.6</v>
      </c>
      <c r="AA103" s="1">
        <v>0</v>
      </c>
      <c r="AB103" s="1">
        <v>0</v>
      </c>
      <c r="AC103" s="1">
        <v>0</v>
      </c>
      <c r="AD103" s="1" t="s">
        <v>171</v>
      </c>
      <c r="AE103" s="1">
        <f t="shared" si="47"/>
        <v>0</v>
      </c>
      <c r="AF103" s="1">
        <f t="shared" si="48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2" t="s">
        <v>141</v>
      </c>
      <c r="B104" s="12" t="s">
        <v>39</v>
      </c>
      <c r="C104" s="12"/>
      <c r="D104" s="12"/>
      <c r="E104" s="12"/>
      <c r="F104" s="12"/>
      <c r="G104" s="12">
        <f t="shared" si="41"/>
        <v>0</v>
      </c>
      <c r="H104" s="13">
        <v>0</v>
      </c>
      <c r="I104" s="12" t="e">
        <v>#N/A</v>
      </c>
      <c r="J104" s="12" t="s">
        <v>32</v>
      </c>
      <c r="K104" s="12"/>
      <c r="L104" s="12">
        <f t="shared" si="59"/>
        <v>0</v>
      </c>
      <c r="M104" s="12"/>
      <c r="N104" s="12"/>
      <c r="O104" s="12"/>
      <c r="P104" s="12">
        <f t="shared" si="42"/>
        <v>0</v>
      </c>
      <c r="Q104" s="14"/>
      <c r="R104" s="14"/>
      <c r="S104" s="14"/>
      <c r="T104" s="14"/>
      <c r="U104" s="12"/>
      <c r="V104" s="12" t="e">
        <f t="shared" si="43"/>
        <v>#DIV/0!</v>
      </c>
      <c r="W104" s="12" t="e">
        <f t="shared" si="44"/>
        <v>#DIV/0!</v>
      </c>
      <c r="X104" s="12">
        <v>0</v>
      </c>
      <c r="Y104" s="12">
        <v>0</v>
      </c>
      <c r="Z104" s="12">
        <v>0</v>
      </c>
      <c r="AA104" s="12">
        <v>0</v>
      </c>
      <c r="AB104" s="12">
        <v>0</v>
      </c>
      <c r="AC104" s="12">
        <v>0</v>
      </c>
      <c r="AD104" s="12" t="s">
        <v>49</v>
      </c>
      <c r="AE104" s="12">
        <f t="shared" si="47"/>
        <v>0</v>
      </c>
      <c r="AF104" s="12">
        <f t="shared" si="48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 t="s">
        <v>142</v>
      </c>
      <c r="B105" s="1" t="s">
        <v>39</v>
      </c>
      <c r="C105" s="1">
        <v>26</v>
      </c>
      <c r="D105" s="1">
        <v>2</v>
      </c>
      <c r="E105" s="1">
        <v>4</v>
      </c>
      <c r="F105" s="1">
        <v>23</v>
      </c>
      <c r="G105" s="1">
        <f t="shared" si="41"/>
        <v>23</v>
      </c>
      <c r="H105" s="6">
        <v>0.6</v>
      </c>
      <c r="I105" s="1" t="e">
        <v>#N/A</v>
      </c>
      <c r="J105" s="1" t="s">
        <v>32</v>
      </c>
      <c r="K105" s="1">
        <v>4</v>
      </c>
      <c r="L105" s="1">
        <f t="shared" si="59"/>
        <v>0</v>
      </c>
      <c r="M105" s="1"/>
      <c r="N105" s="1"/>
      <c r="O105" s="1"/>
      <c r="P105" s="1">
        <f t="shared" si="42"/>
        <v>0.8</v>
      </c>
      <c r="Q105" s="5"/>
      <c r="R105" s="5">
        <f>Q105</f>
        <v>0</v>
      </c>
      <c r="S105" s="5"/>
      <c r="T105" s="5"/>
      <c r="U105" s="1"/>
      <c r="V105" s="1">
        <f>(G105+O105+Q105)/P105</f>
        <v>28.75</v>
      </c>
      <c r="W105" s="1">
        <f>(G105+O105)/P105</f>
        <v>28.75</v>
      </c>
      <c r="X105" s="1">
        <v>1</v>
      </c>
      <c r="Y105" s="1">
        <v>1</v>
      </c>
      <c r="Z105" s="1">
        <v>0</v>
      </c>
      <c r="AA105" s="1">
        <v>0</v>
      </c>
      <c r="AB105" s="1">
        <v>0</v>
      </c>
      <c r="AC105" s="1">
        <v>0</v>
      </c>
      <c r="AD105" s="1"/>
      <c r="AE105" s="1">
        <f t="shared" si="47"/>
        <v>0</v>
      </c>
      <c r="AF105" s="1">
        <f t="shared" si="48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2" t="s">
        <v>143</v>
      </c>
      <c r="B106" s="12" t="s">
        <v>39</v>
      </c>
      <c r="C106" s="12"/>
      <c r="D106" s="12"/>
      <c r="E106" s="12"/>
      <c r="F106" s="12"/>
      <c r="G106" s="12">
        <f t="shared" si="41"/>
        <v>0</v>
      </c>
      <c r="H106" s="13">
        <v>0</v>
      </c>
      <c r="I106" s="12" t="e">
        <v>#N/A</v>
      </c>
      <c r="J106" s="12" t="s">
        <v>32</v>
      </c>
      <c r="K106" s="12"/>
      <c r="L106" s="12">
        <f t="shared" si="59"/>
        <v>0</v>
      </c>
      <c r="M106" s="12"/>
      <c r="N106" s="12"/>
      <c r="O106" s="12"/>
      <c r="P106" s="12">
        <f t="shared" si="42"/>
        <v>0</v>
      </c>
      <c r="Q106" s="14"/>
      <c r="R106" s="14"/>
      <c r="S106" s="14"/>
      <c r="T106" s="14"/>
      <c r="U106" s="12"/>
      <c r="V106" s="12" t="e">
        <f t="shared" si="43"/>
        <v>#DIV/0!</v>
      </c>
      <c r="W106" s="12" t="e">
        <f t="shared" si="44"/>
        <v>#DIV/0!</v>
      </c>
      <c r="X106" s="12">
        <v>0</v>
      </c>
      <c r="Y106" s="12">
        <v>0</v>
      </c>
      <c r="Z106" s="12">
        <v>0</v>
      </c>
      <c r="AA106" s="12">
        <v>0</v>
      </c>
      <c r="AB106" s="12">
        <v>0</v>
      </c>
      <c r="AC106" s="12">
        <v>0</v>
      </c>
      <c r="AD106" s="12" t="s">
        <v>49</v>
      </c>
      <c r="AE106" s="12">
        <f t="shared" si="47"/>
        <v>0</v>
      </c>
      <c r="AF106" s="12">
        <f t="shared" si="48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2" t="s">
        <v>144</v>
      </c>
      <c r="B107" s="12" t="s">
        <v>39</v>
      </c>
      <c r="C107" s="12"/>
      <c r="D107" s="12"/>
      <c r="E107" s="12"/>
      <c r="F107" s="12"/>
      <c r="G107" s="12">
        <f t="shared" si="41"/>
        <v>0</v>
      </c>
      <c r="H107" s="13">
        <v>0</v>
      </c>
      <c r="I107" s="12" t="e">
        <v>#N/A</v>
      </c>
      <c r="J107" s="12" t="s">
        <v>32</v>
      </c>
      <c r="K107" s="12"/>
      <c r="L107" s="12">
        <f t="shared" si="59"/>
        <v>0</v>
      </c>
      <c r="M107" s="12"/>
      <c r="N107" s="12"/>
      <c r="O107" s="12"/>
      <c r="P107" s="12">
        <f t="shared" si="42"/>
        <v>0</v>
      </c>
      <c r="Q107" s="14"/>
      <c r="R107" s="14"/>
      <c r="S107" s="14"/>
      <c r="T107" s="14"/>
      <c r="U107" s="12"/>
      <c r="V107" s="12" t="e">
        <f t="shared" si="43"/>
        <v>#DIV/0!</v>
      </c>
      <c r="W107" s="12" t="e">
        <f t="shared" si="44"/>
        <v>#DIV/0!</v>
      </c>
      <c r="X107" s="12">
        <v>0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 t="s">
        <v>49</v>
      </c>
      <c r="AE107" s="12">
        <f t="shared" si="47"/>
        <v>0</v>
      </c>
      <c r="AF107" s="12">
        <f t="shared" si="48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2" t="s">
        <v>145</v>
      </c>
      <c r="B108" s="12" t="s">
        <v>31</v>
      </c>
      <c r="C108" s="12"/>
      <c r="D108" s="12"/>
      <c r="E108" s="12"/>
      <c r="F108" s="12"/>
      <c r="G108" s="12">
        <f t="shared" si="41"/>
        <v>0</v>
      </c>
      <c r="H108" s="13">
        <v>0</v>
      </c>
      <c r="I108" s="12" t="e">
        <v>#N/A</v>
      </c>
      <c r="J108" s="12" t="s">
        <v>32</v>
      </c>
      <c r="K108" s="12"/>
      <c r="L108" s="12">
        <f t="shared" si="59"/>
        <v>0</v>
      </c>
      <c r="M108" s="12"/>
      <c r="N108" s="12"/>
      <c r="O108" s="12"/>
      <c r="P108" s="12">
        <f t="shared" si="42"/>
        <v>0</v>
      </c>
      <c r="Q108" s="14"/>
      <c r="R108" s="14"/>
      <c r="S108" s="14"/>
      <c r="T108" s="14"/>
      <c r="U108" s="12"/>
      <c r="V108" s="12" t="e">
        <f t="shared" si="43"/>
        <v>#DIV/0!</v>
      </c>
      <c r="W108" s="12" t="e">
        <f t="shared" si="44"/>
        <v>#DIV/0!</v>
      </c>
      <c r="X108" s="12">
        <v>0</v>
      </c>
      <c r="Y108" s="12">
        <v>0</v>
      </c>
      <c r="Z108" s="12">
        <v>0</v>
      </c>
      <c r="AA108" s="12">
        <v>0</v>
      </c>
      <c r="AB108" s="12">
        <v>0</v>
      </c>
      <c r="AC108" s="12">
        <v>0</v>
      </c>
      <c r="AD108" s="12" t="s">
        <v>49</v>
      </c>
      <c r="AE108" s="12">
        <f t="shared" si="47"/>
        <v>0</v>
      </c>
      <c r="AF108" s="12">
        <f t="shared" si="48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5" t="s">
        <v>146</v>
      </c>
      <c r="B109" s="15" t="s">
        <v>39</v>
      </c>
      <c r="C109" s="15">
        <v>6</v>
      </c>
      <c r="D109" s="15">
        <v>48</v>
      </c>
      <c r="E109" s="18">
        <v>20</v>
      </c>
      <c r="F109" s="15">
        <v>32</v>
      </c>
      <c r="G109" s="18">
        <f t="shared" si="41"/>
        <v>32</v>
      </c>
      <c r="H109" s="16">
        <v>0</v>
      </c>
      <c r="I109" s="15" t="e">
        <v>#N/A</v>
      </c>
      <c r="J109" s="15" t="s">
        <v>40</v>
      </c>
      <c r="K109" s="15">
        <v>20</v>
      </c>
      <c r="L109" s="15">
        <f t="shared" si="59"/>
        <v>0</v>
      </c>
      <c r="M109" s="15"/>
      <c r="N109" s="15"/>
      <c r="O109" s="15"/>
      <c r="P109" s="15">
        <f t="shared" si="42"/>
        <v>4</v>
      </c>
      <c r="Q109" s="17"/>
      <c r="R109" s="17"/>
      <c r="S109" s="17"/>
      <c r="T109" s="17"/>
      <c r="U109" s="15"/>
      <c r="V109" s="15">
        <f t="shared" si="43"/>
        <v>8</v>
      </c>
      <c r="W109" s="15">
        <f t="shared" si="44"/>
        <v>8</v>
      </c>
      <c r="X109" s="15">
        <v>3.2</v>
      </c>
      <c r="Y109" s="15">
        <v>5</v>
      </c>
      <c r="Z109" s="15">
        <v>2.6</v>
      </c>
      <c r="AA109" s="15">
        <v>0</v>
      </c>
      <c r="AB109" s="15">
        <v>0</v>
      </c>
      <c r="AC109" s="15">
        <v>0</v>
      </c>
      <c r="AD109" s="15" t="s">
        <v>147</v>
      </c>
      <c r="AE109" s="15">
        <f t="shared" si="47"/>
        <v>0</v>
      </c>
      <c r="AF109" s="15">
        <f t="shared" si="48"/>
        <v>0</v>
      </c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2" t="s">
        <v>148</v>
      </c>
      <c r="B110" s="12" t="s">
        <v>31</v>
      </c>
      <c r="C110" s="12"/>
      <c r="D110" s="12"/>
      <c r="E110" s="12"/>
      <c r="F110" s="12"/>
      <c r="G110" s="12">
        <f t="shared" si="41"/>
        <v>0</v>
      </c>
      <c r="H110" s="13">
        <v>0</v>
      </c>
      <c r="I110" s="12" t="e">
        <v>#N/A</v>
      </c>
      <c r="J110" s="12" t="s">
        <v>32</v>
      </c>
      <c r="K110" s="12"/>
      <c r="L110" s="12">
        <f t="shared" si="59"/>
        <v>0</v>
      </c>
      <c r="M110" s="12"/>
      <c r="N110" s="12"/>
      <c r="O110" s="12"/>
      <c r="P110" s="12">
        <f t="shared" si="42"/>
        <v>0</v>
      </c>
      <c r="Q110" s="14"/>
      <c r="R110" s="14"/>
      <c r="S110" s="14"/>
      <c r="T110" s="14"/>
      <c r="U110" s="12"/>
      <c r="V110" s="12" t="e">
        <f t="shared" si="43"/>
        <v>#DIV/0!</v>
      </c>
      <c r="W110" s="12" t="e">
        <f t="shared" si="44"/>
        <v>#DIV/0!</v>
      </c>
      <c r="X110" s="12">
        <v>0</v>
      </c>
      <c r="Y110" s="12">
        <v>0</v>
      </c>
      <c r="Z110" s="12">
        <v>0</v>
      </c>
      <c r="AA110" s="12">
        <v>0</v>
      </c>
      <c r="AB110" s="12">
        <v>0</v>
      </c>
      <c r="AC110" s="12">
        <v>0</v>
      </c>
      <c r="AD110" s="12" t="s">
        <v>49</v>
      </c>
      <c r="AE110" s="12">
        <f t="shared" si="47"/>
        <v>0</v>
      </c>
      <c r="AF110" s="12">
        <f t="shared" si="48"/>
        <v>0</v>
      </c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5" t="s">
        <v>149</v>
      </c>
      <c r="B111" s="15" t="s">
        <v>39</v>
      </c>
      <c r="C111" s="15">
        <v>35</v>
      </c>
      <c r="D111" s="15"/>
      <c r="E111" s="18">
        <v>7</v>
      </c>
      <c r="F111" s="15">
        <v>25</v>
      </c>
      <c r="G111" s="18">
        <f t="shared" si="41"/>
        <v>25</v>
      </c>
      <c r="H111" s="16">
        <v>0</v>
      </c>
      <c r="I111" s="15" t="e">
        <v>#N/A</v>
      </c>
      <c r="J111" s="15" t="s">
        <v>40</v>
      </c>
      <c r="K111" s="15">
        <v>7</v>
      </c>
      <c r="L111" s="15">
        <f t="shared" si="59"/>
        <v>0</v>
      </c>
      <c r="M111" s="15"/>
      <c r="N111" s="15"/>
      <c r="O111" s="15"/>
      <c r="P111" s="15">
        <f t="shared" si="42"/>
        <v>1.4</v>
      </c>
      <c r="Q111" s="17"/>
      <c r="R111" s="17"/>
      <c r="S111" s="17"/>
      <c r="T111" s="17"/>
      <c r="U111" s="15"/>
      <c r="V111" s="15">
        <f t="shared" si="43"/>
        <v>17.857142857142858</v>
      </c>
      <c r="W111" s="15">
        <f t="shared" si="44"/>
        <v>17.857142857142858</v>
      </c>
      <c r="X111" s="15">
        <v>0.6</v>
      </c>
      <c r="Y111" s="15">
        <v>0.6</v>
      </c>
      <c r="Z111" s="15">
        <v>0</v>
      </c>
      <c r="AA111" s="15">
        <v>0</v>
      </c>
      <c r="AB111" s="15">
        <v>0</v>
      </c>
      <c r="AC111" s="15">
        <v>0</v>
      </c>
      <c r="AD111" s="15" t="s">
        <v>150</v>
      </c>
      <c r="AE111" s="15">
        <f t="shared" si="47"/>
        <v>0</v>
      </c>
      <c r="AF111" s="15">
        <f t="shared" si="48"/>
        <v>0</v>
      </c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2" t="s">
        <v>151</v>
      </c>
      <c r="B112" s="12" t="s">
        <v>39</v>
      </c>
      <c r="C112" s="12">
        <v>3</v>
      </c>
      <c r="D112" s="12">
        <v>260</v>
      </c>
      <c r="E112" s="12">
        <v>4</v>
      </c>
      <c r="F112" s="12">
        <v>258</v>
      </c>
      <c r="G112" s="12">
        <f t="shared" si="41"/>
        <v>36</v>
      </c>
      <c r="H112" s="13">
        <v>0</v>
      </c>
      <c r="I112" s="12">
        <v>40</v>
      </c>
      <c r="J112" s="12" t="s">
        <v>32</v>
      </c>
      <c r="K112" s="12">
        <v>5</v>
      </c>
      <c r="L112" s="12">
        <f t="shared" si="59"/>
        <v>-1</v>
      </c>
      <c r="M112" s="12"/>
      <c r="N112" s="12"/>
      <c r="O112" s="12"/>
      <c r="P112" s="12">
        <f t="shared" si="42"/>
        <v>0.8</v>
      </c>
      <c r="Q112" s="14"/>
      <c r="R112" s="14"/>
      <c r="S112" s="14"/>
      <c r="T112" s="14"/>
      <c r="U112" s="12"/>
      <c r="V112" s="12">
        <f t="shared" si="43"/>
        <v>322.5</v>
      </c>
      <c r="W112" s="12">
        <f t="shared" si="44"/>
        <v>322.5</v>
      </c>
      <c r="X112" s="12">
        <v>3</v>
      </c>
      <c r="Y112" s="12">
        <v>3.6</v>
      </c>
      <c r="Z112" s="12">
        <v>4</v>
      </c>
      <c r="AA112" s="12">
        <v>4.2</v>
      </c>
      <c r="AB112" s="12">
        <v>3.6</v>
      </c>
      <c r="AC112" s="12">
        <v>2.2000000000000002</v>
      </c>
      <c r="AD112" s="12" t="s">
        <v>49</v>
      </c>
      <c r="AE112" s="12">
        <f t="shared" si="47"/>
        <v>0</v>
      </c>
      <c r="AF112" s="12">
        <f t="shared" si="48"/>
        <v>0</v>
      </c>
      <c r="AG112" s="1">
        <f>VLOOKUP(A112,Гермес!A:B,2,0)</f>
        <v>222</v>
      </c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2" t="s">
        <v>152</v>
      </c>
      <c r="B113" s="12" t="s">
        <v>39</v>
      </c>
      <c r="C113" s="12"/>
      <c r="D113" s="12">
        <v>216</v>
      </c>
      <c r="E113" s="12"/>
      <c r="F113" s="12">
        <v>216</v>
      </c>
      <c r="G113" s="12">
        <f t="shared" si="41"/>
        <v>0</v>
      </c>
      <c r="H113" s="13">
        <v>0</v>
      </c>
      <c r="I113" s="12">
        <v>45</v>
      </c>
      <c r="J113" s="12" t="s">
        <v>32</v>
      </c>
      <c r="K113" s="12">
        <v>2</v>
      </c>
      <c r="L113" s="12">
        <f t="shared" si="59"/>
        <v>-2</v>
      </c>
      <c r="M113" s="12"/>
      <c r="N113" s="12"/>
      <c r="O113" s="12"/>
      <c r="P113" s="12">
        <f t="shared" si="42"/>
        <v>0</v>
      </c>
      <c r="Q113" s="14"/>
      <c r="R113" s="14"/>
      <c r="S113" s="14"/>
      <c r="T113" s="14"/>
      <c r="U113" s="12"/>
      <c r="V113" s="12" t="e">
        <f t="shared" si="43"/>
        <v>#DIV/0!</v>
      </c>
      <c r="W113" s="12" t="e">
        <f t="shared" si="44"/>
        <v>#DIV/0!</v>
      </c>
      <c r="X113" s="12">
        <v>0</v>
      </c>
      <c r="Y113" s="12">
        <v>0</v>
      </c>
      <c r="Z113" s="12">
        <v>0</v>
      </c>
      <c r="AA113" s="12">
        <v>0</v>
      </c>
      <c r="AB113" s="12">
        <v>0</v>
      </c>
      <c r="AC113" s="12">
        <v>0</v>
      </c>
      <c r="AD113" s="12" t="s">
        <v>49</v>
      </c>
      <c r="AE113" s="12">
        <f t="shared" si="47"/>
        <v>0</v>
      </c>
      <c r="AF113" s="12">
        <f t="shared" si="48"/>
        <v>0</v>
      </c>
      <c r="AG113" s="1">
        <f>VLOOKUP(A113,Гермес!A:B,2,0)</f>
        <v>216</v>
      </c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9" t="s">
        <v>153</v>
      </c>
      <c r="B114" s="1" t="s">
        <v>39</v>
      </c>
      <c r="C114" s="1"/>
      <c r="D114" s="1">
        <v>72</v>
      </c>
      <c r="E114" s="1">
        <v>40</v>
      </c>
      <c r="F114" s="1">
        <v>32</v>
      </c>
      <c r="G114" s="1">
        <f t="shared" si="41"/>
        <v>32</v>
      </c>
      <c r="H114" s="6">
        <v>0.11</v>
      </c>
      <c r="I114" s="1" t="e">
        <v>#N/A</v>
      </c>
      <c r="J114" s="1" t="s">
        <v>34</v>
      </c>
      <c r="K114" s="19">
        <v>38</v>
      </c>
      <c r="L114" s="1">
        <f>E114-K114</f>
        <v>2</v>
      </c>
      <c r="M114" s="1"/>
      <c r="N114" s="1"/>
      <c r="O114" s="1"/>
      <c r="P114" s="1">
        <f t="shared" si="42"/>
        <v>8</v>
      </c>
      <c r="Q114" s="5">
        <f t="shared" ref="Q114" si="64">11*P114-O114-G114</f>
        <v>56</v>
      </c>
      <c r="R114" s="5">
        <f t="shared" ref="R114:R115" si="65">Q114</f>
        <v>56</v>
      </c>
      <c r="S114" s="5"/>
      <c r="T114" s="5">
        <v>56</v>
      </c>
      <c r="U114" s="1"/>
      <c r="V114" s="1">
        <f>(G114+O114+R114)/P114</f>
        <v>11</v>
      </c>
      <c r="W114" s="1">
        <f t="shared" ref="W114:W115" si="66">(G114+O114)/P114</f>
        <v>4</v>
      </c>
      <c r="X114" s="1">
        <v>0</v>
      </c>
      <c r="Y114" s="1">
        <v>0</v>
      </c>
      <c r="Z114" s="1">
        <v>0</v>
      </c>
      <c r="AA114" s="1">
        <v>0</v>
      </c>
      <c r="AB114" s="1">
        <v>0</v>
      </c>
      <c r="AC114" s="1">
        <v>0</v>
      </c>
      <c r="AD114" s="1"/>
      <c r="AE114" s="1">
        <f t="shared" si="47"/>
        <v>6.2</v>
      </c>
      <c r="AF114" s="1">
        <f t="shared" si="48"/>
        <v>0</v>
      </c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 t="s">
        <v>154</v>
      </c>
      <c r="B115" s="1" t="s">
        <v>31</v>
      </c>
      <c r="C115" s="1">
        <v>7.117</v>
      </c>
      <c r="D115" s="1">
        <v>178.76</v>
      </c>
      <c r="E115" s="1">
        <v>45.933999999999997</v>
      </c>
      <c r="F115" s="1">
        <v>135.059</v>
      </c>
      <c r="G115" s="1">
        <f t="shared" si="41"/>
        <v>135.059</v>
      </c>
      <c r="H115" s="6">
        <v>1</v>
      </c>
      <c r="I115" s="1">
        <v>50</v>
      </c>
      <c r="J115" s="1" t="s">
        <v>32</v>
      </c>
      <c r="K115" s="1">
        <v>52</v>
      </c>
      <c r="L115" s="1">
        <f t="shared" si="59"/>
        <v>-6.0660000000000025</v>
      </c>
      <c r="M115" s="1"/>
      <c r="N115" s="1"/>
      <c r="O115" s="1"/>
      <c r="P115" s="1">
        <f t="shared" si="42"/>
        <v>9.1867999999999999</v>
      </c>
      <c r="Q115" s="5"/>
      <c r="R115" s="5">
        <f t="shared" si="65"/>
        <v>0</v>
      </c>
      <c r="S115" s="5"/>
      <c r="T115" s="5"/>
      <c r="U115" s="1"/>
      <c r="V115" s="1">
        <f>(G115+O115+Q115)/P115</f>
        <v>14.701419427874777</v>
      </c>
      <c r="W115" s="1">
        <f t="shared" si="66"/>
        <v>14.701419427874777</v>
      </c>
      <c r="X115" s="1">
        <v>10.292</v>
      </c>
      <c r="Y115" s="1">
        <v>13.6364</v>
      </c>
      <c r="Z115" s="1">
        <v>11.6898</v>
      </c>
      <c r="AA115" s="1">
        <v>11.923</v>
      </c>
      <c r="AB115" s="1">
        <v>9.6898</v>
      </c>
      <c r="AC115" s="1">
        <v>7.3846000000000007</v>
      </c>
      <c r="AD115" s="1"/>
      <c r="AE115" s="1">
        <f t="shared" si="47"/>
        <v>0</v>
      </c>
      <c r="AF115" s="1">
        <f t="shared" si="48"/>
        <v>0</v>
      </c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5" t="s">
        <v>155</v>
      </c>
      <c r="B116" s="15" t="s">
        <v>39</v>
      </c>
      <c r="C116" s="15">
        <v>1</v>
      </c>
      <c r="D116" s="15"/>
      <c r="E116" s="15">
        <v>-3</v>
      </c>
      <c r="F116" s="15"/>
      <c r="G116" s="15">
        <f t="shared" si="41"/>
        <v>0</v>
      </c>
      <c r="H116" s="16">
        <v>0</v>
      </c>
      <c r="I116" s="15">
        <v>60</v>
      </c>
      <c r="J116" s="15" t="s">
        <v>40</v>
      </c>
      <c r="K116" s="15"/>
      <c r="L116" s="15">
        <f t="shared" si="59"/>
        <v>-3</v>
      </c>
      <c r="M116" s="15"/>
      <c r="N116" s="15"/>
      <c r="O116" s="15"/>
      <c r="P116" s="15">
        <f t="shared" si="42"/>
        <v>-0.6</v>
      </c>
      <c r="Q116" s="17"/>
      <c r="R116" s="17"/>
      <c r="S116" s="17"/>
      <c r="T116" s="17"/>
      <c r="U116" s="15"/>
      <c r="V116" s="15">
        <f t="shared" si="43"/>
        <v>0</v>
      </c>
      <c r="W116" s="15">
        <f t="shared" si="44"/>
        <v>0</v>
      </c>
      <c r="X116" s="15">
        <v>-0.2</v>
      </c>
      <c r="Y116" s="15">
        <v>0.6</v>
      </c>
      <c r="Z116" s="15">
        <v>8.6</v>
      </c>
      <c r="AA116" s="15">
        <v>9.6</v>
      </c>
      <c r="AB116" s="15">
        <v>1.6</v>
      </c>
      <c r="AC116" s="15">
        <v>-0.2</v>
      </c>
      <c r="AD116" s="15"/>
      <c r="AE116" s="15">
        <f t="shared" si="47"/>
        <v>0</v>
      </c>
      <c r="AF116" s="15">
        <f t="shared" si="48"/>
        <v>0</v>
      </c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5" t="s">
        <v>156</v>
      </c>
      <c r="B117" s="15" t="s">
        <v>31</v>
      </c>
      <c r="C117" s="15">
        <v>7.1920000000000002</v>
      </c>
      <c r="D117" s="15"/>
      <c r="E117" s="15">
        <v>4.3170000000000002</v>
      </c>
      <c r="F117" s="15"/>
      <c r="G117" s="15">
        <f t="shared" si="41"/>
        <v>0</v>
      </c>
      <c r="H117" s="16">
        <v>0</v>
      </c>
      <c r="I117" s="15" t="e">
        <v>#N/A</v>
      </c>
      <c r="J117" s="15" t="s">
        <v>40</v>
      </c>
      <c r="K117" s="15">
        <v>10.4</v>
      </c>
      <c r="L117" s="15">
        <f t="shared" si="59"/>
        <v>-6.0830000000000002</v>
      </c>
      <c r="M117" s="15"/>
      <c r="N117" s="15"/>
      <c r="O117" s="15"/>
      <c r="P117" s="15">
        <f t="shared" si="42"/>
        <v>0.86340000000000006</v>
      </c>
      <c r="Q117" s="17"/>
      <c r="R117" s="17"/>
      <c r="S117" s="17"/>
      <c r="T117" s="17"/>
      <c r="U117" s="15"/>
      <c r="V117" s="15">
        <f t="shared" si="43"/>
        <v>0</v>
      </c>
      <c r="W117" s="15">
        <f t="shared" si="44"/>
        <v>0</v>
      </c>
      <c r="X117" s="15">
        <v>4.8789999999999996</v>
      </c>
      <c r="Y117" s="15">
        <v>4.3015999999999996</v>
      </c>
      <c r="Z117" s="15">
        <v>12.6812</v>
      </c>
      <c r="AA117" s="15">
        <v>12.6822</v>
      </c>
      <c r="AB117" s="15">
        <v>0.28699999999999998</v>
      </c>
      <c r="AC117" s="15">
        <v>0</v>
      </c>
      <c r="AD117" s="15"/>
      <c r="AE117" s="15">
        <f t="shared" si="47"/>
        <v>0</v>
      </c>
      <c r="AF117" s="15">
        <f t="shared" si="48"/>
        <v>0</v>
      </c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 t="s">
        <v>157</v>
      </c>
      <c r="B118" s="1" t="s">
        <v>31</v>
      </c>
      <c r="C118" s="1">
        <v>14.372</v>
      </c>
      <c r="D118" s="1">
        <v>117.104</v>
      </c>
      <c r="E118" s="1">
        <v>14.406000000000001</v>
      </c>
      <c r="F118" s="1">
        <v>108.40300000000001</v>
      </c>
      <c r="G118" s="1">
        <f t="shared" si="41"/>
        <v>108.40300000000001</v>
      </c>
      <c r="H118" s="6">
        <v>1</v>
      </c>
      <c r="I118" s="1" t="e">
        <v>#N/A</v>
      </c>
      <c r="J118" s="1" t="s">
        <v>32</v>
      </c>
      <c r="K118" s="1">
        <v>13.9</v>
      </c>
      <c r="L118" s="1">
        <f t="shared" si="59"/>
        <v>0.50600000000000023</v>
      </c>
      <c r="M118" s="1"/>
      <c r="N118" s="1"/>
      <c r="O118" s="1"/>
      <c r="P118" s="1">
        <f t="shared" si="42"/>
        <v>2.8812000000000002</v>
      </c>
      <c r="Q118" s="5"/>
      <c r="R118" s="5">
        <f t="shared" ref="R118:R119" si="67">Q118</f>
        <v>0</v>
      </c>
      <c r="S118" s="5"/>
      <c r="T118" s="5"/>
      <c r="U118" s="1"/>
      <c r="V118" s="1">
        <f t="shared" ref="V118:V119" si="68">(G118+O118+Q118)/P118</f>
        <v>37.62425378314591</v>
      </c>
      <c r="W118" s="1">
        <f t="shared" ref="W118:W119" si="69">(G118+O118)/P118</f>
        <v>37.62425378314591</v>
      </c>
      <c r="X118" s="1">
        <v>6.9908000000000001</v>
      </c>
      <c r="Y118" s="1">
        <v>7.859</v>
      </c>
      <c r="Z118" s="1">
        <v>11.2684</v>
      </c>
      <c r="AA118" s="1">
        <v>9.5343999999999998</v>
      </c>
      <c r="AB118" s="1">
        <v>0.28799999999999998</v>
      </c>
      <c r="AC118" s="1">
        <v>0</v>
      </c>
      <c r="AD118" s="1" t="s">
        <v>158</v>
      </c>
      <c r="AE118" s="1">
        <f t="shared" si="47"/>
        <v>0</v>
      </c>
      <c r="AF118" s="1">
        <f t="shared" si="48"/>
        <v>0</v>
      </c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 t="s">
        <v>159</v>
      </c>
      <c r="B119" s="1" t="s">
        <v>31</v>
      </c>
      <c r="C119" s="1">
        <v>14.347</v>
      </c>
      <c r="D119" s="1">
        <v>408.23599999999999</v>
      </c>
      <c r="E119" s="1">
        <v>29.074000000000002</v>
      </c>
      <c r="F119" s="1">
        <v>82.852000000000004</v>
      </c>
      <c r="G119" s="1">
        <f t="shared" si="41"/>
        <v>82.852000000000004</v>
      </c>
      <c r="H119" s="6">
        <v>1</v>
      </c>
      <c r="I119" s="1" t="e">
        <v>#N/A</v>
      </c>
      <c r="J119" s="1" t="s">
        <v>32</v>
      </c>
      <c r="K119" s="1">
        <v>28.6</v>
      </c>
      <c r="L119" s="1">
        <f t="shared" si="59"/>
        <v>0.4740000000000002</v>
      </c>
      <c r="M119" s="1"/>
      <c r="N119" s="1"/>
      <c r="O119" s="1">
        <v>33.6768</v>
      </c>
      <c r="P119" s="1">
        <f t="shared" si="42"/>
        <v>5.8148</v>
      </c>
      <c r="Q119" s="5"/>
      <c r="R119" s="5">
        <f t="shared" si="67"/>
        <v>0</v>
      </c>
      <c r="S119" s="5"/>
      <c r="T119" s="5"/>
      <c r="U119" s="1"/>
      <c r="V119" s="1">
        <f t="shared" si="68"/>
        <v>20.040035770791775</v>
      </c>
      <c r="W119" s="1">
        <f t="shared" si="69"/>
        <v>20.040035770791775</v>
      </c>
      <c r="X119" s="1">
        <v>3.9994000000000001</v>
      </c>
      <c r="Y119" s="1">
        <v>1.7267999999999999</v>
      </c>
      <c r="Z119" s="1">
        <v>10.586</v>
      </c>
      <c r="AA119" s="1">
        <v>9.4400000000000013</v>
      </c>
      <c r="AB119" s="1">
        <v>0.28499999999999998</v>
      </c>
      <c r="AC119" s="1">
        <v>0</v>
      </c>
      <c r="AD119" s="1" t="s">
        <v>158</v>
      </c>
      <c r="AE119" s="1">
        <f t="shared" si="47"/>
        <v>0</v>
      </c>
      <c r="AF119" s="1">
        <f t="shared" si="48"/>
        <v>0</v>
      </c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5" t="s">
        <v>160</v>
      </c>
      <c r="B120" s="15" t="s">
        <v>31</v>
      </c>
      <c r="C120" s="15">
        <v>47.143999999999998</v>
      </c>
      <c r="D120" s="15">
        <v>288.34500000000003</v>
      </c>
      <c r="E120" s="15">
        <v>38.664999999999999</v>
      </c>
      <c r="F120" s="15">
        <v>57.895000000000003</v>
      </c>
      <c r="G120" s="15">
        <f t="shared" si="41"/>
        <v>57.895000000000003</v>
      </c>
      <c r="H120" s="16">
        <v>0</v>
      </c>
      <c r="I120" s="15" t="e">
        <v>#N/A</v>
      </c>
      <c r="J120" s="15" t="s">
        <v>40</v>
      </c>
      <c r="K120" s="15">
        <v>66.5</v>
      </c>
      <c r="L120" s="15">
        <f t="shared" si="59"/>
        <v>-27.835000000000001</v>
      </c>
      <c r="M120" s="15"/>
      <c r="N120" s="15"/>
      <c r="O120" s="15"/>
      <c r="P120" s="15">
        <f t="shared" si="42"/>
        <v>7.7329999999999997</v>
      </c>
      <c r="Q120" s="17"/>
      <c r="R120" s="17"/>
      <c r="S120" s="17"/>
      <c r="T120" s="17"/>
      <c r="U120" s="15"/>
      <c r="V120" s="15">
        <f t="shared" si="43"/>
        <v>7.4867451183240661</v>
      </c>
      <c r="W120" s="15">
        <f t="shared" si="44"/>
        <v>7.4867451183240661</v>
      </c>
      <c r="X120" s="15">
        <v>5.1656000000000004</v>
      </c>
      <c r="Y120" s="15">
        <v>3.1532</v>
      </c>
      <c r="Z120" s="15">
        <v>9.9580000000000002</v>
      </c>
      <c r="AA120" s="15">
        <v>9.1029999999999998</v>
      </c>
      <c r="AB120" s="15">
        <v>0</v>
      </c>
      <c r="AC120" s="15">
        <v>0</v>
      </c>
      <c r="AD120" s="15"/>
      <c r="AE120" s="15">
        <f t="shared" si="47"/>
        <v>0</v>
      </c>
      <c r="AF120" s="15">
        <f t="shared" si="48"/>
        <v>0</v>
      </c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9" t="s">
        <v>161</v>
      </c>
      <c r="B121" s="1" t="s">
        <v>39</v>
      </c>
      <c r="C121" s="1"/>
      <c r="D121" s="1">
        <v>120</v>
      </c>
      <c r="E121" s="1"/>
      <c r="F121" s="1">
        <v>120</v>
      </c>
      <c r="G121" s="1">
        <f t="shared" si="41"/>
        <v>120</v>
      </c>
      <c r="H121" s="6">
        <v>0.4</v>
      </c>
      <c r="I121" s="1" t="e">
        <v>#N/A</v>
      </c>
      <c r="J121" s="1" t="s">
        <v>32</v>
      </c>
      <c r="K121" s="1"/>
      <c r="L121" s="1">
        <f t="shared" si="59"/>
        <v>0</v>
      </c>
      <c r="M121" s="1"/>
      <c r="N121" s="1"/>
      <c r="O121" s="1"/>
      <c r="P121" s="1">
        <f t="shared" si="42"/>
        <v>0</v>
      </c>
      <c r="Q121" s="5"/>
      <c r="R121" s="5">
        <f t="shared" ref="R121:R122" si="70">Q121</f>
        <v>0</v>
      </c>
      <c r="S121" s="5"/>
      <c r="T121" s="5"/>
      <c r="U121" s="1"/>
      <c r="V121" s="1" t="e">
        <f t="shared" ref="V121:V122" si="71">(G121+O121+Q121)/P121</f>
        <v>#DIV/0!</v>
      </c>
      <c r="W121" s="1" t="e">
        <f t="shared" ref="W121:W122" si="72">(G121+O121)/P121</f>
        <v>#DIV/0!</v>
      </c>
      <c r="X121" s="1"/>
      <c r="Y121" s="1"/>
      <c r="Z121" s="1"/>
      <c r="AA121" s="1"/>
      <c r="AB121" s="1"/>
      <c r="AC121" s="1"/>
      <c r="AD121" s="1" t="s">
        <v>163</v>
      </c>
      <c r="AE121" s="1">
        <f t="shared" si="47"/>
        <v>0</v>
      </c>
      <c r="AF121" s="1">
        <f t="shared" si="48"/>
        <v>0</v>
      </c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9" t="s">
        <v>162</v>
      </c>
      <c r="B122" s="1" t="s">
        <v>31</v>
      </c>
      <c r="C122" s="1"/>
      <c r="D122" s="1">
        <v>341.51600000000002</v>
      </c>
      <c r="E122" s="1"/>
      <c r="F122" s="1">
        <v>77.596000000000004</v>
      </c>
      <c r="G122" s="1">
        <f t="shared" si="41"/>
        <v>77.596000000000004</v>
      </c>
      <c r="H122" s="6">
        <v>0.4</v>
      </c>
      <c r="I122" s="1" t="e">
        <v>#N/A</v>
      </c>
      <c r="J122" s="1" t="s">
        <v>32</v>
      </c>
      <c r="K122" s="1"/>
      <c r="L122" s="1">
        <f t="shared" si="59"/>
        <v>0</v>
      </c>
      <c r="M122" s="1"/>
      <c r="N122" s="1"/>
      <c r="O122" s="1"/>
      <c r="P122" s="1">
        <f t="shared" si="42"/>
        <v>0</v>
      </c>
      <c r="Q122" s="5"/>
      <c r="R122" s="5">
        <f t="shared" si="70"/>
        <v>0</v>
      </c>
      <c r="S122" s="5"/>
      <c r="T122" s="5"/>
      <c r="U122" s="1"/>
      <c r="V122" s="1" t="e">
        <f t="shared" si="71"/>
        <v>#DIV/0!</v>
      </c>
      <c r="W122" s="1" t="e">
        <f t="shared" si="72"/>
        <v>#DIV/0!</v>
      </c>
      <c r="X122" s="1"/>
      <c r="Y122" s="1"/>
      <c r="Z122" s="1"/>
      <c r="AA122" s="1"/>
      <c r="AB122" s="1"/>
      <c r="AC122" s="1"/>
      <c r="AD122" s="1" t="s">
        <v>163</v>
      </c>
      <c r="AE122" s="1">
        <f t="shared" si="47"/>
        <v>0</v>
      </c>
      <c r="AF122" s="1">
        <f t="shared" si="48"/>
        <v>0</v>
      </c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2" t="s">
        <v>164</v>
      </c>
      <c r="B123" s="12" t="s">
        <v>31</v>
      </c>
      <c r="C123" s="12"/>
      <c r="D123" s="12"/>
      <c r="E123" s="12"/>
      <c r="F123" s="12"/>
      <c r="G123" s="12">
        <f t="shared" si="41"/>
        <v>0</v>
      </c>
      <c r="H123" s="13">
        <v>0</v>
      </c>
      <c r="I123" s="12">
        <v>40</v>
      </c>
      <c r="J123" s="12" t="s">
        <v>32</v>
      </c>
      <c r="K123" s="12"/>
      <c r="L123" s="12">
        <f t="shared" ref="L123" si="73">E123-K123</f>
        <v>0</v>
      </c>
      <c r="M123" s="12"/>
      <c r="N123" s="12"/>
      <c r="O123" s="12"/>
      <c r="P123" s="12">
        <f t="shared" si="42"/>
        <v>0</v>
      </c>
      <c r="Q123" s="14"/>
      <c r="R123" s="14"/>
      <c r="S123" s="14"/>
      <c r="T123" s="14"/>
      <c r="U123" s="12"/>
      <c r="V123" s="12" t="e">
        <f t="shared" si="43"/>
        <v>#DIV/0!</v>
      </c>
      <c r="W123" s="12" t="e">
        <f t="shared" si="44"/>
        <v>#DIV/0!</v>
      </c>
      <c r="X123" s="12">
        <v>0</v>
      </c>
      <c r="Y123" s="12"/>
      <c r="Z123" s="12">
        <v>0</v>
      </c>
      <c r="AA123" s="12">
        <v>0</v>
      </c>
      <c r="AB123" s="12">
        <v>0</v>
      </c>
      <c r="AC123" s="12">
        <v>0</v>
      </c>
      <c r="AD123" s="12" t="s">
        <v>68</v>
      </c>
      <c r="AE123" s="12">
        <f t="shared" si="47"/>
        <v>0</v>
      </c>
      <c r="AF123" s="12">
        <f t="shared" si="48"/>
        <v>0</v>
      </c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6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6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6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6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6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6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6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6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6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6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6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6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6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6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6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6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6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6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6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6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6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6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6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6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6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6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6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6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6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6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6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6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6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6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6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6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6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6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6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6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6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6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6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6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6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6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6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6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6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6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6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6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6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6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6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6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6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6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6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6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6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6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6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6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6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6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6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6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6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6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6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6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6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6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6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6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6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6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6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6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6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6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6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6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6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6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6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6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6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6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6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6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6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6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6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6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6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6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6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6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6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6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6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6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6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6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6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6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6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6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6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6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6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6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6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6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6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6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6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6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6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6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6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6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6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6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6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6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6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6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6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6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6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6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6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6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6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6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6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6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6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6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6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6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6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6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6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6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6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6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6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6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6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6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6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6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6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6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6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6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6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6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6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6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6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6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6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6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6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6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6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6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6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6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6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6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6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6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6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6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6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6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6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6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6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6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6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6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6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6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6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6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6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6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6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6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6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6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6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6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6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6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6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6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6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6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6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6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6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6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6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6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6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6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6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6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6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6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6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6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6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6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6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6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6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6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6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6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6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6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6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6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6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6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6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6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6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6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6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6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6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6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6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6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6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6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6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6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6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6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6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6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6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6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6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6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6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6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6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6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6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6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6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6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6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6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6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6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6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6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6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6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6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6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6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6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6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6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6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6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6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6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6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6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6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6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6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6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6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6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6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6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6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6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6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6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6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6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6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6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6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6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6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6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6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6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6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6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6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6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6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6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6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6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6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6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6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6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6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6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6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6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6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6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6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6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6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6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6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6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6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6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6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6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6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6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6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6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6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6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6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6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6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6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6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6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6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6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6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6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6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6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6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6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6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6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6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6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6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6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6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1"/>
      <c r="H486" s="6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1"/>
      <c r="H487" s="6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1"/>
      <c r="H488" s="6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1"/>
      <c r="H489" s="6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</sheetData>
  <autoFilter ref="A3:AG123" xr:uid="{505B6716-1280-4E06-A746-A0659A20DAE7}"/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861BD-F9D1-4485-A0EE-5792E75C6218}">
  <dimension ref="A1:B35"/>
  <sheetViews>
    <sheetView workbookViewId="0">
      <selection activeCell="D21" sqref="D21"/>
    </sheetView>
  </sheetViews>
  <sheetFormatPr defaultRowHeight="15" x14ac:dyDescent="0.25"/>
  <cols>
    <col min="1" max="1" width="102.140625" bestFit="1" customWidth="1"/>
  </cols>
  <sheetData>
    <row r="1" spans="1:2" x14ac:dyDescent="0.25">
      <c r="A1" t="s">
        <v>58</v>
      </c>
      <c r="B1">
        <v>120</v>
      </c>
    </row>
    <row r="2" spans="1:2" x14ac:dyDescent="0.25">
      <c r="A2" t="s">
        <v>129</v>
      </c>
      <c r="B2">
        <v>220</v>
      </c>
    </row>
    <row r="3" spans="1:2" x14ac:dyDescent="0.25">
      <c r="A3" t="s">
        <v>110</v>
      </c>
      <c r="B3">
        <v>64</v>
      </c>
    </row>
    <row r="4" spans="1:2" x14ac:dyDescent="0.25">
      <c r="A4" t="s">
        <v>41</v>
      </c>
      <c r="B4">
        <v>120</v>
      </c>
    </row>
    <row r="5" spans="1:2" x14ac:dyDescent="0.25">
      <c r="A5" t="s">
        <v>113</v>
      </c>
      <c r="B5">
        <v>312</v>
      </c>
    </row>
    <row r="6" spans="1:2" x14ac:dyDescent="0.25">
      <c r="A6" t="s">
        <v>96</v>
      </c>
      <c r="B6">
        <v>900</v>
      </c>
    </row>
    <row r="7" spans="1:2" x14ac:dyDescent="0.25">
      <c r="A7" t="s">
        <v>134</v>
      </c>
      <c r="B7">
        <v>92</v>
      </c>
    </row>
    <row r="8" spans="1:2" x14ac:dyDescent="0.25">
      <c r="A8" t="s">
        <v>132</v>
      </c>
      <c r="B8">
        <v>304</v>
      </c>
    </row>
    <row r="9" spans="1:2" x14ac:dyDescent="0.25">
      <c r="A9" t="s">
        <v>131</v>
      </c>
      <c r="B9">
        <v>90</v>
      </c>
    </row>
    <row r="10" spans="1:2" x14ac:dyDescent="0.25">
      <c r="A10" t="s">
        <v>98</v>
      </c>
      <c r="B10">
        <v>120</v>
      </c>
    </row>
    <row r="11" spans="1:2" x14ac:dyDescent="0.25">
      <c r="A11" t="s">
        <v>133</v>
      </c>
      <c r="B11">
        <v>900</v>
      </c>
    </row>
    <row r="12" spans="1:2" x14ac:dyDescent="0.25">
      <c r="A12" t="s">
        <v>115</v>
      </c>
      <c r="B12">
        <v>600</v>
      </c>
    </row>
    <row r="13" spans="1:2" x14ac:dyDescent="0.25">
      <c r="A13" t="s">
        <v>51</v>
      </c>
      <c r="B13">
        <v>120</v>
      </c>
    </row>
    <row r="14" spans="1:2" x14ac:dyDescent="0.25">
      <c r="A14" t="s">
        <v>112</v>
      </c>
      <c r="B14">
        <v>460</v>
      </c>
    </row>
    <row r="15" spans="1:2" x14ac:dyDescent="0.25">
      <c r="A15" t="s">
        <v>50</v>
      </c>
      <c r="B15">
        <v>250</v>
      </c>
    </row>
    <row r="16" spans="1:2" x14ac:dyDescent="0.25">
      <c r="A16" t="s">
        <v>52</v>
      </c>
      <c r="B16">
        <v>132</v>
      </c>
    </row>
    <row r="17" spans="1:2" x14ac:dyDescent="0.25">
      <c r="A17" t="s">
        <v>152</v>
      </c>
      <c r="B17">
        <v>216</v>
      </c>
    </row>
    <row r="18" spans="1:2" x14ac:dyDescent="0.25">
      <c r="A18" t="s">
        <v>151</v>
      </c>
      <c r="B18">
        <v>222</v>
      </c>
    </row>
    <row r="19" spans="1:2" x14ac:dyDescent="0.25">
      <c r="A19" t="s">
        <v>56</v>
      </c>
      <c r="B19">
        <v>300</v>
      </c>
    </row>
    <row r="20" spans="1:2" x14ac:dyDescent="0.25">
      <c r="A20" t="s">
        <v>46</v>
      </c>
      <c r="B20">
        <v>180</v>
      </c>
    </row>
    <row r="21" spans="1:2" x14ac:dyDescent="0.25">
      <c r="A21" t="s">
        <v>45</v>
      </c>
      <c r="B21">
        <v>100</v>
      </c>
    </row>
    <row r="22" spans="1:2" x14ac:dyDescent="0.25">
      <c r="A22" t="s">
        <v>80</v>
      </c>
      <c r="B22">
        <v>307.29700000000003</v>
      </c>
    </row>
    <row r="23" spans="1:2" x14ac:dyDescent="0.25">
      <c r="A23" t="s">
        <v>109</v>
      </c>
      <c r="B23">
        <v>280</v>
      </c>
    </row>
    <row r="24" spans="1:2" x14ac:dyDescent="0.25">
      <c r="A24" t="s">
        <v>116</v>
      </c>
      <c r="B24">
        <v>120</v>
      </c>
    </row>
    <row r="25" spans="1:2" x14ac:dyDescent="0.25">
      <c r="A25" t="s">
        <v>47</v>
      </c>
      <c r="B25">
        <v>30</v>
      </c>
    </row>
    <row r="26" spans="1:2" x14ac:dyDescent="0.25">
      <c r="A26" t="s">
        <v>48</v>
      </c>
      <c r="B26">
        <v>30</v>
      </c>
    </row>
    <row r="27" spans="1:2" x14ac:dyDescent="0.25">
      <c r="A27" t="s">
        <v>60</v>
      </c>
      <c r="B27">
        <v>102</v>
      </c>
    </row>
    <row r="28" spans="1:2" x14ac:dyDescent="0.25">
      <c r="A28" t="s">
        <v>61</v>
      </c>
      <c r="B28">
        <v>24</v>
      </c>
    </row>
    <row r="29" spans="1:2" x14ac:dyDescent="0.25">
      <c r="A29" t="s">
        <v>111</v>
      </c>
      <c r="B29">
        <v>168</v>
      </c>
    </row>
    <row r="30" spans="1:2" x14ac:dyDescent="0.25">
      <c r="A30" t="s">
        <v>62</v>
      </c>
      <c r="B30">
        <v>96</v>
      </c>
    </row>
    <row r="31" spans="1:2" x14ac:dyDescent="0.25">
      <c r="A31" t="s">
        <v>114</v>
      </c>
      <c r="B31">
        <v>60</v>
      </c>
    </row>
    <row r="32" spans="1:2" x14ac:dyDescent="0.25">
      <c r="A32" t="s">
        <v>57</v>
      </c>
      <c r="B32">
        <v>220</v>
      </c>
    </row>
    <row r="33" spans="1:2" x14ac:dyDescent="0.25">
      <c r="A33" t="s">
        <v>59</v>
      </c>
      <c r="B33">
        <v>172</v>
      </c>
    </row>
    <row r="34" spans="1:2" x14ac:dyDescent="0.25">
      <c r="A34" t="s">
        <v>53</v>
      </c>
      <c r="B34">
        <v>300</v>
      </c>
    </row>
    <row r="35" spans="1:2" x14ac:dyDescent="0.25">
      <c r="A35" t="s">
        <v>97</v>
      </c>
      <c r="B35"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</vt:lpstr>
      <vt:lpstr>Гермес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2024-03-27T11:44:06Z</dcterms:created>
  <dcterms:modified xsi:type="dcterms:W3CDTF">2024-03-28T09:31:17Z</dcterms:modified>
</cp:coreProperties>
</file>