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"/>
    </mc:Choice>
  </mc:AlternateContent>
  <xr:revisionPtr revIDLastSave="0" documentId="13_ncr:1_{2DB5C45B-3BAF-44F5-8A7D-E1B0581B903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Sheet!$A$3:$AF$124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1" i="1" l="1"/>
  <c r="S123" i="1"/>
  <c r="AE123" i="1" s="1"/>
  <c r="S122" i="1"/>
  <c r="AE122" i="1" s="1"/>
  <c r="S119" i="1"/>
  <c r="AE119" i="1" s="1"/>
  <c r="S106" i="1"/>
  <c r="AE106" i="1" s="1"/>
  <c r="S94" i="1"/>
  <c r="AE94" i="1" s="1"/>
  <c r="S91" i="1"/>
  <c r="AE91" i="1" s="1"/>
  <c r="S90" i="1"/>
  <c r="AE90" i="1" s="1"/>
  <c r="S88" i="1"/>
  <c r="AE88" i="1" s="1"/>
  <c r="S74" i="1"/>
  <c r="AE74" i="1" s="1"/>
  <c r="S62" i="1"/>
  <c r="AE62" i="1" s="1"/>
  <c r="S60" i="1"/>
  <c r="AE60" i="1" s="1"/>
  <c r="S44" i="1"/>
  <c r="AE44" i="1" s="1"/>
  <c r="S22" i="1"/>
  <c r="AE22" i="1" s="1"/>
  <c r="S10" i="1"/>
  <c r="AE10" i="1" s="1"/>
  <c r="E104" i="1" l="1"/>
  <c r="E94" i="1"/>
  <c r="E88" i="1"/>
  <c r="G7" i="1"/>
  <c r="G8" i="1"/>
  <c r="G9" i="1"/>
  <c r="G10" i="1"/>
  <c r="G12" i="1"/>
  <c r="G13" i="1"/>
  <c r="G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84" i="1"/>
  <c r="G85" i="1"/>
  <c r="G86" i="1"/>
  <c r="G87" i="1"/>
  <c r="G89" i="1"/>
  <c r="G90" i="1"/>
  <c r="G91" i="1"/>
  <c r="G92" i="1"/>
  <c r="G93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121" i="1"/>
  <c r="G122" i="1"/>
  <c r="G123" i="1"/>
  <c r="G124" i="1"/>
  <c r="G6" i="1"/>
  <c r="AF11" i="1"/>
  <c r="G11" i="1" s="1"/>
  <c r="AF14" i="1"/>
  <c r="G14" i="1" s="1"/>
  <c r="AF15" i="1"/>
  <c r="G15" i="1" s="1"/>
  <c r="AF16" i="1"/>
  <c r="G16" i="1" s="1"/>
  <c r="AF17" i="1"/>
  <c r="G17" i="1" s="1"/>
  <c r="AF18" i="1"/>
  <c r="G18" i="1" s="1"/>
  <c r="AF19" i="1"/>
  <c r="G19" i="1" s="1"/>
  <c r="AF20" i="1"/>
  <c r="G20" i="1" s="1"/>
  <c r="AF21" i="1"/>
  <c r="G21" i="1" s="1"/>
  <c r="AF23" i="1"/>
  <c r="G23" i="1" s="1"/>
  <c r="AF24" i="1"/>
  <c r="G24" i="1" s="1"/>
  <c r="AF25" i="1"/>
  <c r="G25" i="1" s="1"/>
  <c r="AF26" i="1"/>
  <c r="G26" i="1" s="1"/>
  <c r="AF27" i="1"/>
  <c r="G27" i="1" s="1"/>
  <c r="AF28" i="1"/>
  <c r="G28" i="1" s="1"/>
  <c r="AF29" i="1"/>
  <c r="G29" i="1" s="1"/>
  <c r="AF46" i="1"/>
  <c r="G46" i="1" s="1"/>
  <c r="AF63" i="1"/>
  <c r="G63" i="1" s="1"/>
  <c r="AF64" i="1"/>
  <c r="G64" i="1" s="1"/>
  <c r="AF65" i="1"/>
  <c r="G65" i="1" s="1"/>
  <c r="AF76" i="1"/>
  <c r="G76" i="1" s="1"/>
  <c r="AF77" i="1"/>
  <c r="G77" i="1" s="1"/>
  <c r="AF78" i="1"/>
  <c r="G78" i="1" s="1"/>
  <c r="AF79" i="1"/>
  <c r="G79" i="1" s="1"/>
  <c r="AF80" i="1"/>
  <c r="G80" i="1" s="1"/>
  <c r="AF81" i="1"/>
  <c r="G81" i="1" s="1"/>
  <c r="AF82" i="1"/>
  <c r="G82" i="1" s="1"/>
  <c r="AF83" i="1"/>
  <c r="G83" i="1" s="1"/>
  <c r="AF94" i="1"/>
  <c r="AF95" i="1"/>
  <c r="G95" i="1" s="1"/>
  <c r="AF96" i="1"/>
  <c r="G96" i="1" s="1"/>
  <c r="AF97" i="1"/>
  <c r="G97" i="1" s="1"/>
  <c r="AF98" i="1"/>
  <c r="G98" i="1" s="1"/>
  <c r="AF113" i="1"/>
  <c r="G113" i="1" s="1"/>
  <c r="AF114" i="1"/>
  <c r="G114" i="1" s="1"/>
  <c r="G88" i="1" l="1"/>
  <c r="G120" i="1"/>
  <c r="G104" i="1"/>
  <c r="G94" i="1"/>
  <c r="Q7" i="1"/>
  <c r="R7" i="1" s="1"/>
  <c r="AE7" i="1" s="1"/>
  <c r="Q8" i="1"/>
  <c r="Q9" i="1"/>
  <c r="Q10" i="1"/>
  <c r="V10" i="1" s="1"/>
  <c r="Q11" i="1"/>
  <c r="Q12" i="1"/>
  <c r="Q13" i="1"/>
  <c r="R13" i="1" s="1"/>
  <c r="AE13" i="1" s="1"/>
  <c r="Q14" i="1"/>
  <c r="W14" i="1" s="1"/>
  <c r="Q15" i="1"/>
  <c r="R15" i="1" s="1"/>
  <c r="S15" i="1" s="1"/>
  <c r="AE15" i="1" s="1"/>
  <c r="Q16" i="1"/>
  <c r="V16" i="1" s="1"/>
  <c r="Q17" i="1"/>
  <c r="Q18" i="1"/>
  <c r="W18" i="1" s="1"/>
  <c r="Q19" i="1"/>
  <c r="Q20" i="1"/>
  <c r="W20" i="1" s="1"/>
  <c r="Q21" i="1"/>
  <c r="Q22" i="1"/>
  <c r="V22" i="1" s="1"/>
  <c r="Q23" i="1"/>
  <c r="Q24" i="1"/>
  <c r="V24" i="1" s="1"/>
  <c r="Q25" i="1"/>
  <c r="Q26" i="1"/>
  <c r="W26" i="1" s="1"/>
  <c r="Q27" i="1"/>
  <c r="Q28" i="1"/>
  <c r="V28" i="1" s="1"/>
  <c r="Q29" i="1"/>
  <c r="Q30" i="1"/>
  <c r="Q31" i="1"/>
  <c r="Q32" i="1"/>
  <c r="V32" i="1" s="1"/>
  <c r="Q33" i="1"/>
  <c r="Q34" i="1"/>
  <c r="W34" i="1" s="1"/>
  <c r="Q35" i="1"/>
  <c r="Q36" i="1"/>
  <c r="V36" i="1" s="1"/>
  <c r="Q37" i="1"/>
  <c r="Q38" i="1"/>
  <c r="Q39" i="1"/>
  <c r="Q40" i="1"/>
  <c r="W40" i="1" s="1"/>
  <c r="Q41" i="1"/>
  <c r="R41" i="1" s="1"/>
  <c r="AE41" i="1" s="1"/>
  <c r="Q42" i="1"/>
  <c r="W42" i="1" s="1"/>
  <c r="Q43" i="1"/>
  <c r="R43" i="1" s="1"/>
  <c r="AE43" i="1" s="1"/>
  <c r="Q44" i="1"/>
  <c r="W44" i="1" s="1"/>
  <c r="Q45" i="1"/>
  <c r="Q46" i="1"/>
  <c r="W46" i="1" s="1"/>
  <c r="Q47" i="1"/>
  <c r="R47" i="1" s="1"/>
  <c r="S47" i="1" s="1"/>
  <c r="AE47" i="1" s="1"/>
  <c r="Q48" i="1"/>
  <c r="W48" i="1" s="1"/>
  <c r="Q49" i="1"/>
  <c r="R49" i="1" s="1"/>
  <c r="AE49" i="1" s="1"/>
  <c r="Q50" i="1"/>
  <c r="V50" i="1" s="1"/>
  <c r="Q51" i="1"/>
  <c r="R51" i="1" s="1"/>
  <c r="AE51" i="1" s="1"/>
  <c r="Q52" i="1"/>
  <c r="W52" i="1" s="1"/>
  <c r="Q53" i="1"/>
  <c r="Q54" i="1"/>
  <c r="V54" i="1" s="1"/>
  <c r="Q55" i="1"/>
  <c r="R55" i="1" s="1"/>
  <c r="S55" i="1" s="1"/>
  <c r="AE55" i="1" s="1"/>
  <c r="Q56" i="1"/>
  <c r="Q57" i="1"/>
  <c r="Q58" i="1"/>
  <c r="Q59" i="1"/>
  <c r="Q60" i="1"/>
  <c r="W60" i="1" s="1"/>
  <c r="Q61" i="1"/>
  <c r="R61" i="1" s="1"/>
  <c r="S61" i="1" s="1"/>
  <c r="AE61" i="1" s="1"/>
  <c r="Q62" i="1"/>
  <c r="V62" i="1" s="1"/>
  <c r="Q63" i="1"/>
  <c r="R63" i="1" s="1"/>
  <c r="S63" i="1" s="1"/>
  <c r="AE63" i="1" s="1"/>
  <c r="Q64" i="1"/>
  <c r="W64" i="1" s="1"/>
  <c r="Q65" i="1"/>
  <c r="R65" i="1" s="1"/>
  <c r="S65" i="1" s="1"/>
  <c r="AE65" i="1" s="1"/>
  <c r="Q66" i="1"/>
  <c r="W66" i="1" s="1"/>
  <c r="Q67" i="1"/>
  <c r="R67" i="1" s="1"/>
  <c r="S67" i="1" s="1"/>
  <c r="AE67" i="1" s="1"/>
  <c r="Q68" i="1"/>
  <c r="Q69" i="1"/>
  <c r="Q70" i="1"/>
  <c r="V70" i="1" s="1"/>
  <c r="Q71" i="1"/>
  <c r="Q72" i="1"/>
  <c r="Q73" i="1"/>
  <c r="Q74" i="1"/>
  <c r="W74" i="1" s="1"/>
  <c r="Q75" i="1"/>
  <c r="R75" i="1" s="1"/>
  <c r="S75" i="1" s="1"/>
  <c r="AE75" i="1" s="1"/>
  <c r="Q76" i="1"/>
  <c r="W76" i="1" s="1"/>
  <c r="Q77" i="1"/>
  <c r="Q78" i="1"/>
  <c r="W78" i="1" s="1"/>
  <c r="Q79" i="1"/>
  <c r="Q80" i="1"/>
  <c r="V80" i="1" s="1"/>
  <c r="Q81" i="1"/>
  <c r="Q82" i="1"/>
  <c r="Q83" i="1"/>
  <c r="Q84" i="1"/>
  <c r="Q85" i="1"/>
  <c r="Q86" i="1"/>
  <c r="V86" i="1" s="1"/>
  <c r="Q87" i="1"/>
  <c r="R87" i="1" s="1"/>
  <c r="S87" i="1" s="1"/>
  <c r="AE87" i="1" s="1"/>
  <c r="Q88" i="1"/>
  <c r="Q89" i="1"/>
  <c r="Q90" i="1"/>
  <c r="W90" i="1" s="1"/>
  <c r="Q91" i="1"/>
  <c r="V91" i="1" s="1"/>
  <c r="Q92" i="1"/>
  <c r="Q93" i="1"/>
  <c r="R93" i="1" s="1"/>
  <c r="S93" i="1" s="1"/>
  <c r="AE93" i="1" s="1"/>
  <c r="Q94" i="1"/>
  <c r="Q95" i="1"/>
  <c r="Q96" i="1"/>
  <c r="V96" i="1" s="1"/>
  <c r="Q97" i="1"/>
  <c r="Q98" i="1"/>
  <c r="W98" i="1" s="1"/>
  <c r="Q99" i="1"/>
  <c r="R99" i="1" s="1"/>
  <c r="S99" i="1" s="1"/>
  <c r="AE99" i="1" s="1"/>
  <c r="Q100" i="1"/>
  <c r="Q101" i="1"/>
  <c r="R101" i="1" s="1"/>
  <c r="S101" i="1" s="1"/>
  <c r="AE101" i="1" s="1"/>
  <c r="Q102" i="1"/>
  <c r="W102" i="1" s="1"/>
  <c r="Q103" i="1"/>
  <c r="Q104" i="1"/>
  <c r="Q105" i="1"/>
  <c r="Q106" i="1"/>
  <c r="W106" i="1" s="1"/>
  <c r="Q107" i="1"/>
  <c r="Q108" i="1"/>
  <c r="V108" i="1" s="1"/>
  <c r="Q109" i="1"/>
  <c r="Q110" i="1"/>
  <c r="V110" i="1" s="1"/>
  <c r="Q111" i="1"/>
  <c r="Q112" i="1"/>
  <c r="V112" i="1" s="1"/>
  <c r="Q113" i="1"/>
  <c r="Q114" i="1"/>
  <c r="W114" i="1" s="1"/>
  <c r="Q115" i="1"/>
  <c r="R115" i="1" s="1"/>
  <c r="S115" i="1" s="1"/>
  <c r="AE115" i="1" s="1"/>
  <c r="Q116" i="1"/>
  <c r="Q117" i="1"/>
  <c r="Q118" i="1"/>
  <c r="W118" i="1" s="1"/>
  <c r="Q119" i="1"/>
  <c r="V119" i="1" s="1"/>
  <c r="Q120" i="1"/>
  <c r="Q121" i="1"/>
  <c r="Q122" i="1"/>
  <c r="V122" i="1" s="1"/>
  <c r="Q123" i="1"/>
  <c r="V123" i="1" s="1"/>
  <c r="Q124" i="1"/>
  <c r="W124" i="1" s="1"/>
  <c r="Q6" i="1"/>
  <c r="R6" i="1" s="1"/>
  <c r="V49" i="1" l="1"/>
  <c r="V93" i="1"/>
  <c r="V7" i="1"/>
  <c r="V75" i="1"/>
  <c r="V13" i="1"/>
  <c r="V55" i="1"/>
  <c r="V115" i="1"/>
  <c r="V43" i="1"/>
  <c r="V99" i="1"/>
  <c r="V65" i="1"/>
  <c r="V94" i="1"/>
  <c r="V44" i="1"/>
  <c r="V90" i="1"/>
  <c r="V106" i="1"/>
  <c r="AE6" i="1"/>
  <c r="V88" i="1"/>
  <c r="V47" i="1"/>
  <c r="V51" i="1"/>
  <c r="V61" i="1"/>
  <c r="V74" i="1"/>
  <c r="V15" i="1"/>
  <c r="V41" i="1"/>
  <c r="V60" i="1"/>
  <c r="V67" i="1"/>
  <c r="V87" i="1"/>
  <c r="V101" i="1"/>
  <c r="V6" i="1"/>
  <c r="V63" i="1"/>
  <c r="V118" i="1"/>
  <c r="V48" i="1"/>
  <c r="W36" i="1"/>
  <c r="W28" i="1"/>
  <c r="R120" i="1"/>
  <c r="S120" i="1" s="1"/>
  <c r="AE120" i="1" s="1"/>
  <c r="V78" i="1"/>
  <c r="R104" i="1"/>
  <c r="S104" i="1" s="1"/>
  <c r="AE104" i="1" s="1"/>
  <c r="V52" i="1"/>
  <c r="W110" i="1"/>
  <c r="W112" i="1"/>
  <c r="W16" i="1"/>
  <c r="W32" i="1"/>
  <c r="W70" i="1"/>
  <c r="W86" i="1"/>
  <c r="W24" i="1"/>
  <c r="V98" i="1"/>
  <c r="R39" i="1"/>
  <c r="R37" i="1"/>
  <c r="R35" i="1"/>
  <c r="R33" i="1"/>
  <c r="R9" i="1"/>
  <c r="W122" i="1"/>
  <c r="W116" i="1"/>
  <c r="R116" i="1"/>
  <c r="S116" i="1" s="1"/>
  <c r="W100" i="1"/>
  <c r="R100" i="1"/>
  <c r="S100" i="1" s="1"/>
  <c r="R92" i="1"/>
  <c r="S92" i="1" s="1"/>
  <c r="R84" i="1"/>
  <c r="S84" i="1" s="1"/>
  <c r="W82" i="1"/>
  <c r="R82" i="1"/>
  <c r="S82" i="1" s="1"/>
  <c r="W72" i="1"/>
  <c r="R72" i="1"/>
  <c r="S72" i="1" s="1"/>
  <c r="R68" i="1"/>
  <c r="S68" i="1" s="1"/>
  <c r="R66" i="1"/>
  <c r="S66" i="1" s="1"/>
  <c r="R64" i="1"/>
  <c r="S64" i="1" s="1"/>
  <c r="R58" i="1"/>
  <c r="S58" i="1" s="1"/>
  <c r="W56" i="1"/>
  <c r="R56" i="1"/>
  <c r="S56" i="1" s="1"/>
  <c r="R40" i="1"/>
  <c r="W38" i="1"/>
  <c r="R38" i="1"/>
  <c r="W30" i="1"/>
  <c r="R30" i="1"/>
  <c r="R20" i="1"/>
  <c r="W12" i="1"/>
  <c r="R12" i="1"/>
  <c r="W10" i="1"/>
  <c r="R8" i="1"/>
  <c r="W22" i="1"/>
  <c r="W50" i="1"/>
  <c r="W54" i="1"/>
  <c r="W58" i="1"/>
  <c r="W62" i="1"/>
  <c r="W92" i="1"/>
  <c r="W108" i="1"/>
  <c r="V14" i="1"/>
  <c r="V18" i="1"/>
  <c r="W8" i="1"/>
  <c r="V34" i="1"/>
  <c r="V42" i="1"/>
  <c r="W68" i="1"/>
  <c r="W84" i="1"/>
  <c r="V102" i="1"/>
  <c r="V124" i="1"/>
  <c r="V26" i="1"/>
  <c r="V46" i="1"/>
  <c r="V76" i="1"/>
  <c r="W80" i="1"/>
  <c r="W96" i="1"/>
  <c r="V114" i="1"/>
  <c r="W6" i="1"/>
  <c r="W123" i="1"/>
  <c r="W121" i="1"/>
  <c r="V121" i="1"/>
  <c r="W119" i="1"/>
  <c r="W117" i="1"/>
  <c r="V117" i="1"/>
  <c r="W115" i="1"/>
  <c r="W113" i="1"/>
  <c r="V113" i="1"/>
  <c r="W111" i="1"/>
  <c r="V111" i="1"/>
  <c r="W109" i="1"/>
  <c r="V109" i="1"/>
  <c r="W107" i="1"/>
  <c r="V107" i="1"/>
  <c r="W105" i="1"/>
  <c r="V105" i="1"/>
  <c r="V103" i="1"/>
  <c r="W103" i="1"/>
  <c r="W101" i="1"/>
  <c r="W99" i="1"/>
  <c r="W97" i="1"/>
  <c r="V97" i="1"/>
  <c r="W95" i="1"/>
  <c r="V95" i="1"/>
  <c r="W93" i="1"/>
  <c r="W91" i="1"/>
  <c r="V89" i="1"/>
  <c r="W89" i="1"/>
  <c r="W87" i="1"/>
  <c r="V85" i="1"/>
  <c r="W85" i="1"/>
  <c r="W83" i="1"/>
  <c r="V83" i="1"/>
  <c r="W81" i="1"/>
  <c r="V81" i="1"/>
  <c r="W79" i="1"/>
  <c r="V79" i="1"/>
  <c r="W77" i="1"/>
  <c r="V77" i="1"/>
  <c r="W75" i="1"/>
  <c r="V73" i="1"/>
  <c r="W73" i="1"/>
  <c r="V71" i="1"/>
  <c r="W71" i="1"/>
  <c r="V69" i="1"/>
  <c r="W69" i="1"/>
  <c r="W67" i="1"/>
  <c r="W65" i="1"/>
  <c r="W63" i="1"/>
  <c r="W61" i="1"/>
  <c r="V59" i="1"/>
  <c r="W59" i="1"/>
  <c r="V57" i="1"/>
  <c r="W57" i="1"/>
  <c r="W55" i="1"/>
  <c r="W53" i="1"/>
  <c r="V53" i="1"/>
  <c r="W51" i="1"/>
  <c r="W49" i="1"/>
  <c r="W47" i="1"/>
  <c r="V45" i="1"/>
  <c r="W45" i="1"/>
  <c r="W43" i="1"/>
  <c r="W41" i="1"/>
  <c r="W29" i="1"/>
  <c r="V29" i="1"/>
  <c r="W27" i="1"/>
  <c r="V27" i="1"/>
  <c r="W25" i="1"/>
  <c r="V25" i="1"/>
  <c r="W23" i="1"/>
  <c r="V23" i="1"/>
  <c r="W21" i="1"/>
  <c r="V21" i="1"/>
  <c r="W19" i="1"/>
  <c r="V19" i="1"/>
  <c r="W17" i="1"/>
  <c r="V17" i="1"/>
  <c r="W15" i="1"/>
  <c r="W13" i="1"/>
  <c r="W11" i="1"/>
  <c r="V11" i="1"/>
  <c r="W7" i="1"/>
  <c r="W31" i="1"/>
  <c r="W35" i="1"/>
  <c r="W39" i="1"/>
  <c r="W94" i="1"/>
  <c r="G5" i="1"/>
  <c r="W9" i="1"/>
  <c r="W33" i="1"/>
  <c r="W37" i="1"/>
  <c r="W120" i="1"/>
  <c r="W104" i="1"/>
  <c r="W88" i="1"/>
  <c r="AE11" i="1"/>
  <c r="AE14" i="1"/>
  <c r="AE16" i="1"/>
  <c r="AE17" i="1"/>
  <c r="AE18" i="1"/>
  <c r="AE19" i="1"/>
  <c r="AE21" i="1"/>
  <c r="AE23" i="1"/>
  <c r="AE24" i="1"/>
  <c r="AE25" i="1"/>
  <c r="AE26" i="1"/>
  <c r="AE27" i="1"/>
  <c r="AE28" i="1"/>
  <c r="AE29" i="1"/>
  <c r="AE32" i="1"/>
  <c r="AE34" i="1"/>
  <c r="AE36" i="1"/>
  <c r="AE42" i="1"/>
  <c r="AE45" i="1"/>
  <c r="AE46" i="1"/>
  <c r="AE48" i="1"/>
  <c r="AE50" i="1"/>
  <c r="AE52" i="1"/>
  <c r="AE53" i="1"/>
  <c r="AE54" i="1"/>
  <c r="AE57" i="1"/>
  <c r="AE59" i="1"/>
  <c r="AE69" i="1"/>
  <c r="AE70" i="1"/>
  <c r="AE71" i="1"/>
  <c r="AE73" i="1"/>
  <c r="AE76" i="1"/>
  <c r="AE77" i="1"/>
  <c r="AE78" i="1"/>
  <c r="AE79" i="1"/>
  <c r="AE80" i="1"/>
  <c r="AE81" i="1"/>
  <c r="AE83" i="1"/>
  <c r="AE85" i="1"/>
  <c r="AE86" i="1"/>
  <c r="AE89" i="1"/>
  <c r="AE95" i="1"/>
  <c r="AE96" i="1"/>
  <c r="AE97" i="1"/>
  <c r="AE98" i="1"/>
  <c r="AE102" i="1"/>
  <c r="AE103" i="1"/>
  <c r="AE105" i="1"/>
  <c r="AE107" i="1"/>
  <c r="AE108" i="1"/>
  <c r="AE109" i="1"/>
  <c r="AE110" i="1"/>
  <c r="AE111" i="1"/>
  <c r="AE112" i="1"/>
  <c r="AE113" i="1"/>
  <c r="AE114" i="1"/>
  <c r="AE117" i="1"/>
  <c r="AE118" i="1"/>
  <c r="AE121" i="1"/>
  <c r="AE124" i="1"/>
  <c r="AE30" i="1" l="1"/>
  <c r="V30" i="1"/>
  <c r="AE38" i="1"/>
  <c r="V38" i="1"/>
  <c r="AE40" i="1"/>
  <c r="V40" i="1"/>
  <c r="AE64" i="1"/>
  <c r="V64" i="1"/>
  <c r="AE68" i="1"/>
  <c r="V68" i="1"/>
  <c r="AE92" i="1"/>
  <c r="V92" i="1"/>
  <c r="AE9" i="1"/>
  <c r="V9" i="1"/>
  <c r="AE33" i="1"/>
  <c r="V33" i="1"/>
  <c r="AE37" i="1"/>
  <c r="V37" i="1"/>
  <c r="S5" i="1"/>
  <c r="AE8" i="1"/>
  <c r="V8" i="1"/>
  <c r="AE12" i="1"/>
  <c r="V12" i="1"/>
  <c r="AE20" i="1"/>
  <c r="V20" i="1"/>
  <c r="AE56" i="1"/>
  <c r="V56" i="1"/>
  <c r="AE58" i="1"/>
  <c r="V58" i="1"/>
  <c r="AE66" i="1"/>
  <c r="V66" i="1"/>
  <c r="AE72" i="1"/>
  <c r="V72" i="1"/>
  <c r="AE82" i="1"/>
  <c r="V82" i="1"/>
  <c r="AE84" i="1"/>
  <c r="V84" i="1"/>
  <c r="AE100" i="1"/>
  <c r="V100" i="1"/>
  <c r="AE116" i="1"/>
  <c r="V116" i="1"/>
  <c r="AE31" i="1"/>
  <c r="V31" i="1"/>
  <c r="AE35" i="1"/>
  <c r="V35" i="1"/>
  <c r="AE39" i="1"/>
  <c r="V39" i="1"/>
  <c r="V104" i="1"/>
  <c r="V120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AE5" i="1" l="1"/>
  <c r="L5" i="1"/>
</calcChain>
</file>

<file path=xl/sharedStrings.xml><?xml version="1.0" encoding="utf-8"?>
<sst xmlns="http://schemas.openxmlformats.org/spreadsheetml/2006/main" count="450" uniqueCount="178">
  <si>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</si>
  <si>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</si>
  <si>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</si>
  <si>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</si>
  <si>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</si>
  <si>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</si>
  <si>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</si>
  <si>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</si>
  <si>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</si>
  <si>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</si>
  <si>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</si>
  <si>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</si>
  <si>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</si>
  <si>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</si>
  <si>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</si>
  <si>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</si>
  <si>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</si>
  <si>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</si>
  <si>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</si>
  <si>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</si>
  <si>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</si>
  <si>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</si>
  <si>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</si>
  <si>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30,03,(2)</t>
  </si>
  <si>
    <t>30,03,(1)</t>
  </si>
  <si>
    <t>28,03,</t>
  </si>
  <si>
    <t>27,03,</t>
  </si>
  <si>
    <t>21,03,</t>
  </si>
  <si>
    <t>20,03,</t>
  </si>
  <si>
    <t>14,03,</t>
  </si>
  <si>
    <t>13,03,</t>
  </si>
  <si>
    <t>07,03,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</si>
  <si>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</si>
  <si>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</si>
  <si>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</si>
  <si>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</si>
  <si>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</si>
  <si>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</si>
  <si>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</si>
  <si>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</si>
  <si>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</si>
  <si>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</si>
  <si>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</si>
  <si>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</si>
  <si>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</si>
  <si>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</si>
  <si>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</si>
  <si>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</si>
  <si>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</si>
  <si>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</si>
  <si>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</si>
  <si>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</si>
  <si>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</si>
  <si>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</si>
  <si>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</si>
  <si>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28,03 филиал обнулил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</si>
  <si>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</si>
  <si>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</si>
  <si>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</si>
  <si>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</si>
  <si>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</si>
  <si>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</si>
  <si>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</si>
  <si>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</si>
  <si>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</si>
  <si>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</si>
  <si>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</si>
  <si>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</si>
  <si>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</si>
  <si>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</si>
  <si>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</si>
  <si>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</si>
  <si>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</si>
  <si>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</si>
  <si>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</si>
  <si>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</si>
  <si>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</si>
  <si>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</si>
  <si>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</si>
  <si>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</si>
  <si>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</si>
  <si>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</si>
  <si>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</si>
  <si>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</si>
  <si>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</si>
  <si>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</si>
  <si>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</si>
  <si>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</si>
  <si>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</si>
  <si>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</si>
  <si>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</si>
  <si>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</si>
  <si>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</si>
  <si>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</si>
  <si>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</si>
  <si>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</si>
  <si>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</si>
  <si>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</si>
  <si>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</si>
  <si>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</si>
  <si>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</si>
  <si>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</si>
  <si>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</si>
  <si>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</si>
  <si>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</si>
  <si>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</si>
  <si>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</si>
  <si>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</si>
  <si>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</si>
  <si>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</si>
  <si>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</si>
  <si>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</si>
  <si>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</si>
  <si>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</si>
  <si>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</si>
  <si>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</si>
  <si>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</si>
  <si>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</si>
  <si>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</si>
  <si>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</si>
  <si>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</si>
  <si>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</si>
  <si>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</si>
  <si>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</si>
  <si>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</si>
  <si>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</si>
  <si>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</si>
  <si>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</si>
  <si>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</si>
  <si>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</si>
  <si>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</si>
  <si>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</si>
  <si>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</si>
  <si>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</si>
  <si>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</si>
  <si>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</si>
  <si>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</si>
  <si>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</si>
  <si>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</si>
  <si>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</si>
  <si>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</si>
  <si>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</si>
  <si>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</si>
  <si>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</si>
  <si>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</si>
  <si>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</si>
  <si>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</si>
  <si>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</si>
  <si>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</si>
  <si>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</si>
  <si>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</si>
  <si>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</si>
  <si>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</si>
  <si>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</si>
  <si>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</si>
  <si>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</si>
  <si>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</si>
  <si>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</si>
  <si>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</si>
  <si>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</si>
  <si>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</si>
  <si>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</si>
  <si>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</si>
  <si>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</si>
  <si>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</si>
  <si>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</si>
  <si>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</si>
  <si>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</si>
  <si>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</si>
  <si>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</si>
  <si>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Сосиски Ганноверские Бордо Весовые П/а мгс Баварушка</t>
  </si>
  <si>
    <t>то же что 460 / 21,03,24 100кг заказ Фомин</t>
  </si>
  <si>
    <t>Гермес</t>
  </si>
  <si>
    <t>остаток</t>
  </si>
  <si>
    <t>не верно поставлен на приход</t>
  </si>
  <si>
    <t>необходимо увеличить продажи</t>
  </si>
  <si>
    <t>заказ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</si>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</sst>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C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7" fillId="5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7,03,24%20&#1076;&#108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Гермес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</v>
          </cell>
          <cell r="S3" t="str">
            <v>заказ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комментарии</v>
          </cell>
          <cell r="AE3" t="str">
            <v>вес</v>
          </cell>
          <cell r="AF3" t="str">
            <v>вес</v>
          </cell>
          <cell r="AG3" t="str">
            <v>Гермес</v>
          </cell>
        </row>
        <row r="4">
          <cell r="O4" t="str">
            <v>25,03,</v>
          </cell>
          <cell r="P4" t="str">
            <v>27,03,</v>
          </cell>
          <cell r="R4" t="str">
            <v>30,03,(2)</v>
          </cell>
          <cell r="S4" t="str">
            <v>30,03,(1)</v>
          </cell>
          <cell r="X4" t="str">
            <v>21,03,</v>
          </cell>
          <cell r="Y4" t="str">
            <v>20,03,</v>
          </cell>
          <cell r="Z4" t="str">
            <v>14,03,</v>
          </cell>
          <cell r="AA4" t="str">
            <v>13,03,</v>
          </cell>
          <cell r="AB4" t="str">
            <v>07,03,</v>
          </cell>
          <cell r="AC4" t="str">
            <v>06,03,</v>
          </cell>
          <cell r="AE4" t="str">
            <v>30,03,(2)</v>
          </cell>
          <cell r="AF4" t="str">
            <v>30,03,(1)</v>
          </cell>
        </row>
        <row r="5">
          <cell r="E5">
            <v>38553.175999999999</v>
          </cell>
          <cell r="F5">
            <v>47113.190999999992</v>
          </cell>
          <cell r="G5">
            <v>37978.893999999986</v>
          </cell>
          <cell r="K5">
            <v>38003.628999999994</v>
          </cell>
          <cell r="L5">
            <v>549.54700000000059</v>
          </cell>
          <cell r="M5">
            <v>0</v>
          </cell>
          <cell r="N5">
            <v>0</v>
          </cell>
          <cell r="O5">
            <v>18704.689599999994</v>
          </cell>
          <cell r="P5">
            <v>7710.6351999999961</v>
          </cell>
          <cell r="Q5">
            <v>29102.082999999999</v>
          </cell>
          <cell r="R5">
            <v>20610.985400000001</v>
          </cell>
          <cell r="S5">
            <v>1000</v>
          </cell>
          <cell r="T5">
            <v>21631</v>
          </cell>
          <cell r="X5">
            <v>7484.0992000000015</v>
          </cell>
          <cell r="Y5">
            <v>7362.626000000002</v>
          </cell>
          <cell r="Z5">
            <v>6636.0912000000008</v>
          </cell>
          <cell r="AA5">
            <v>6701.7672000000002</v>
          </cell>
          <cell r="AB5">
            <v>7390.4619999999995</v>
          </cell>
          <cell r="AC5">
            <v>7262.4320000000007</v>
          </cell>
          <cell r="AE5">
            <v>17543.5</v>
          </cell>
          <cell r="AF5">
            <v>1000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113.77800000000001</v>
          </cell>
          <cell r="D6">
            <v>382.517</v>
          </cell>
          <cell r="E6">
            <v>188.864</v>
          </cell>
          <cell r="F6">
            <v>262.48500000000001</v>
          </cell>
          <cell r="G6">
            <v>262.48500000000001</v>
          </cell>
          <cell r="H6">
            <v>1</v>
          </cell>
          <cell r="I6">
            <v>50</v>
          </cell>
          <cell r="J6" t="str">
            <v>в матрице</v>
          </cell>
          <cell r="K6">
            <v>167.5</v>
          </cell>
          <cell r="L6">
            <v>21.364000000000004</v>
          </cell>
          <cell r="O6">
            <v>160</v>
          </cell>
          <cell r="P6">
            <v>37.772800000000004</v>
          </cell>
          <cell r="R6">
            <v>0</v>
          </cell>
          <cell r="V6">
            <v>11.18490024567943</v>
          </cell>
          <cell r="W6">
            <v>11.18490024567943</v>
          </cell>
          <cell r="X6">
            <v>46.878399999999999</v>
          </cell>
          <cell r="Y6">
            <v>47.607600000000012</v>
          </cell>
          <cell r="Z6">
            <v>14.0246</v>
          </cell>
          <cell r="AA6">
            <v>0.40100000000000002</v>
          </cell>
          <cell r="AB6">
            <v>12.5334</v>
          </cell>
          <cell r="AC6">
            <v>20.8368</v>
          </cell>
          <cell r="AE6">
            <v>0</v>
          </cell>
          <cell r="AF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134.18600000000001</v>
          </cell>
          <cell r="E7">
            <v>53.817999999999998</v>
          </cell>
          <cell r="F7">
            <v>80.003</v>
          </cell>
          <cell r="G7">
            <v>80.003</v>
          </cell>
          <cell r="H7">
            <v>1</v>
          </cell>
          <cell r="I7">
            <v>30</v>
          </cell>
          <cell r="J7" t="str">
            <v>задача Фомин</v>
          </cell>
          <cell r="K7">
            <v>62.9</v>
          </cell>
          <cell r="L7">
            <v>-9.0820000000000007</v>
          </cell>
          <cell r="P7">
            <v>10.7636</v>
          </cell>
          <cell r="Q7">
            <v>38.396600000000007</v>
          </cell>
          <cell r="R7">
            <v>60</v>
          </cell>
          <cell r="T7">
            <v>60</v>
          </cell>
          <cell r="V7">
            <v>13.007079415808835</v>
          </cell>
          <cell r="W7">
            <v>7.4327362592441188</v>
          </cell>
          <cell r="X7">
            <v>5.7843999999999998</v>
          </cell>
          <cell r="Y7">
            <v>9.8634000000000004</v>
          </cell>
          <cell r="Z7">
            <v>4.3444000000000003</v>
          </cell>
          <cell r="AA7">
            <v>0.26540000000000002</v>
          </cell>
          <cell r="AB7">
            <v>0</v>
          </cell>
          <cell r="AC7">
            <v>0</v>
          </cell>
          <cell r="AD7" t="str">
            <v>то же что и 013</v>
          </cell>
          <cell r="AE7">
            <v>60</v>
          </cell>
          <cell r="AF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138.054</v>
          </cell>
          <cell r="D8">
            <v>215.65100000000001</v>
          </cell>
          <cell r="E8">
            <v>187.548</v>
          </cell>
          <cell r="F8">
            <v>117.61799999999999</v>
          </cell>
          <cell r="G8">
            <v>117.61799999999999</v>
          </cell>
          <cell r="H8">
            <v>1</v>
          </cell>
          <cell r="I8">
            <v>45</v>
          </cell>
          <cell r="J8" t="str">
            <v>в матрице</v>
          </cell>
          <cell r="K8">
            <v>182.93</v>
          </cell>
          <cell r="L8">
            <v>4.617999999999995</v>
          </cell>
          <cell r="O8">
            <v>48.804399999999937</v>
          </cell>
          <cell r="P8">
            <v>37.509599999999999</v>
          </cell>
          <cell r="Q8">
            <v>246.18320000000006</v>
          </cell>
          <cell r="R8">
            <v>246.18320000000006</v>
          </cell>
          <cell r="T8">
            <v>246</v>
          </cell>
          <cell r="V8">
            <v>11</v>
          </cell>
          <cell r="W8">
            <v>4.4367948471857854</v>
          </cell>
          <cell r="X8">
            <v>26.714200000000002</v>
          </cell>
          <cell r="Y8">
            <v>26.037800000000001</v>
          </cell>
          <cell r="Z8">
            <v>31.764399999999998</v>
          </cell>
          <cell r="AA8">
            <v>32.371400000000001</v>
          </cell>
          <cell r="AB8">
            <v>31.814599999999999</v>
          </cell>
          <cell r="AC8">
            <v>29.322600000000001</v>
          </cell>
          <cell r="AE8">
            <v>246.2</v>
          </cell>
          <cell r="AF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139.89599999999999</v>
          </cell>
          <cell r="D9">
            <v>801.56500000000005</v>
          </cell>
          <cell r="E9">
            <v>367.18099999999998</v>
          </cell>
          <cell r="F9">
            <v>485.11500000000001</v>
          </cell>
          <cell r="G9">
            <v>485.11500000000001</v>
          </cell>
          <cell r="H9">
            <v>1</v>
          </cell>
          <cell r="I9">
            <v>45</v>
          </cell>
          <cell r="J9" t="str">
            <v>в матрице</v>
          </cell>
          <cell r="K9">
            <v>357.642</v>
          </cell>
          <cell r="L9">
            <v>9.5389999999999873</v>
          </cell>
          <cell r="O9">
            <v>206.41640000000021</v>
          </cell>
          <cell r="P9">
            <v>73.436199999999999</v>
          </cell>
          <cell r="Q9">
            <v>116.26679999999976</v>
          </cell>
          <cell r="R9">
            <v>116.26679999999976</v>
          </cell>
          <cell r="T9">
            <v>116</v>
          </cell>
          <cell r="V9">
            <v>11</v>
          </cell>
          <cell r="W9">
            <v>9.4167644840010816</v>
          </cell>
          <cell r="X9">
            <v>82.196400000000011</v>
          </cell>
          <cell r="Y9">
            <v>82.055199999999999</v>
          </cell>
          <cell r="Z9">
            <v>70.080799999999996</v>
          </cell>
          <cell r="AA9">
            <v>67.680399999999992</v>
          </cell>
          <cell r="AB9">
            <v>63.968200000000003</v>
          </cell>
          <cell r="AC9">
            <v>58.807200000000002</v>
          </cell>
          <cell r="AE9">
            <v>116.3</v>
          </cell>
          <cell r="AF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2.5230000000000001</v>
          </cell>
          <cell r="D10">
            <v>45.973999999999997</v>
          </cell>
          <cell r="E10">
            <v>2.5449999999999999</v>
          </cell>
          <cell r="F10">
            <v>43.429000000000002</v>
          </cell>
          <cell r="G10">
            <v>43.429000000000002</v>
          </cell>
          <cell r="H10">
            <v>1</v>
          </cell>
          <cell r="I10" t="e">
            <v>#N/A</v>
          </cell>
          <cell r="J10" t="str">
            <v>в матрице</v>
          </cell>
          <cell r="K10">
            <v>2.7</v>
          </cell>
          <cell r="L10">
            <v>-0.15500000000000025</v>
          </cell>
          <cell r="O10">
            <v>17.921600000000009</v>
          </cell>
          <cell r="P10">
            <v>0.50900000000000001</v>
          </cell>
          <cell r="R10">
            <v>0</v>
          </cell>
          <cell r="V10">
            <v>120.53163064833008</v>
          </cell>
          <cell r="W10">
            <v>120.53163064833008</v>
          </cell>
          <cell r="X10">
            <v>4.8268000000000004</v>
          </cell>
          <cell r="Y10">
            <v>5.5936000000000003</v>
          </cell>
          <cell r="Z10">
            <v>0.76680000000000004</v>
          </cell>
          <cell r="AA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120</v>
          </cell>
          <cell r="F11">
            <v>120</v>
          </cell>
          <cell r="G11">
            <v>0</v>
          </cell>
          <cell r="H11">
            <v>0</v>
          </cell>
          <cell r="I11" t="e">
            <v>#N/A</v>
          </cell>
          <cell r="J11" t="str">
            <v>не в матрице</v>
          </cell>
          <cell r="K11">
            <v>1</v>
          </cell>
          <cell r="L11">
            <v>-1</v>
          </cell>
          <cell r="P11">
            <v>0</v>
          </cell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G11">
            <v>120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318</v>
          </cell>
          <cell r="D12">
            <v>750</v>
          </cell>
          <cell r="E12">
            <v>572.48800000000006</v>
          </cell>
          <cell r="F12">
            <v>402.512</v>
          </cell>
          <cell r="G12">
            <v>402.512</v>
          </cell>
          <cell r="H12">
            <v>0.45</v>
          </cell>
          <cell r="I12">
            <v>45</v>
          </cell>
          <cell r="J12" t="str">
            <v>в матрице</v>
          </cell>
          <cell r="K12">
            <v>573</v>
          </cell>
          <cell r="L12">
            <v>-0.51199999999994361</v>
          </cell>
          <cell r="O12">
            <v>359.2</v>
          </cell>
          <cell r="P12">
            <v>114.49760000000001</v>
          </cell>
          <cell r="Q12">
            <v>497.76159999999999</v>
          </cell>
          <cell r="R12">
            <v>497.76159999999999</v>
          </cell>
          <cell r="T12">
            <v>498</v>
          </cell>
          <cell r="V12">
            <v>11</v>
          </cell>
          <cell r="W12">
            <v>6.6526459943265186</v>
          </cell>
          <cell r="X12">
            <v>101.2</v>
          </cell>
          <cell r="Y12">
            <v>89.2</v>
          </cell>
          <cell r="Z12">
            <v>79.599999999999994</v>
          </cell>
          <cell r="AA12">
            <v>78.2</v>
          </cell>
          <cell r="AB12">
            <v>85.8</v>
          </cell>
          <cell r="AC12">
            <v>99.6</v>
          </cell>
          <cell r="AD12" t="str">
            <v>то же что 442</v>
          </cell>
          <cell r="AE12">
            <v>224</v>
          </cell>
          <cell r="AF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501</v>
          </cell>
          <cell r="D13">
            <v>798</v>
          </cell>
          <cell r="E13">
            <v>840</v>
          </cell>
          <cell r="F13">
            <v>332</v>
          </cell>
          <cell r="G13">
            <v>332</v>
          </cell>
          <cell r="H13">
            <v>0.45</v>
          </cell>
          <cell r="I13">
            <v>45</v>
          </cell>
          <cell r="J13" t="str">
            <v>в матрице</v>
          </cell>
          <cell r="K13">
            <v>845</v>
          </cell>
          <cell r="L13">
            <v>-5</v>
          </cell>
          <cell r="O13">
            <v>478.59999999999991</v>
          </cell>
          <cell r="P13">
            <v>168</v>
          </cell>
          <cell r="Q13">
            <v>1037.4000000000001</v>
          </cell>
          <cell r="R13">
            <v>1037.4000000000001</v>
          </cell>
          <cell r="T13">
            <v>1037</v>
          </cell>
          <cell r="V13">
            <v>11</v>
          </cell>
          <cell r="W13">
            <v>4.8249999999999993</v>
          </cell>
          <cell r="X13">
            <v>124.8</v>
          </cell>
          <cell r="Y13">
            <v>106.6</v>
          </cell>
          <cell r="Z13">
            <v>107.2</v>
          </cell>
          <cell r="AA13">
            <v>109</v>
          </cell>
          <cell r="AB13">
            <v>120.2</v>
          </cell>
          <cell r="AC13">
            <v>132.4</v>
          </cell>
          <cell r="AE13">
            <v>466.8</v>
          </cell>
          <cell r="AF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100</v>
          </cell>
          <cell r="F14">
            <v>100</v>
          </cell>
          <cell r="G14">
            <v>0</v>
          </cell>
          <cell r="H14">
            <v>0</v>
          </cell>
          <cell r="I14" t="e">
            <v>#N/A</v>
          </cell>
          <cell r="J14" t="str">
            <v>не в матрице</v>
          </cell>
          <cell r="K14">
            <v>1</v>
          </cell>
          <cell r="L14">
            <v>-1</v>
          </cell>
          <cell r="P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100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105</v>
          </cell>
          <cell r="D15">
            <v>180</v>
          </cell>
          <cell r="E15">
            <v>49</v>
          </cell>
          <cell r="F15">
            <v>225</v>
          </cell>
          <cell r="G15">
            <v>45</v>
          </cell>
          <cell r="H15">
            <v>0.17</v>
          </cell>
          <cell r="I15">
            <v>180</v>
          </cell>
          <cell r="J15" t="str">
            <v>в матрице</v>
          </cell>
          <cell r="K15">
            <v>49</v>
          </cell>
          <cell r="L15">
            <v>0</v>
          </cell>
          <cell r="O15">
            <v>10</v>
          </cell>
          <cell r="P15">
            <v>9.8000000000000007</v>
          </cell>
          <cell r="Q15">
            <v>52.800000000000011</v>
          </cell>
          <cell r="R15">
            <v>52.800000000000011</v>
          </cell>
          <cell r="T15">
            <v>53</v>
          </cell>
          <cell r="V15">
            <v>11</v>
          </cell>
          <cell r="W15">
            <v>5.612244897959183</v>
          </cell>
          <cell r="X15">
            <v>7.6</v>
          </cell>
          <cell r="Y15">
            <v>7.6</v>
          </cell>
          <cell r="Z15">
            <v>8.4</v>
          </cell>
          <cell r="AA15">
            <v>10</v>
          </cell>
          <cell r="AB15">
            <v>12.4</v>
          </cell>
          <cell r="AC15">
            <v>10.6</v>
          </cell>
          <cell r="AE15">
            <v>9</v>
          </cell>
          <cell r="AF15">
            <v>0</v>
          </cell>
          <cell r="AG15">
            <v>180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D16">
            <v>30</v>
          </cell>
          <cell r="F16">
            <v>30</v>
          </cell>
          <cell r="G16">
            <v>0</v>
          </cell>
          <cell r="H16">
            <v>0</v>
          </cell>
          <cell r="I16" t="e">
            <v>#N/A</v>
          </cell>
          <cell r="J16" t="str">
            <v>не в матрице</v>
          </cell>
          <cell r="K16">
            <v>2</v>
          </cell>
          <cell r="L16">
            <v>-2</v>
          </cell>
          <cell r="P16">
            <v>0</v>
          </cell>
          <cell r="V16" t="e">
            <v>#DIV/0!</v>
          </cell>
          <cell r="W16" t="e">
            <v>#DIV/0!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30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D17">
            <v>30</v>
          </cell>
          <cell r="F17">
            <v>30</v>
          </cell>
          <cell r="G17">
            <v>0</v>
          </cell>
          <cell r="H17">
            <v>0</v>
          </cell>
          <cell r="I17" t="e">
            <v>#N/A</v>
          </cell>
          <cell r="J17" t="str">
            <v>в матрице</v>
          </cell>
          <cell r="K17">
            <v>2</v>
          </cell>
          <cell r="L17">
            <v>-2</v>
          </cell>
          <cell r="P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нет потребности в данном СКЮ</v>
          </cell>
          <cell r="AE17">
            <v>0</v>
          </cell>
          <cell r="AF17">
            <v>0</v>
          </cell>
          <cell r="AG17">
            <v>30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D18">
            <v>250</v>
          </cell>
          <cell r="F18">
            <v>250</v>
          </cell>
          <cell r="G18">
            <v>0</v>
          </cell>
          <cell r="H18">
            <v>0</v>
          </cell>
          <cell r="I18" t="e">
            <v>#N/A</v>
          </cell>
          <cell r="J18" t="str">
            <v>не в матрице</v>
          </cell>
          <cell r="L18">
            <v>0</v>
          </cell>
          <cell r="P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G18">
            <v>250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120</v>
          </cell>
          <cell r="F19">
            <v>120</v>
          </cell>
          <cell r="G19">
            <v>0</v>
          </cell>
          <cell r="H19">
            <v>0</v>
          </cell>
          <cell r="I19" t="e">
            <v>#N/A</v>
          </cell>
          <cell r="J19" t="str">
            <v>не в матрице</v>
          </cell>
          <cell r="L19">
            <v>0</v>
          </cell>
          <cell r="P19">
            <v>0</v>
          </cell>
          <cell r="V19" t="e">
            <v>#DIV/0!</v>
          </cell>
          <cell r="W19" t="e">
            <v>#DIV/0!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120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28</v>
          </cell>
          <cell r="D20">
            <v>180</v>
          </cell>
          <cell r="E20">
            <v>27</v>
          </cell>
          <cell r="F20">
            <v>171</v>
          </cell>
          <cell r="G20">
            <v>39</v>
          </cell>
          <cell r="H20">
            <v>0.3</v>
          </cell>
          <cell r="I20">
            <v>40</v>
          </cell>
          <cell r="J20" t="str">
            <v>в матрице</v>
          </cell>
          <cell r="K20">
            <v>29</v>
          </cell>
          <cell r="L20">
            <v>-2</v>
          </cell>
          <cell r="O20">
            <v>10</v>
          </cell>
          <cell r="P20">
            <v>5.4</v>
          </cell>
          <cell r="Q20">
            <v>10.400000000000006</v>
          </cell>
          <cell r="R20">
            <v>0</v>
          </cell>
          <cell r="T20">
            <v>0</v>
          </cell>
          <cell r="U20" t="str">
            <v>нет потребности в данном СКЮ</v>
          </cell>
          <cell r="V20">
            <v>9.0740740740740726</v>
          </cell>
          <cell r="W20">
            <v>9.0740740740740726</v>
          </cell>
          <cell r="X20">
            <v>5.4</v>
          </cell>
          <cell r="Y20">
            <v>5.944600000000003</v>
          </cell>
          <cell r="Z20">
            <v>6.7446000000000002</v>
          </cell>
          <cell r="AA20">
            <v>5.8</v>
          </cell>
          <cell r="AB20">
            <v>5.4</v>
          </cell>
          <cell r="AC20">
            <v>5.8</v>
          </cell>
          <cell r="AD20" t="str">
            <v>28,03 филиал обнулил</v>
          </cell>
          <cell r="AE20">
            <v>0</v>
          </cell>
          <cell r="AF20">
            <v>0</v>
          </cell>
          <cell r="AG20">
            <v>132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300</v>
          </cell>
          <cell r="F21">
            <v>300</v>
          </cell>
          <cell r="G21">
            <v>0</v>
          </cell>
          <cell r="H21">
            <v>0</v>
          </cell>
          <cell r="I21" t="e">
            <v>#N/A</v>
          </cell>
          <cell r="J21" t="str">
            <v>в матрице</v>
          </cell>
          <cell r="L21">
            <v>0</v>
          </cell>
          <cell r="P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 t="str">
            <v>нет потребности в данном СКЮ</v>
          </cell>
          <cell r="AE21">
            <v>0</v>
          </cell>
          <cell r="AF21">
            <v>0</v>
          </cell>
          <cell r="AG21">
            <v>300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C22">
            <v>143</v>
          </cell>
          <cell r="D22">
            <v>120</v>
          </cell>
          <cell r="E22">
            <v>107</v>
          </cell>
          <cell r="F22">
            <v>124</v>
          </cell>
          <cell r="G22">
            <v>124</v>
          </cell>
          <cell r="H22">
            <v>0.17</v>
          </cell>
          <cell r="I22">
            <v>180</v>
          </cell>
          <cell r="J22" t="str">
            <v>в матрице</v>
          </cell>
          <cell r="K22">
            <v>107</v>
          </cell>
          <cell r="L22">
            <v>0</v>
          </cell>
          <cell r="O22">
            <v>41</v>
          </cell>
          <cell r="P22">
            <v>21.4</v>
          </cell>
          <cell r="Q22">
            <v>70.399999999999977</v>
          </cell>
          <cell r="R22">
            <v>70.399999999999977</v>
          </cell>
          <cell r="T22">
            <v>70</v>
          </cell>
          <cell r="V22">
            <v>11</v>
          </cell>
          <cell r="W22">
            <v>7.7102803738317762</v>
          </cell>
          <cell r="X22">
            <v>21</v>
          </cell>
          <cell r="Y22">
            <v>21.2</v>
          </cell>
          <cell r="Z22">
            <v>23.2</v>
          </cell>
          <cell r="AA22">
            <v>24.6</v>
          </cell>
          <cell r="AB22">
            <v>31</v>
          </cell>
          <cell r="AC22">
            <v>27.4</v>
          </cell>
          <cell r="AE22">
            <v>12</v>
          </cell>
          <cell r="AF22">
            <v>0</v>
          </cell>
        </row>
        <row r="23">
          <cell r="A23" t="str">
            <v>091  Сардельки Баварские, МГС 0.38кг, ТМ Стародворье  ПОКОМ</v>
          </cell>
          <cell r="B23" t="str">
            <v>шт</v>
          </cell>
          <cell r="D23">
            <v>300</v>
          </cell>
          <cell r="F23">
            <v>300</v>
          </cell>
          <cell r="G23">
            <v>0</v>
          </cell>
          <cell r="H23">
            <v>0</v>
          </cell>
          <cell r="I23" t="e">
            <v>#N/A</v>
          </cell>
          <cell r="J23" t="str">
            <v>не в матрице</v>
          </cell>
          <cell r="L23">
            <v>0</v>
          </cell>
          <cell r="P23">
            <v>0</v>
          </cell>
          <cell r="V23" t="e">
            <v>#DIV/0!</v>
          </cell>
          <cell r="W23" t="e">
            <v>#DIV/0!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300</v>
          </cell>
        </row>
        <row r="24">
          <cell r="A24" t="str">
            <v>100  Сосиски Баварушки, 0.6кг, БАВАРУШКА ПОКОМ</v>
          </cell>
          <cell r="B24" t="str">
            <v>шт</v>
          </cell>
          <cell r="D24">
            <v>220</v>
          </cell>
          <cell r="F24">
            <v>220</v>
          </cell>
          <cell r="G24">
            <v>0</v>
          </cell>
          <cell r="H24">
            <v>0</v>
          </cell>
          <cell r="I24" t="e">
            <v>#N/A</v>
          </cell>
          <cell r="J24" t="str">
            <v>не в матрице</v>
          </cell>
          <cell r="L24">
            <v>0</v>
          </cell>
          <cell r="P24">
            <v>0</v>
          </cell>
          <cell r="V24" t="e">
            <v>#DIV/0!</v>
          </cell>
          <cell r="W24" t="e">
            <v>#DIV/0!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220</v>
          </cell>
        </row>
        <row r="25">
          <cell r="A25" t="str">
            <v>108  Сосиски С сыром,  0.42кг,ядрена копоть ПОКОМ</v>
          </cell>
          <cell r="B25" t="str">
            <v>шт</v>
          </cell>
          <cell r="D25">
            <v>120</v>
          </cell>
          <cell r="F25">
            <v>120</v>
          </cell>
          <cell r="G25">
            <v>0</v>
          </cell>
          <cell r="H25">
            <v>0</v>
          </cell>
          <cell r="I25" t="e">
            <v>#N/A</v>
          </cell>
          <cell r="J25" t="str">
            <v>не в матрице</v>
          </cell>
          <cell r="L25">
            <v>0</v>
          </cell>
          <cell r="P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120</v>
          </cell>
        </row>
        <row r="26">
          <cell r="A26" t="str">
            <v>114  Сосиски Филейбургские с филе сочного окорока, 0,55 кг, БАВАРУШКА ПОКОМ</v>
          </cell>
          <cell r="B26" t="str">
            <v>шт</v>
          </cell>
          <cell r="D26">
            <v>172</v>
          </cell>
          <cell r="F26">
            <v>172</v>
          </cell>
          <cell r="G26">
            <v>0</v>
          </cell>
          <cell r="H26">
            <v>0</v>
          </cell>
          <cell r="I26" t="e">
            <v>#N/A</v>
          </cell>
          <cell r="J26" t="str">
            <v>не в матрице</v>
          </cell>
          <cell r="K26">
            <v>1</v>
          </cell>
          <cell r="L26">
            <v>-1</v>
          </cell>
          <cell r="P26">
            <v>0</v>
          </cell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G26">
            <v>172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D27">
            <v>102</v>
          </cell>
          <cell r="F27">
            <v>102</v>
          </cell>
          <cell r="G27">
            <v>0</v>
          </cell>
          <cell r="H27">
            <v>0</v>
          </cell>
          <cell r="I27" t="e">
            <v>#N/A</v>
          </cell>
          <cell r="J27" t="str">
            <v>не в матрице</v>
          </cell>
          <cell r="K27">
            <v>4</v>
          </cell>
          <cell r="L27">
            <v>-4</v>
          </cell>
          <cell r="P27">
            <v>0</v>
          </cell>
          <cell r="V27" t="e">
            <v>#DIV/0!</v>
          </cell>
          <cell r="W27" t="e">
            <v>#DIV/0!</v>
          </cell>
          <cell r="X27">
            <v>-0.2</v>
          </cell>
          <cell r="Y27">
            <v>-0.4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102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D28">
            <v>24</v>
          </cell>
          <cell r="F28">
            <v>24</v>
          </cell>
          <cell r="G28">
            <v>0</v>
          </cell>
          <cell r="H28">
            <v>0</v>
          </cell>
          <cell r="I28" t="e">
            <v>#N/A</v>
          </cell>
          <cell r="J28" t="str">
            <v>в матрице</v>
          </cell>
          <cell r="K28">
            <v>1</v>
          </cell>
          <cell r="L28">
            <v>-1</v>
          </cell>
          <cell r="P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 t="str">
            <v>нет потребности в данном СКЮ</v>
          </cell>
          <cell r="AE28">
            <v>0</v>
          </cell>
          <cell r="AF28">
            <v>0</v>
          </cell>
          <cell r="AG28">
            <v>24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D29">
            <v>96</v>
          </cell>
          <cell r="F29">
            <v>96</v>
          </cell>
          <cell r="G29">
            <v>0</v>
          </cell>
          <cell r="H29">
            <v>0</v>
          </cell>
          <cell r="I29" t="e">
            <v>#N/A</v>
          </cell>
          <cell r="J29" t="str">
            <v>в матрице</v>
          </cell>
          <cell r="K29">
            <v>2</v>
          </cell>
          <cell r="L29">
            <v>-2</v>
          </cell>
          <cell r="P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 t="str">
            <v>нет потребности в данном СКЮ</v>
          </cell>
          <cell r="AE29">
            <v>0</v>
          </cell>
          <cell r="AF29">
            <v>0</v>
          </cell>
          <cell r="AG29">
            <v>96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  <cell r="C30">
            <v>2513.4949999999999</v>
          </cell>
          <cell r="D30">
            <v>1513.06</v>
          </cell>
          <cell r="E30">
            <v>2264.232</v>
          </cell>
          <cell r="F30">
            <v>1397.4059999999999</v>
          </cell>
          <cell r="G30">
            <v>1397.4059999999999</v>
          </cell>
          <cell r="H30">
            <v>1</v>
          </cell>
          <cell r="I30">
            <v>55</v>
          </cell>
          <cell r="J30" t="str">
            <v>в матрице</v>
          </cell>
          <cell r="K30">
            <v>2135.288</v>
          </cell>
          <cell r="L30">
            <v>128.94399999999996</v>
          </cell>
          <cell r="O30">
            <v>1305.682</v>
          </cell>
          <cell r="P30">
            <v>452.84640000000002</v>
          </cell>
          <cell r="Q30">
            <v>2278.2224000000006</v>
          </cell>
          <cell r="R30">
            <v>1100</v>
          </cell>
          <cell r="T30">
            <v>1100</v>
          </cell>
          <cell r="V30">
            <v>8.3981853449646486</v>
          </cell>
          <cell r="W30">
            <v>5.9691056393514437</v>
          </cell>
          <cell r="X30">
            <v>395.49599999999998</v>
          </cell>
          <cell r="Y30">
            <v>380.93299999999999</v>
          </cell>
          <cell r="Z30">
            <v>385.9504</v>
          </cell>
          <cell r="AA30">
            <v>413.53820000000002</v>
          </cell>
          <cell r="AB30">
            <v>462.36360000000002</v>
          </cell>
          <cell r="AC30">
            <v>449.75</v>
          </cell>
          <cell r="AE30">
            <v>1100</v>
          </cell>
          <cell r="AF30">
            <v>0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  <cell r="C31">
            <v>1147.6579999999999</v>
          </cell>
          <cell r="D31">
            <v>7448.2169999999996</v>
          </cell>
          <cell r="E31">
            <v>3473.6489999999999</v>
          </cell>
          <cell r="F31">
            <v>4791.2330000000002</v>
          </cell>
          <cell r="G31">
            <v>4791.2330000000002</v>
          </cell>
          <cell r="H31">
            <v>1</v>
          </cell>
          <cell r="I31">
            <v>50</v>
          </cell>
          <cell r="J31" t="str">
            <v>в матрице</v>
          </cell>
          <cell r="K31">
            <v>3489.1</v>
          </cell>
          <cell r="L31">
            <v>-15.451000000000022</v>
          </cell>
          <cell r="O31">
            <v>69.696999999999662</v>
          </cell>
          <cell r="P31">
            <v>694.72979999999995</v>
          </cell>
          <cell r="Q31">
            <v>2781.0977999999996</v>
          </cell>
          <cell r="R31">
            <v>2781.0977999999996</v>
          </cell>
          <cell r="T31">
            <v>2781</v>
          </cell>
          <cell r="V31">
            <v>11</v>
          </cell>
          <cell r="W31">
            <v>6.9968641045770612</v>
          </cell>
          <cell r="X31">
            <v>690.21119999999996</v>
          </cell>
          <cell r="Y31">
            <v>748.51880000000006</v>
          </cell>
          <cell r="Z31">
            <v>655.62360000000001</v>
          </cell>
          <cell r="AA31">
            <v>600.91719999999998</v>
          </cell>
          <cell r="AB31">
            <v>594.7876</v>
          </cell>
          <cell r="AC31">
            <v>726.0172</v>
          </cell>
          <cell r="AE31">
            <v>2781.1</v>
          </cell>
          <cell r="AF31">
            <v>0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  <cell r="C32">
            <v>312.55900000000003</v>
          </cell>
          <cell r="D32">
            <v>5.29</v>
          </cell>
          <cell r="E32">
            <v>20.300999999999998</v>
          </cell>
          <cell r="F32">
            <v>5.29</v>
          </cell>
          <cell r="G32">
            <v>5.29</v>
          </cell>
          <cell r="H32">
            <v>0</v>
          </cell>
          <cell r="I32">
            <v>55</v>
          </cell>
          <cell r="J32" t="str">
            <v>не в матрице</v>
          </cell>
          <cell r="K32">
            <v>27</v>
          </cell>
          <cell r="L32">
            <v>-6.6990000000000016</v>
          </cell>
          <cell r="P32">
            <v>4.0602</v>
          </cell>
          <cell r="V32">
            <v>1.3028914831781686</v>
          </cell>
          <cell r="W32">
            <v>1.3028914831781686</v>
          </cell>
          <cell r="X32">
            <v>12.549799999999999</v>
          </cell>
          <cell r="Y32">
            <v>11.4788</v>
          </cell>
          <cell r="Z32">
            <v>8.7878000000000007</v>
          </cell>
          <cell r="AA32">
            <v>8.4407999999999994</v>
          </cell>
          <cell r="AB32">
            <v>8.0846</v>
          </cell>
          <cell r="AC32">
            <v>6.8638000000000003</v>
          </cell>
          <cell r="AD32" t="str">
            <v>21,03,24 Фомин на вывод</v>
          </cell>
          <cell r="AE32">
            <v>0</v>
          </cell>
          <cell r="AF32">
            <v>0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  <cell r="C33">
            <v>2812.6219999999998</v>
          </cell>
          <cell r="D33">
            <v>3422.53</v>
          </cell>
          <cell r="E33">
            <v>3265.7640000000001</v>
          </cell>
          <cell r="F33">
            <v>2378.2559999999999</v>
          </cell>
          <cell r="G33">
            <v>2378.2559999999999</v>
          </cell>
          <cell r="H33">
            <v>1</v>
          </cell>
          <cell r="I33">
            <v>55</v>
          </cell>
          <cell r="J33" t="str">
            <v>в матрице</v>
          </cell>
          <cell r="K33">
            <v>3092.8150000000001</v>
          </cell>
          <cell r="L33">
            <v>172.94900000000007</v>
          </cell>
          <cell r="O33">
            <v>2290.6752999999999</v>
          </cell>
          <cell r="P33">
            <v>653.15280000000007</v>
          </cell>
          <cell r="Q33">
            <v>2515.7495000000013</v>
          </cell>
          <cell r="R33">
            <v>1100</v>
          </cell>
          <cell r="T33">
            <v>1100</v>
          </cell>
          <cell r="V33">
            <v>8.8324375245731161</v>
          </cell>
          <cell r="W33">
            <v>7.1482986829421842</v>
          </cell>
          <cell r="X33">
            <v>629.28620000000001</v>
          </cell>
          <cell r="Y33">
            <v>593.61840000000007</v>
          </cell>
          <cell r="Z33">
            <v>549.94539999999995</v>
          </cell>
          <cell r="AA33">
            <v>570.37160000000006</v>
          </cell>
          <cell r="AB33">
            <v>617.30439999999999</v>
          </cell>
          <cell r="AC33">
            <v>597.86</v>
          </cell>
          <cell r="AE33">
            <v>1100</v>
          </cell>
          <cell r="AF33">
            <v>0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G34">
            <v>0</v>
          </cell>
          <cell r="H34">
            <v>0</v>
          </cell>
          <cell r="I34">
            <v>60</v>
          </cell>
          <cell r="J34" t="str">
            <v>в матрице</v>
          </cell>
          <cell r="L34">
            <v>0</v>
          </cell>
          <cell r="P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 t="str">
            <v>нет потребности / введено для Луганска</v>
          </cell>
          <cell r="AE34">
            <v>0</v>
          </cell>
          <cell r="AF34">
            <v>0</v>
          </cell>
        </row>
        <row r="35">
          <cell r="A35" t="str">
            <v>219  Колбаса Докторская Особая ТМ Особый рецепт, ВЕС  ПОКОМ</v>
          </cell>
          <cell r="B35" t="str">
            <v>кг</v>
          </cell>
          <cell r="C35">
            <v>4313.3019999999997</v>
          </cell>
          <cell r="D35">
            <v>7555.5929999999998</v>
          </cell>
          <cell r="E35">
            <v>4158.2330000000002</v>
          </cell>
          <cell r="F35">
            <v>6620.36</v>
          </cell>
          <cell r="G35">
            <v>6620.36</v>
          </cell>
          <cell r="H35">
            <v>1</v>
          </cell>
          <cell r="I35">
            <v>60</v>
          </cell>
          <cell r="J35" t="str">
            <v>в матрице</v>
          </cell>
          <cell r="K35">
            <v>4085.22</v>
          </cell>
          <cell r="L35">
            <v>73.013000000000375</v>
          </cell>
          <cell r="O35">
            <v>2928.6447999999991</v>
          </cell>
          <cell r="P35">
            <v>831.64660000000003</v>
          </cell>
          <cell r="R35">
            <v>0</v>
          </cell>
          <cell r="V35">
            <v>11.482046340356588</v>
          </cell>
          <cell r="W35">
            <v>11.482046340356588</v>
          </cell>
          <cell r="X35">
            <v>1062.8136</v>
          </cell>
          <cell r="Y35">
            <v>956.01659999999993</v>
          </cell>
          <cell r="Z35">
            <v>945.92060000000004</v>
          </cell>
          <cell r="AA35">
            <v>921.44820000000004</v>
          </cell>
          <cell r="AB35">
            <v>994.14400000000001</v>
          </cell>
          <cell r="AC35">
            <v>976.42199999999991</v>
          </cell>
          <cell r="AE35">
            <v>0</v>
          </cell>
          <cell r="AF35">
            <v>0</v>
          </cell>
        </row>
        <row r="36">
          <cell r="A36" t="str">
            <v>225  Колбаса Дугушка со шпиком, ВЕС, ТМ Стародворье   ПОКОМ</v>
          </cell>
          <cell r="B36" t="str">
            <v>кг</v>
          </cell>
          <cell r="C36">
            <v>53.485999999999997</v>
          </cell>
          <cell r="E36">
            <v>-1.7350000000000001</v>
          </cell>
          <cell r="G36">
            <v>0</v>
          </cell>
          <cell r="H36">
            <v>0</v>
          </cell>
          <cell r="I36">
            <v>50</v>
          </cell>
          <cell r="J36" t="str">
            <v>в матрице</v>
          </cell>
          <cell r="K36">
            <v>46.618000000000002</v>
          </cell>
          <cell r="L36">
            <v>-48.353000000000002</v>
          </cell>
          <cell r="P36">
            <v>-0.34700000000000003</v>
          </cell>
          <cell r="V36">
            <v>0</v>
          </cell>
          <cell r="W36">
            <v>0</v>
          </cell>
          <cell r="X36">
            <v>26.457599999999999</v>
          </cell>
          <cell r="Y36">
            <v>35.245800000000003</v>
          </cell>
          <cell r="Z36">
            <v>32.031599999999997</v>
          </cell>
          <cell r="AA36">
            <v>33.466000000000001</v>
          </cell>
          <cell r="AB36">
            <v>37.22</v>
          </cell>
          <cell r="AC36">
            <v>36.882800000000003</v>
          </cell>
          <cell r="AD36" t="str">
            <v>нет потребности в данном СКЮ</v>
          </cell>
          <cell r="AE36">
            <v>0</v>
          </cell>
          <cell r="AF36">
            <v>0</v>
          </cell>
        </row>
        <row r="37">
          <cell r="A37" t="str">
            <v>229  Колбаса Молочная Дугушка, в/у, ВЕС, ТМ Стародворье   ПОКОМ</v>
          </cell>
          <cell r="B37" t="str">
            <v>кг</v>
          </cell>
          <cell r="C37">
            <v>2456.9119999999998</v>
          </cell>
          <cell r="D37">
            <v>2503.86</v>
          </cell>
          <cell r="E37">
            <v>2653.6790000000001</v>
          </cell>
          <cell r="F37">
            <v>1870.598</v>
          </cell>
          <cell r="G37">
            <v>1870.598</v>
          </cell>
          <cell r="H37">
            <v>1</v>
          </cell>
          <cell r="I37">
            <v>55</v>
          </cell>
          <cell r="J37" t="str">
            <v>в матрице</v>
          </cell>
          <cell r="K37">
            <v>2493.63</v>
          </cell>
          <cell r="L37">
            <v>160.04899999999998</v>
          </cell>
          <cell r="O37">
            <v>1608.441800000001</v>
          </cell>
          <cell r="P37">
            <v>530.73580000000004</v>
          </cell>
          <cell r="Q37">
            <v>2359.0540000000001</v>
          </cell>
          <cell r="R37">
            <v>1100</v>
          </cell>
          <cell r="T37">
            <v>1100</v>
          </cell>
          <cell r="V37">
            <v>8.6277198560941244</v>
          </cell>
          <cell r="W37">
            <v>6.5551255445741567</v>
          </cell>
          <cell r="X37">
            <v>487.87520000000012</v>
          </cell>
          <cell r="Y37">
            <v>466.88580000000002</v>
          </cell>
          <cell r="Z37">
            <v>440.75400000000002</v>
          </cell>
          <cell r="AA37">
            <v>453.20780000000002</v>
          </cell>
          <cell r="AB37">
            <v>509.47160000000002</v>
          </cell>
          <cell r="AC37">
            <v>503.67559999999997</v>
          </cell>
          <cell r="AE37">
            <v>1100</v>
          </cell>
          <cell r="AF37">
            <v>0</v>
          </cell>
        </row>
        <row r="38">
          <cell r="A38" t="str">
            <v>230  Колбаса Молочная Особая ТМ Особый рецепт, п/а, ВЕС. ПОКОМ</v>
          </cell>
          <cell r="B38" t="str">
            <v>кг</v>
          </cell>
          <cell r="C38">
            <v>3773.471</v>
          </cell>
          <cell r="D38">
            <v>5335.9390000000003</v>
          </cell>
          <cell r="E38">
            <v>3633.1849999999999</v>
          </cell>
          <cell r="F38">
            <v>4447.6480000000001</v>
          </cell>
          <cell r="G38">
            <v>4447.6480000000001</v>
          </cell>
          <cell r="H38">
            <v>1</v>
          </cell>
          <cell r="I38">
            <v>60</v>
          </cell>
          <cell r="J38" t="str">
            <v>в матрице</v>
          </cell>
          <cell r="K38">
            <v>3575.33</v>
          </cell>
          <cell r="L38">
            <v>57.855000000000018</v>
          </cell>
          <cell r="O38">
            <v>563.19509999999991</v>
          </cell>
          <cell r="P38">
            <v>726.63699999999994</v>
          </cell>
          <cell r="Q38">
            <v>2982.1638999999996</v>
          </cell>
          <cell r="R38">
            <v>1980</v>
          </cell>
          <cell r="S38">
            <v>1000</v>
          </cell>
          <cell r="T38">
            <v>2982</v>
          </cell>
          <cell r="V38">
            <v>9.6208190609616633</v>
          </cell>
          <cell r="W38">
            <v>6.8959371735818582</v>
          </cell>
          <cell r="X38">
            <v>710.76220000000001</v>
          </cell>
          <cell r="Y38">
            <v>732.68119999999999</v>
          </cell>
          <cell r="Z38">
            <v>626.00600000000009</v>
          </cell>
          <cell r="AA38">
            <v>613.11680000000001</v>
          </cell>
          <cell r="AB38">
            <v>741.70979999999997</v>
          </cell>
          <cell r="AC38">
            <v>701.11260000000004</v>
          </cell>
          <cell r="AE38">
            <v>1980</v>
          </cell>
          <cell r="AF38">
            <v>1000</v>
          </cell>
        </row>
        <row r="39">
          <cell r="A39" t="str">
            <v>235  Колбаса Особая ТМ Особый рецепт, ВЕС, ТМ Стародворье ПОКОМ</v>
          </cell>
          <cell r="B39" t="str">
            <v>кг</v>
          </cell>
          <cell r="C39">
            <v>797.81</v>
          </cell>
          <cell r="D39">
            <v>1870.0730000000001</v>
          </cell>
          <cell r="E39">
            <v>1845.7840000000001</v>
          </cell>
          <cell r="F39">
            <v>683.87300000000005</v>
          </cell>
          <cell r="G39">
            <v>683.87300000000005</v>
          </cell>
          <cell r="H39">
            <v>1</v>
          </cell>
          <cell r="I39">
            <v>60</v>
          </cell>
          <cell r="J39" t="str">
            <v>в матрице</v>
          </cell>
          <cell r="K39">
            <v>1780.68</v>
          </cell>
          <cell r="L39">
            <v>65.104000000000042</v>
          </cell>
          <cell r="O39">
            <v>2094.2707999999998</v>
          </cell>
          <cell r="P39">
            <v>369.15680000000003</v>
          </cell>
          <cell r="Q39">
            <v>1282.5810000000006</v>
          </cell>
          <cell r="R39">
            <v>1282.5810000000006</v>
          </cell>
          <cell r="T39">
            <v>1283</v>
          </cell>
          <cell r="V39">
            <v>11</v>
          </cell>
          <cell r="W39">
            <v>7.5256470963016247</v>
          </cell>
          <cell r="X39">
            <v>355.52719999999999</v>
          </cell>
          <cell r="Y39">
            <v>300.80419999999998</v>
          </cell>
          <cell r="Z39">
            <v>258.14</v>
          </cell>
          <cell r="AA39">
            <v>312.51900000000001</v>
          </cell>
          <cell r="AB39">
            <v>271.572</v>
          </cell>
          <cell r="AC39">
            <v>235.76519999999999</v>
          </cell>
          <cell r="AE39">
            <v>1282.5999999999999</v>
          </cell>
          <cell r="AF39">
            <v>0</v>
          </cell>
        </row>
        <row r="40">
          <cell r="A40" t="str">
            <v>236  Колбаса Рубленая ЗАПЕЧ. Дугушка ТМ Стародворье, вектор, в/к    ПОКОМ</v>
          </cell>
          <cell r="B40" t="str">
            <v>кг</v>
          </cell>
          <cell r="C40">
            <v>347.59</v>
          </cell>
          <cell r="D40">
            <v>568.678</v>
          </cell>
          <cell r="E40">
            <v>536.35699999999997</v>
          </cell>
          <cell r="F40">
            <v>319.596</v>
          </cell>
          <cell r="G40">
            <v>319.596</v>
          </cell>
          <cell r="H40">
            <v>1</v>
          </cell>
          <cell r="I40">
            <v>60</v>
          </cell>
          <cell r="J40" t="str">
            <v>в матрице</v>
          </cell>
          <cell r="K40">
            <v>503.2</v>
          </cell>
          <cell r="L40">
            <v>33.156999999999982</v>
          </cell>
          <cell r="O40">
            <v>178.27699999999999</v>
          </cell>
          <cell r="P40">
            <v>107.2714</v>
          </cell>
          <cell r="Q40">
            <v>682.11239999999998</v>
          </cell>
          <cell r="R40">
            <v>550</v>
          </cell>
          <cell r="T40">
            <v>550</v>
          </cell>
          <cell r="V40">
            <v>9.7684284907253947</v>
          </cell>
          <cell r="W40">
            <v>4.6412464086420053</v>
          </cell>
          <cell r="X40">
            <v>77.240800000000007</v>
          </cell>
          <cell r="Y40">
            <v>75.771600000000007</v>
          </cell>
          <cell r="Z40">
            <v>83.9482</v>
          </cell>
          <cell r="AA40">
            <v>88.519800000000004</v>
          </cell>
          <cell r="AB40">
            <v>84.954999999999998</v>
          </cell>
          <cell r="AC40">
            <v>71.757199999999997</v>
          </cell>
          <cell r="AE40">
            <v>550</v>
          </cell>
          <cell r="AF40">
            <v>0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 t="str">
            <v>кг</v>
          </cell>
          <cell r="C41">
            <v>1111.03</v>
          </cell>
          <cell r="D41">
            <v>1287.106</v>
          </cell>
          <cell r="E41">
            <v>1105.932</v>
          </cell>
          <cell r="F41">
            <v>1081.1610000000001</v>
          </cell>
          <cell r="G41">
            <v>1081.1610000000001</v>
          </cell>
          <cell r="H41">
            <v>1</v>
          </cell>
          <cell r="I41">
            <v>60</v>
          </cell>
          <cell r="J41" t="str">
            <v>в матрице</v>
          </cell>
          <cell r="K41">
            <v>1039.5609999999999</v>
          </cell>
          <cell r="L41">
            <v>66.371000000000095</v>
          </cell>
          <cell r="O41">
            <v>613.65620000000047</v>
          </cell>
          <cell r="P41">
            <v>221.18639999999999</v>
          </cell>
          <cell r="Q41">
            <v>738.23319999999967</v>
          </cell>
          <cell r="R41">
            <v>450</v>
          </cell>
          <cell r="T41">
            <v>450</v>
          </cell>
          <cell r="V41">
            <v>9.6968764806516159</v>
          </cell>
          <cell r="W41">
            <v>7.6623933478731079</v>
          </cell>
          <cell r="X41">
            <v>212.685</v>
          </cell>
          <cell r="Y41">
            <v>208.7988</v>
          </cell>
          <cell r="Z41">
            <v>185.14160000000001</v>
          </cell>
          <cell r="AA41">
            <v>192.1618</v>
          </cell>
          <cell r="AB41">
            <v>222.23240000000001</v>
          </cell>
          <cell r="AC41">
            <v>213.0712</v>
          </cell>
          <cell r="AE41">
            <v>450</v>
          </cell>
          <cell r="AF41">
            <v>0</v>
          </cell>
        </row>
        <row r="42">
          <cell r="A42" t="str">
            <v>240  Колбаса Салями охотничья, ВЕС. ПОКОМ</v>
          </cell>
          <cell r="B42" t="str">
            <v>кг</v>
          </cell>
          <cell r="C42">
            <v>9.02</v>
          </cell>
          <cell r="E42">
            <v>3.7090000000000001</v>
          </cell>
          <cell r="G42">
            <v>0</v>
          </cell>
          <cell r="H42">
            <v>0</v>
          </cell>
          <cell r="I42">
            <v>180</v>
          </cell>
          <cell r="J42" t="str">
            <v>не в матрице</v>
          </cell>
          <cell r="K42">
            <v>3.76</v>
          </cell>
          <cell r="L42">
            <v>-5.0999999999999712E-2</v>
          </cell>
          <cell r="P42">
            <v>0.74180000000000001</v>
          </cell>
          <cell r="V42">
            <v>0</v>
          </cell>
          <cell r="W42">
            <v>0</v>
          </cell>
          <cell r="X42">
            <v>1.2605999999999999</v>
          </cell>
          <cell r="Y42">
            <v>1.2158</v>
          </cell>
          <cell r="Z42">
            <v>1.7407999999999999</v>
          </cell>
          <cell r="AA42">
            <v>3.4994000000000001</v>
          </cell>
          <cell r="AB42">
            <v>4.7984</v>
          </cell>
          <cell r="AC42">
            <v>3.6974</v>
          </cell>
          <cell r="AE42">
            <v>0</v>
          </cell>
          <cell r="AF42">
            <v>0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>
            <v>2243.0720000000001</v>
          </cell>
          <cell r="D43">
            <v>1449.374</v>
          </cell>
          <cell r="E43">
            <v>1961.598</v>
          </cell>
          <cell r="F43">
            <v>1484.1990000000001</v>
          </cell>
          <cell r="G43">
            <v>1484.1990000000001</v>
          </cell>
          <cell r="H43">
            <v>1</v>
          </cell>
          <cell r="I43">
            <v>60</v>
          </cell>
          <cell r="J43" t="str">
            <v>в матрице</v>
          </cell>
          <cell r="K43">
            <v>1842.8779999999999</v>
          </cell>
          <cell r="L43">
            <v>118.72000000000003</v>
          </cell>
          <cell r="O43">
            <v>902.21180000000049</v>
          </cell>
          <cell r="P43">
            <v>392.31959999999998</v>
          </cell>
          <cell r="Q43">
            <v>1929.1047999999992</v>
          </cell>
          <cell r="R43">
            <v>750</v>
          </cell>
          <cell r="T43">
            <v>750</v>
          </cell>
          <cell r="V43">
            <v>7.9945299699530707</v>
          </cell>
          <cell r="W43">
            <v>6.0828232899911212</v>
          </cell>
          <cell r="X43">
            <v>333.97039999999998</v>
          </cell>
          <cell r="Y43">
            <v>328.66860000000003</v>
          </cell>
          <cell r="Z43">
            <v>331.95600000000002</v>
          </cell>
          <cell r="AA43">
            <v>353.18099999999998</v>
          </cell>
          <cell r="AB43">
            <v>416.92899999999997</v>
          </cell>
          <cell r="AC43">
            <v>398.6592</v>
          </cell>
          <cell r="AE43">
            <v>750</v>
          </cell>
          <cell r="AF43">
            <v>0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C44">
            <v>52.475999999999999</v>
          </cell>
          <cell r="D44">
            <v>70.477999999999994</v>
          </cell>
          <cell r="E44">
            <v>70.694999999999993</v>
          </cell>
          <cell r="F44">
            <v>39.731999999999999</v>
          </cell>
          <cell r="G44">
            <v>39.731999999999999</v>
          </cell>
          <cell r="H44">
            <v>1</v>
          </cell>
          <cell r="I44">
            <v>35</v>
          </cell>
          <cell r="J44" t="str">
            <v>в матрице</v>
          </cell>
          <cell r="K44">
            <v>73.599999999999994</v>
          </cell>
          <cell r="L44">
            <v>-2.9050000000000011</v>
          </cell>
          <cell r="O44">
            <v>71.063000000000002</v>
          </cell>
          <cell r="P44">
            <v>14.138999999999999</v>
          </cell>
          <cell r="Q44">
            <v>44.733999999999995</v>
          </cell>
          <cell r="R44">
            <v>70</v>
          </cell>
          <cell r="T44">
            <v>70</v>
          </cell>
          <cell r="V44">
            <v>12.786972204540634</v>
          </cell>
          <cell r="W44">
            <v>7.8361270245420469</v>
          </cell>
          <cell r="X44">
            <v>12.765000000000001</v>
          </cell>
          <cell r="Y44">
            <v>10.0054</v>
          </cell>
          <cell r="Z44">
            <v>8.3445999999999998</v>
          </cell>
          <cell r="AA44">
            <v>10.543799999999999</v>
          </cell>
          <cell r="AB44">
            <v>15.2232</v>
          </cell>
          <cell r="AC44">
            <v>13.9976</v>
          </cell>
          <cell r="AE44">
            <v>70</v>
          </cell>
          <cell r="AF44">
            <v>0</v>
          </cell>
        </row>
        <row r="45">
          <cell r="A45" t="str">
            <v>247  Сардельки Нежные, ВЕС.  ПОКОМ</v>
          </cell>
          <cell r="B45" t="str">
            <v>кг</v>
          </cell>
          <cell r="G45">
            <v>0</v>
          </cell>
          <cell r="H45">
            <v>0</v>
          </cell>
          <cell r="I45" t="e">
            <v>#N/A</v>
          </cell>
          <cell r="J45" t="str">
            <v>в матрице</v>
          </cell>
          <cell r="L45">
            <v>0</v>
          </cell>
          <cell r="P45">
            <v>0</v>
          </cell>
          <cell r="V45" t="e">
            <v>#DIV/0!</v>
          </cell>
          <cell r="W45" t="e">
            <v>#DIV/0!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нет потребности в данном СКЮ</v>
          </cell>
          <cell r="AE45">
            <v>0</v>
          </cell>
          <cell r="AF45">
            <v>0</v>
          </cell>
        </row>
        <row r="46">
          <cell r="A46" t="str">
            <v>248  Сардельки Сочные ТМ Особый рецепт,   ПОКОМ</v>
          </cell>
          <cell r="B46" t="str">
            <v>кг</v>
          </cell>
          <cell r="D46">
            <v>307.29700000000003</v>
          </cell>
          <cell r="E46">
            <v>-1.2450000000000001</v>
          </cell>
          <cell r="F46">
            <v>307.29700000000003</v>
          </cell>
          <cell r="G46">
            <v>0</v>
          </cell>
          <cell r="H46">
            <v>0</v>
          </cell>
          <cell r="I46">
            <v>30</v>
          </cell>
          <cell r="J46" t="str">
            <v>в матрице</v>
          </cell>
          <cell r="K46">
            <v>9.3000000000000007</v>
          </cell>
          <cell r="L46">
            <v>-10.545000000000002</v>
          </cell>
          <cell r="P46">
            <v>-0.24900000000000003</v>
          </cell>
          <cell r="V46">
            <v>-1234.1244979919679</v>
          </cell>
          <cell r="W46">
            <v>-1234.1244979919679</v>
          </cell>
          <cell r="X46">
            <v>-0.40499999999999547</v>
          </cell>
          <cell r="Y46">
            <v>-0.22799999999999729</v>
          </cell>
          <cell r="Z46">
            <v>0</v>
          </cell>
          <cell r="AA46">
            <v>-0.23480000000000001</v>
          </cell>
          <cell r="AB46">
            <v>7.606799999999998</v>
          </cell>
          <cell r="AC46">
            <v>14.0082</v>
          </cell>
          <cell r="AD46" t="str">
            <v>нет потребности в данном СКЮ</v>
          </cell>
          <cell r="AE46">
            <v>0</v>
          </cell>
          <cell r="AF46">
            <v>0</v>
          </cell>
          <cell r="AG46">
            <v>307.29700000000003</v>
          </cell>
        </row>
        <row r="47">
          <cell r="A47" t="str">
            <v>250  Сардельки стародворские с говядиной в обол. NDX, ВЕС. ПОКОМ</v>
          </cell>
          <cell r="B47" t="str">
            <v>кг</v>
          </cell>
          <cell r="C47">
            <v>101.34</v>
          </cell>
          <cell r="D47">
            <v>921.19299999999998</v>
          </cell>
          <cell r="E47">
            <v>372.18</v>
          </cell>
          <cell r="F47">
            <v>525.92399999999998</v>
          </cell>
          <cell r="G47">
            <v>525.92399999999998</v>
          </cell>
          <cell r="H47">
            <v>1</v>
          </cell>
          <cell r="I47">
            <v>30</v>
          </cell>
          <cell r="J47" t="str">
            <v>в матрице</v>
          </cell>
          <cell r="K47">
            <v>441.6</v>
          </cell>
          <cell r="L47">
            <v>-69.420000000000016</v>
          </cell>
          <cell r="P47">
            <v>74.436000000000007</v>
          </cell>
          <cell r="Q47">
            <v>292.87200000000007</v>
          </cell>
          <cell r="R47">
            <v>292.87200000000007</v>
          </cell>
          <cell r="T47">
            <v>293</v>
          </cell>
          <cell r="V47">
            <v>11</v>
          </cell>
          <cell r="W47">
            <v>7.0654522005481208</v>
          </cell>
          <cell r="X47">
            <v>69.044200000000004</v>
          </cell>
          <cell r="Y47">
            <v>87.503200000000007</v>
          </cell>
          <cell r="Z47">
            <v>72.237800000000007</v>
          </cell>
          <cell r="AA47">
            <v>75.917000000000002</v>
          </cell>
          <cell r="AB47">
            <v>84.301199999999994</v>
          </cell>
          <cell r="AC47">
            <v>75.526600000000002</v>
          </cell>
          <cell r="AE47">
            <v>292.89999999999998</v>
          </cell>
          <cell r="AF47">
            <v>0</v>
          </cell>
        </row>
        <row r="48">
          <cell r="A48" t="str">
            <v>251  Сосиски Баварские, ВЕС.  ПОКОМ</v>
          </cell>
          <cell r="B48" t="str">
            <v>кг</v>
          </cell>
          <cell r="G48">
            <v>0</v>
          </cell>
          <cell r="H48">
            <v>0</v>
          </cell>
          <cell r="I48" t="e">
            <v>#N/A</v>
          </cell>
          <cell r="J48" t="str">
            <v>в матрице</v>
          </cell>
          <cell r="L48">
            <v>0</v>
          </cell>
          <cell r="P48">
            <v>0</v>
          </cell>
          <cell r="V48" t="e">
            <v>#DIV/0!</v>
          </cell>
          <cell r="W48" t="e">
            <v>#DIV/0!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str">
            <v>нет потребности в данном СКЮ</v>
          </cell>
          <cell r="AE48">
            <v>0</v>
          </cell>
          <cell r="AF48">
            <v>0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3621.7510000000002</v>
          </cell>
          <cell r="D49">
            <v>4693.6809999999996</v>
          </cell>
          <cell r="E49">
            <v>4627.08</v>
          </cell>
          <cell r="F49">
            <v>2888.748</v>
          </cell>
          <cell r="G49">
            <v>2888.748</v>
          </cell>
          <cell r="H49">
            <v>1</v>
          </cell>
          <cell r="I49">
            <v>40</v>
          </cell>
          <cell r="J49" t="str">
            <v>в матрице</v>
          </cell>
          <cell r="K49">
            <v>4539.1769999999997</v>
          </cell>
          <cell r="L49">
            <v>87.903000000000247</v>
          </cell>
          <cell r="O49">
            <v>2633.084600000001</v>
          </cell>
          <cell r="P49">
            <v>925.41599999999994</v>
          </cell>
          <cell r="Q49">
            <v>4657.7433999999976</v>
          </cell>
          <cell r="R49">
            <v>2800</v>
          </cell>
          <cell r="T49">
            <v>2800</v>
          </cell>
          <cell r="V49">
            <v>8.9925315749889805</v>
          </cell>
          <cell r="W49">
            <v>5.9668652800470294</v>
          </cell>
          <cell r="X49">
            <v>814.51840000000004</v>
          </cell>
          <cell r="Y49">
            <v>827.13179999999988</v>
          </cell>
          <cell r="Z49">
            <v>637.89160000000004</v>
          </cell>
          <cell r="AA49">
            <v>647.23059999999998</v>
          </cell>
          <cell r="AB49">
            <v>781.15539999999999</v>
          </cell>
          <cell r="AC49">
            <v>742.51859999999999</v>
          </cell>
          <cell r="AE49">
            <v>2800</v>
          </cell>
          <cell r="AF49">
            <v>0</v>
          </cell>
        </row>
        <row r="50">
          <cell r="A50" t="str">
            <v>257  Сосиски Молочные оригинальные ТМ Особый рецепт, ВЕС.   ПОКОМ</v>
          </cell>
          <cell r="B50" t="str">
            <v>кг</v>
          </cell>
          <cell r="G50">
            <v>0</v>
          </cell>
          <cell r="H50">
            <v>0</v>
          </cell>
          <cell r="I50">
            <v>35</v>
          </cell>
          <cell r="J50" t="str">
            <v>в матрице</v>
          </cell>
          <cell r="L50">
            <v>0</v>
          </cell>
          <cell r="P50">
            <v>0</v>
          </cell>
          <cell r="V50" t="e">
            <v>#DIV/0!</v>
          </cell>
          <cell r="W50" t="e">
            <v>#DIV/0!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1.0696000000000001</v>
          </cell>
          <cell r="AD50" t="str">
            <v>нет потребности в данном СКЮ</v>
          </cell>
          <cell r="AE50">
            <v>0</v>
          </cell>
          <cell r="AF50">
            <v>0</v>
          </cell>
        </row>
        <row r="51">
          <cell r="A51" t="str">
            <v>259  Сосиски Сливочные Дугушка, ВЕС.   ПОКОМ</v>
          </cell>
          <cell r="B51" t="str">
            <v>кг</v>
          </cell>
          <cell r="D51">
            <v>62.558999999999997</v>
          </cell>
          <cell r="E51">
            <v>24.257000000000001</v>
          </cell>
          <cell r="F51">
            <v>38.302</v>
          </cell>
          <cell r="G51">
            <v>38.302</v>
          </cell>
          <cell r="H51">
            <v>1</v>
          </cell>
          <cell r="I51" t="e">
            <v>#N/A</v>
          </cell>
          <cell r="J51" t="str">
            <v>в матрице</v>
          </cell>
          <cell r="K51">
            <v>25</v>
          </cell>
          <cell r="L51">
            <v>-0.74299999999999855</v>
          </cell>
          <cell r="P51">
            <v>4.8513999999999999</v>
          </cell>
          <cell r="Q51">
            <v>15.063400000000001</v>
          </cell>
          <cell r="R51">
            <v>0</v>
          </cell>
          <cell r="T51">
            <v>0</v>
          </cell>
          <cell r="U51" t="str">
            <v>нет потребности в данном СКЮ</v>
          </cell>
          <cell r="V51">
            <v>7.8950406068351402</v>
          </cell>
          <cell r="W51">
            <v>7.8950406068351402</v>
          </cell>
          <cell r="X51">
            <v>1.6288</v>
          </cell>
          <cell r="Y51">
            <v>3.8028</v>
          </cell>
          <cell r="Z51">
            <v>3.2706</v>
          </cell>
          <cell r="AA51">
            <v>1.0966</v>
          </cell>
          <cell r="AB51">
            <v>0</v>
          </cell>
          <cell r="AC51">
            <v>0</v>
          </cell>
          <cell r="AD51" t="str">
            <v>28,03 филиал обнулил</v>
          </cell>
          <cell r="AE51">
            <v>0</v>
          </cell>
          <cell r="AF51">
            <v>0</v>
          </cell>
        </row>
        <row r="52">
          <cell r="A52" t="str">
            <v>263  Шпикачки Стародворские, ВЕС.  ПОКОМ</v>
          </cell>
          <cell r="B52" t="str">
            <v>кг</v>
          </cell>
          <cell r="G52">
            <v>0</v>
          </cell>
          <cell r="H52">
            <v>0</v>
          </cell>
          <cell r="I52" t="e">
            <v>#N/A</v>
          </cell>
          <cell r="J52" t="str">
            <v>в матрице</v>
          </cell>
          <cell r="L52">
            <v>0</v>
          </cell>
          <cell r="P52">
            <v>0</v>
          </cell>
          <cell r="V52" t="e">
            <v>#DIV/0!</v>
          </cell>
          <cell r="W52" t="e">
            <v>#DIV/0!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 t="str">
            <v>нет потребности в данном СКЮ</v>
          </cell>
          <cell r="AE52">
            <v>0</v>
          </cell>
          <cell r="AF52">
            <v>0</v>
          </cell>
        </row>
        <row r="53">
          <cell r="A53" t="str">
            <v>265  Колбаса Балыкбургская, ВЕС, ТМ Баварушка  ПОКОМ</v>
          </cell>
          <cell r="B53" t="str">
            <v>кг</v>
          </cell>
          <cell r="C53">
            <v>15.691000000000001</v>
          </cell>
          <cell r="D53">
            <v>51.82</v>
          </cell>
          <cell r="E53">
            <v>31.626000000000001</v>
          </cell>
          <cell r="F53">
            <v>23.039000000000001</v>
          </cell>
          <cell r="G53">
            <v>23.039000000000001</v>
          </cell>
          <cell r="H53">
            <v>0</v>
          </cell>
          <cell r="I53">
            <v>45</v>
          </cell>
          <cell r="J53" t="str">
            <v>в матрице</v>
          </cell>
          <cell r="K53">
            <v>35.799999999999997</v>
          </cell>
          <cell r="L53">
            <v>-4.1739999999999959</v>
          </cell>
          <cell r="P53">
            <v>6.3252000000000006</v>
          </cell>
          <cell r="V53">
            <v>3.6424144691076963</v>
          </cell>
          <cell r="W53">
            <v>3.6424144691076963</v>
          </cell>
          <cell r="X53">
            <v>4.7101999999999986</v>
          </cell>
          <cell r="Y53">
            <v>5.2976000000000001</v>
          </cell>
          <cell r="Z53">
            <v>6.1536</v>
          </cell>
          <cell r="AA53">
            <v>7.1449999999999996</v>
          </cell>
          <cell r="AB53">
            <v>4.8132000000000001</v>
          </cell>
          <cell r="AC53">
            <v>5.8848000000000003</v>
          </cell>
          <cell r="AD53" t="str">
            <v>нет потребности в данном СКЮ</v>
          </cell>
          <cell r="AE53">
            <v>0</v>
          </cell>
          <cell r="AF53">
            <v>0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C54">
            <v>32.648000000000003</v>
          </cell>
          <cell r="D54">
            <v>132.84200000000001</v>
          </cell>
          <cell r="E54">
            <v>85.488</v>
          </cell>
          <cell r="F54">
            <v>67.224000000000004</v>
          </cell>
          <cell r="G54">
            <v>67.224000000000004</v>
          </cell>
          <cell r="H54">
            <v>1</v>
          </cell>
          <cell r="I54">
            <v>45</v>
          </cell>
          <cell r="J54" t="str">
            <v>в матрице</v>
          </cell>
          <cell r="K54">
            <v>95.6</v>
          </cell>
          <cell r="L54">
            <v>-10.111999999999995</v>
          </cell>
          <cell r="O54">
            <v>35.307600000000008</v>
          </cell>
          <cell r="P54">
            <v>17.0976</v>
          </cell>
          <cell r="Q54">
            <v>85.541999999999987</v>
          </cell>
          <cell r="R54">
            <v>85.541999999999987</v>
          </cell>
          <cell r="T54">
            <v>86</v>
          </cell>
          <cell r="V54">
            <v>11</v>
          </cell>
          <cell r="W54">
            <v>5.9968416619876477</v>
          </cell>
          <cell r="X54">
            <v>13.934799999999999</v>
          </cell>
          <cell r="Y54">
            <v>13.2088</v>
          </cell>
          <cell r="Z54">
            <v>11.926399999999999</v>
          </cell>
          <cell r="AA54">
            <v>13.2258</v>
          </cell>
          <cell r="AB54">
            <v>14.2262</v>
          </cell>
          <cell r="AC54">
            <v>12.8604</v>
          </cell>
          <cell r="AE54">
            <v>85.5</v>
          </cell>
          <cell r="AF54">
            <v>0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47.472999999999999</v>
          </cell>
          <cell r="D55">
            <v>68.844999999999999</v>
          </cell>
          <cell r="E55">
            <v>62.914999999999999</v>
          </cell>
          <cell r="F55">
            <v>19.8</v>
          </cell>
          <cell r="G55">
            <v>19.8</v>
          </cell>
          <cell r="H55">
            <v>1</v>
          </cell>
          <cell r="I55">
            <v>45</v>
          </cell>
          <cell r="J55" t="str">
            <v>в матрице</v>
          </cell>
          <cell r="K55">
            <v>68.8</v>
          </cell>
          <cell r="L55">
            <v>-5.884999999999998</v>
          </cell>
          <cell r="O55">
            <v>10</v>
          </cell>
          <cell r="P55">
            <v>12.583</v>
          </cell>
          <cell r="Q55">
            <v>83.447000000000003</v>
          </cell>
          <cell r="R55">
            <v>83.447000000000003</v>
          </cell>
          <cell r="T55">
            <v>83</v>
          </cell>
          <cell r="V55">
            <v>9</v>
          </cell>
          <cell r="W55">
            <v>2.3682746562822858</v>
          </cell>
          <cell r="X55">
            <v>8.8165999999999993</v>
          </cell>
          <cell r="Y55">
            <v>9.1053999999999995</v>
          </cell>
          <cell r="Z55">
            <v>11.4526</v>
          </cell>
          <cell r="AA55">
            <v>12.6904</v>
          </cell>
          <cell r="AB55">
            <v>10.6694</v>
          </cell>
          <cell r="AC55">
            <v>10.386799999999999</v>
          </cell>
          <cell r="AE55">
            <v>83.4</v>
          </cell>
          <cell r="AF55">
            <v>0</v>
          </cell>
        </row>
        <row r="56">
          <cell r="A56" t="str">
            <v>268  Сосиски Филейбургские с филе сочного окорока, ВЕС, ТМ Баварушка  ПОКОМ</v>
          </cell>
          <cell r="B56" t="str">
            <v>кг</v>
          </cell>
          <cell r="G56">
            <v>0</v>
          </cell>
          <cell r="H56">
            <v>0</v>
          </cell>
          <cell r="I56" t="e">
            <v>#N/A</v>
          </cell>
          <cell r="J56" t="str">
            <v>в матрице</v>
          </cell>
          <cell r="L56">
            <v>0</v>
          </cell>
          <cell r="P56">
            <v>0</v>
          </cell>
          <cell r="V56" t="e">
            <v>#DIV/0!</v>
          </cell>
          <cell r="W56" t="e">
            <v>#DIV/0!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 t="str">
            <v>нет потребности в данном СКЮ</v>
          </cell>
          <cell r="AE56">
            <v>0</v>
          </cell>
          <cell r="AF56">
            <v>0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>
            <v>238</v>
          </cell>
          <cell r="D57">
            <v>1333</v>
          </cell>
          <cell r="E57">
            <v>757.94200000000001</v>
          </cell>
          <cell r="F57">
            <v>681.05799999999999</v>
          </cell>
          <cell r="G57">
            <v>681.05799999999999</v>
          </cell>
          <cell r="H57">
            <v>0.4</v>
          </cell>
          <cell r="I57">
            <v>45</v>
          </cell>
          <cell r="J57" t="str">
            <v>в матрице</v>
          </cell>
          <cell r="K57">
            <v>792</v>
          </cell>
          <cell r="L57">
            <v>-34.057999999999993</v>
          </cell>
          <cell r="O57">
            <v>151.2000000000003</v>
          </cell>
          <cell r="P57">
            <v>151.58840000000001</v>
          </cell>
          <cell r="Q57">
            <v>835.21439999999984</v>
          </cell>
          <cell r="R57">
            <v>835.21439999999984</v>
          </cell>
          <cell r="T57">
            <v>835</v>
          </cell>
          <cell r="V57">
            <v>11</v>
          </cell>
          <cell r="W57">
            <v>5.4902485942196115</v>
          </cell>
          <cell r="X57">
            <v>123.4</v>
          </cell>
          <cell r="Y57">
            <v>130.6</v>
          </cell>
          <cell r="Z57">
            <v>122.6</v>
          </cell>
          <cell r="AA57">
            <v>119.6</v>
          </cell>
          <cell r="AB57">
            <v>139</v>
          </cell>
          <cell r="AC57">
            <v>134.80000000000001</v>
          </cell>
          <cell r="AE57">
            <v>334.1</v>
          </cell>
          <cell r="AF57">
            <v>0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C58">
            <v>114</v>
          </cell>
          <cell r="E58">
            <v>100</v>
          </cell>
          <cell r="F58">
            <v>9</v>
          </cell>
          <cell r="G58">
            <v>9</v>
          </cell>
          <cell r="H58">
            <v>0</v>
          </cell>
          <cell r="I58">
            <v>50</v>
          </cell>
          <cell r="J58" t="str">
            <v>в матрице</v>
          </cell>
          <cell r="K58">
            <v>100</v>
          </cell>
          <cell r="L58">
            <v>0</v>
          </cell>
          <cell r="P58">
            <v>20</v>
          </cell>
          <cell r="V58">
            <v>0.45</v>
          </cell>
          <cell r="W58">
            <v>0.45</v>
          </cell>
          <cell r="X58">
            <v>14</v>
          </cell>
          <cell r="Y58">
            <v>12</v>
          </cell>
          <cell r="Z58">
            <v>12.2</v>
          </cell>
          <cell r="AA58">
            <v>16.2</v>
          </cell>
          <cell r="AB58">
            <v>17.600000000000001</v>
          </cell>
          <cell r="AC58">
            <v>14.8</v>
          </cell>
          <cell r="AD58" t="str">
            <v>нет потребности в данном СКЮ</v>
          </cell>
          <cell r="AE58">
            <v>0</v>
          </cell>
          <cell r="AF58">
            <v>0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C59">
            <v>177.209</v>
          </cell>
          <cell r="D59">
            <v>535.74199999999996</v>
          </cell>
          <cell r="E59">
            <v>286.416</v>
          </cell>
          <cell r="F59">
            <v>362.774</v>
          </cell>
          <cell r="G59">
            <v>362.774</v>
          </cell>
          <cell r="H59">
            <v>1</v>
          </cell>
          <cell r="I59">
            <v>45</v>
          </cell>
          <cell r="J59" t="str">
            <v>в матрице</v>
          </cell>
          <cell r="K59">
            <v>328.75</v>
          </cell>
          <cell r="L59">
            <v>-42.334000000000003</v>
          </cell>
          <cell r="O59">
            <v>198.4661999999999</v>
          </cell>
          <cell r="P59">
            <v>57.283200000000001</v>
          </cell>
          <cell r="Q59">
            <v>68.875000000000057</v>
          </cell>
          <cell r="R59">
            <v>120</v>
          </cell>
          <cell r="T59">
            <v>120</v>
          </cell>
          <cell r="V59">
            <v>11.892495530975923</v>
          </cell>
          <cell r="W59">
            <v>9.7976404949444156</v>
          </cell>
          <cell r="X59">
            <v>64.924999999999997</v>
          </cell>
          <cell r="Y59">
            <v>57.367800000000003</v>
          </cell>
          <cell r="Z59">
            <v>39.236600000000003</v>
          </cell>
          <cell r="AA59">
            <v>35.959600000000002</v>
          </cell>
          <cell r="AB59">
            <v>49.066000000000003</v>
          </cell>
          <cell r="AC59">
            <v>53.397199999999998</v>
          </cell>
          <cell r="AE59">
            <v>120</v>
          </cell>
          <cell r="AF59">
            <v>0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C60">
            <v>66</v>
          </cell>
          <cell r="D60">
            <v>304.31700000000001</v>
          </cell>
          <cell r="E60">
            <v>168.31700000000001</v>
          </cell>
          <cell r="F60">
            <v>150</v>
          </cell>
          <cell r="G60">
            <v>150</v>
          </cell>
          <cell r="H60">
            <v>0.35</v>
          </cell>
          <cell r="I60">
            <v>40</v>
          </cell>
          <cell r="J60" t="str">
            <v>в матрице</v>
          </cell>
          <cell r="K60">
            <v>194</v>
          </cell>
          <cell r="L60">
            <v>-25.682999999999993</v>
          </cell>
          <cell r="O60">
            <v>60.600000000000023</v>
          </cell>
          <cell r="P60">
            <v>33.663400000000003</v>
          </cell>
          <cell r="Q60">
            <v>159.69740000000002</v>
          </cell>
          <cell r="R60">
            <v>159.69740000000002</v>
          </cell>
          <cell r="T60">
            <v>160</v>
          </cell>
          <cell r="V60">
            <v>11</v>
          </cell>
          <cell r="W60">
            <v>6.2560525674768446</v>
          </cell>
          <cell r="X60">
            <v>29.8</v>
          </cell>
          <cell r="Y60">
            <v>28.2</v>
          </cell>
          <cell r="Z60">
            <v>28.8</v>
          </cell>
          <cell r="AA60">
            <v>32</v>
          </cell>
          <cell r="AB60">
            <v>35.799999999999997</v>
          </cell>
          <cell r="AC60">
            <v>35</v>
          </cell>
          <cell r="AE60">
            <v>55.9</v>
          </cell>
          <cell r="AF60">
            <v>0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C61">
            <v>12.951000000000001</v>
          </cell>
          <cell r="D61">
            <v>21.629000000000001</v>
          </cell>
          <cell r="E61">
            <v>6.4880000000000004</v>
          </cell>
          <cell r="F61">
            <v>21.62</v>
          </cell>
          <cell r="G61">
            <v>21.62</v>
          </cell>
          <cell r="H61">
            <v>1</v>
          </cell>
          <cell r="I61" t="e">
            <v>#N/A</v>
          </cell>
          <cell r="J61" t="str">
            <v>в матрице</v>
          </cell>
          <cell r="K61">
            <v>20.6</v>
          </cell>
          <cell r="L61">
            <v>-14.112000000000002</v>
          </cell>
          <cell r="P61">
            <v>1.2976000000000001</v>
          </cell>
          <cell r="R61">
            <v>0</v>
          </cell>
          <cell r="V61">
            <v>16.661528976572132</v>
          </cell>
          <cell r="W61">
            <v>16.661528976572132</v>
          </cell>
          <cell r="X61">
            <v>2.4493999999999998</v>
          </cell>
          <cell r="Y61">
            <v>2.1583999999999999</v>
          </cell>
          <cell r="Z61">
            <v>0.28720000000000001</v>
          </cell>
          <cell r="AA61">
            <v>0</v>
          </cell>
          <cell r="AB61">
            <v>0</v>
          </cell>
          <cell r="AC61">
            <v>0</v>
          </cell>
          <cell r="AE61">
            <v>0</v>
          </cell>
          <cell r="AF61">
            <v>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>
            <v>469</v>
          </cell>
          <cell r="D62">
            <v>1550</v>
          </cell>
          <cell r="E62">
            <v>448</v>
          </cell>
          <cell r="F62">
            <v>1477</v>
          </cell>
          <cell r="G62">
            <v>577</v>
          </cell>
          <cell r="H62">
            <v>0.4</v>
          </cell>
          <cell r="I62">
            <v>40</v>
          </cell>
          <cell r="J62" t="str">
            <v>в матрице</v>
          </cell>
          <cell r="K62">
            <v>448</v>
          </cell>
          <cell r="L62">
            <v>0</v>
          </cell>
          <cell r="O62">
            <v>93.599999999999909</v>
          </cell>
          <cell r="P62">
            <v>89.6</v>
          </cell>
          <cell r="Q62">
            <v>315</v>
          </cell>
          <cell r="R62">
            <v>315</v>
          </cell>
          <cell r="T62">
            <v>315</v>
          </cell>
          <cell r="V62">
            <v>11</v>
          </cell>
          <cell r="W62">
            <v>7.4843749999999991</v>
          </cell>
          <cell r="X62">
            <v>86.8</v>
          </cell>
          <cell r="Y62">
            <v>89.2</v>
          </cell>
          <cell r="Z62">
            <v>78.400000000000006</v>
          </cell>
          <cell r="AA62">
            <v>81.2</v>
          </cell>
          <cell r="AB62">
            <v>94.6</v>
          </cell>
          <cell r="AC62">
            <v>87.4</v>
          </cell>
          <cell r="AE62">
            <v>126</v>
          </cell>
          <cell r="AF62">
            <v>0</v>
          </cell>
          <cell r="AG62">
            <v>900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>
            <v>700</v>
          </cell>
          <cell r="D63">
            <v>2736</v>
          </cell>
          <cell r="E63">
            <v>706</v>
          </cell>
          <cell r="F63">
            <v>2553</v>
          </cell>
          <cell r="G63">
            <v>1053</v>
          </cell>
          <cell r="H63">
            <v>0.4</v>
          </cell>
          <cell r="I63">
            <v>45</v>
          </cell>
          <cell r="J63" t="str">
            <v>в матрице</v>
          </cell>
          <cell r="K63">
            <v>719</v>
          </cell>
          <cell r="L63">
            <v>-13</v>
          </cell>
          <cell r="O63">
            <v>185.39999999999989</v>
          </cell>
          <cell r="P63">
            <v>141.19999999999999</v>
          </cell>
          <cell r="Q63">
            <v>314.79999999999995</v>
          </cell>
          <cell r="R63">
            <v>314.79999999999995</v>
          </cell>
          <cell r="T63">
            <v>315</v>
          </cell>
          <cell r="V63">
            <v>11</v>
          </cell>
          <cell r="W63">
            <v>8.7705382436260617</v>
          </cell>
          <cell r="X63">
            <v>151.19999999999999</v>
          </cell>
          <cell r="Y63">
            <v>158.19999999999999</v>
          </cell>
          <cell r="Z63">
            <v>129.4</v>
          </cell>
          <cell r="AA63">
            <v>127.4</v>
          </cell>
          <cell r="AB63">
            <v>151</v>
          </cell>
          <cell r="AC63">
            <v>142</v>
          </cell>
          <cell r="AE63">
            <v>125.9</v>
          </cell>
          <cell r="AF63">
            <v>0</v>
          </cell>
          <cell r="AG63">
            <v>1500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D64">
            <v>468</v>
          </cell>
          <cell r="E64">
            <v>173</v>
          </cell>
          <cell r="F64">
            <v>295</v>
          </cell>
          <cell r="G64">
            <v>175</v>
          </cell>
          <cell r="H64">
            <v>0.4</v>
          </cell>
          <cell r="I64">
            <v>40</v>
          </cell>
          <cell r="J64" t="str">
            <v>в матрице</v>
          </cell>
          <cell r="K64">
            <v>173</v>
          </cell>
          <cell r="L64">
            <v>0</v>
          </cell>
          <cell r="P64">
            <v>34.6</v>
          </cell>
          <cell r="Q64">
            <v>205.60000000000002</v>
          </cell>
          <cell r="R64">
            <v>205.60000000000002</v>
          </cell>
          <cell r="T64">
            <v>206</v>
          </cell>
          <cell r="V64">
            <v>11</v>
          </cell>
          <cell r="W64">
            <v>5.0578034682080926</v>
          </cell>
          <cell r="X64">
            <v>17.399999999999999</v>
          </cell>
          <cell r="Y64">
            <v>27.4</v>
          </cell>
          <cell r="Z64">
            <v>37.799999999999997</v>
          </cell>
          <cell r="AA64">
            <v>32.4</v>
          </cell>
          <cell r="AB64">
            <v>27</v>
          </cell>
          <cell r="AC64">
            <v>28.2</v>
          </cell>
          <cell r="AE64">
            <v>82.2</v>
          </cell>
          <cell r="AF64">
            <v>0</v>
          </cell>
          <cell r="AG64">
            <v>120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>
            <v>1.141</v>
          </cell>
          <cell r="D65">
            <v>260.27</v>
          </cell>
          <cell r="E65">
            <v>75.909000000000006</v>
          </cell>
          <cell r="F65">
            <v>183.23400000000001</v>
          </cell>
          <cell r="G65">
            <v>183.23400000000001</v>
          </cell>
          <cell r="H65">
            <v>1</v>
          </cell>
          <cell r="I65">
            <v>50</v>
          </cell>
          <cell r="J65" t="str">
            <v>в матрице</v>
          </cell>
          <cell r="K65">
            <v>76.7</v>
          </cell>
          <cell r="L65">
            <v>-0.79099999999999682</v>
          </cell>
          <cell r="P65">
            <v>15.181800000000001</v>
          </cell>
          <cell r="R65">
            <v>0</v>
          </cell>
          <cell r="V65">
            <v>12.069319843496819</v>
          </cell>
          <cell r="W65">
            <v>12.069319843496819</v>
          </cell>
          <cell r="X65">
            <v>13.863799999999999</v>
          </cell>
          <cell r="Y65">
            <v>19.8644</v>
          </cell>
          <cell r="Z65">
            <v>19.145800000000001</v>
          </cell>
          <cell r="AA65">
            <v>21.2014</v>
          </cell>
          <cell r="AB65">
            <v>19.784199999999998</v>
          </cell>
          <cell r="AC65">
            <v>16.207999999999998</v>
          </cell>
          <cell r="AE65">
            <v>0</v>
          </cell>
          <cell r="AF65">
            <v>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>
            <v>225.964</v>
          </cell>
          <cell r="D66">
            <v>466.55700000000002</v>
          </cell>
          <cell r="E66">
            <v>299.65100000000001</v>
          </cell>
          <cell r="F66">
            <v>329.7</v>
          </cell>
          <cell r="G66">
            <v>329.7</v>
          </cell>
          <cell r="H66">
            <v>1</v>
          </cell>
          <cell r="I66">
            <v>50</v>
          </cell>
          <cell r="J66" t="str">
            <v>в матрице</v>
          </cell>
          <cell r="K66">
            <v>290.45</v>
          </cell>
          <cell r="L66">
            <v>9.2010000000000218</v>
          </cell>
          <cell r="O66">
            <v>173.74119999999991</v>
          </cell>
          <cell r="P66">
            <v>59.930199999999999</v>
          </cell>
          <cell r="Q66">
            <v>155.79100000000011</v>
          </cell>
          <cell r="R66">
            <v>155.79100000000011</v>
          </cell>
          <cell r="T66">
            <v>156</v>
          </cell>
          <cell r="V66">
            <v>10.999999999999998</v>
          </cell>
          <cell r="W66">
            <v>8.400459200870344</v>
          </cell>
          <cell r="X66">
            <v>59.308599999999998</v>
          </cell>
          <cell r="Y66">
            <v>58.3294</v>
          </cell>
          <cell r="Z66">
            <v>49.524000000000001</v>
          </cell>
          <cell r="AA66">
            <v>49.709200000000003</v>
          </cell>
          <cell r="AB66">
            <v>52.774999999999999</v>
          </cell>
          <cell r="AC66">
            <v>48.108999999999988</v>
          </cell>
          <cell r="AE66">
            <v>155.80000000000001</v>
          </cell>
          <cell r="AF66">
            <v>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>
            <v>160.05500000000001</v>
          </cell>
          <cell r="D67">
            <v>332.16500000000002</v>
          </cell>
          <cell r="E67">
            <v>216.423</v>
          </cell>
          <cell r="F67">
            <v>236.59299999999999</v>
          </cell>
          <cell r="G67">
            <v>236.59299999999999</v>
          </cell>
          <cell r="H67">
            <v>1</v>
          </cell>
          <cell r="I67">
            <v>55</v>
          </cell>
          <cell r="J67" t="str">
            <v>в матрице</v>
          </cell>
          <cell r="K67">
            <v>206.2</v>
          </cell>
          <cell r="L67">
            <v>10.223000000000013</v>
          </cell>
          <cell r="O67">
            <v>163.37160000000009</v>
          </cell>
          <cell r="P67">
            <v>43.284599999999998</v>
          </cell>
          <cell r="Q67">
            <v>76.165999999999912</v>
          </cell>
          <cell r="R67">
            <v>76.165999999999912</v>
          </cell>
          <cell r="T67">
            <v>76</v>
          </cell>
          <cell r="V67">
            <v>11</v>
          </cell>
          <cell r="W67">
            <v>9.240344140872276</v>
          </cell>
          <cell r="X67">
            <v>44.754800000000003</v>
          </cell>
          <cell r="Y67">
            <v>41.587400000000002</v>
          </cell>
          <cell r="Z67">
            <v>32.150799999999997</v>
          </cell>
          <cell r="AA67">
            <v>35.995199999999997</v>
          </cell>
          <cell r="AB67">
            <v>36.838000000000001</v>
          </cell>
          <cell r="AC67">
            <v>29.794599999999999</v>
          </cell>
          <cell r="AE67">
            <v>76.2</v>
          </cell>
          <cell r="AF67">
            <v>0</v>
          </cell>
        </row>
        <row r="68">
          <cell r="A68" t="str">
            <v>316 Колбаса варенокоиз мяса птицы Сервелат Пражский ТМ Зареченские ТС Зареченские  ПОКОМ</v>
          </cell>
          <cell r="B68" t="str">
            <v>кг</v>
          </cell>
          <cell r="G68">
            <v>0</v>
          </cell>
          <cell r="H68">
            <v>0</v>
          </cell>
          <cell r="I68" t="e">
            <v>#N/A</v>
          </cell>
          <cell r="J68" t="str">
            <v>в матрице</v>
          </cell>
          <cell r="L68">
            <v>0</v>
          </cell>
          <cell r="P68">
            <v>0</v>
          </cell>
          <cell r="V68" t="e">
            <v>#DIV/0!</v>
          </cell>
          <cell r="W68" t="e">
            <v>#DIV/0!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 t="str">
            <v>нет потребности в данном СКЮ</v>
          </cell>
          <cell r="AE68">
            <v>0</v>
          </cell>
          <cell r="AF68">
            <v>0</v>
          </cell>
        </row>
        <row r="69">
          <cell r="A69" t="str">
            <v>317 Колбаса Сервелат Рижский ТМ Зареченские ТС Зареченские  фиброуз в вакуумной у  ПОКОМ</v>
          </cell>
          <cell r="B69" t="str">
            <v>кг</v>
          </cell>
          <cell r="G69">
            <v>0</v>
          </cell>
          <cell r="H69">
            <v>0</v>
          </cell>
          <cell r="I69" t="e">
            <v>#N/A</v>
          </cell>
          <cell r="J69" t="str">
            <v>в матрице</v>
          </cell>
          <cell r="L69">
            <v>0</v>
          </cell>
          <cell r="P69">
            <v>0</v>
          </cell>
          <cell r="V69" t="e">
            <v>#DIV/0!</v>
          </cell>
          <cell r="W69" t="e">
            <v>#DIV/0!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нет потребности в данном СКЮ</v>
          </cell>
          <cell r="AE69">
            <v>0</v>
          </cell>
          <cell r="AF69">
            <v>0</v>
          </cell>
        </row>
        <row r="70">
          <cell r="A70" t="str">
            <v>318 Сосиски Датские ТМ Зареченские колбасы ТС Зареченские п полиамид в модифициров  ПОКОМ</v>
          </cell>
          <cell r="B70" t="str">
            <v>кг</v>
          </cell>
          <cell r="E70">
            <v>-4.3780000000000001</v>
          </cell>
          <cell r="G70">
            <v>0</v>
          </cell>
          <cell r="H70">
            <v>0</v>
          </cell>
          <cell r="I70">
            <v>40</v>
          </cell>
          <cell r="J70" t="str">
            <v>в матрице</v>
          </cell>
          <cell r="L70">
            <v>-4.3780000000000001</v>
          </cell>
          <cell r="P70">
            <v>-0.87560000000000004</v>
          </cell>
          <cell r="Q70">
            <v>150</v>
          </cell>
          <cell r="T70">
            <v>0</v>
          </cell>
          <cell r="U70" t="str">
            <v>нет потребности в данном СКЮ</v>
          </cell>
          <cell r="V70">
            <v>-171.31110095934216</v>
          </cell>
          <cell r="W70">
            <v>0</v>
          </cell>
          <cell r="X70">
            <v>-0.60799999999999998</v>
          </cell>
          <cell r="Y70">
            <v>-0.156</v>
          </cell>
          <cell r="Z70">
            <v>1.7434000000000001</v>
          </cell>
          <cell r="AA70">
            <v>13.212199999999999</v>
          </cell>
          <cell r="AB70">
            <v>14.273199999999999</v>
          </cell>
          <cell r="AC70">
            <v>10.216200000000001</v>
          </cell>
          <cell r="AD70" t="str">
            <v>то же что и 254 / нет потребности в данном СКЮ (филиал постоянно обнулял)</v>
          </cell>
          <cell r="AE70">
            <v>0</v>
          </cell>
          <cell r="AF70">
            <v>0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181</v>
          </cell>
          <cell r="D71">
            <v>1033</v>
          </cell>
          <cell r="E71">
            <v>557</v>
          </cell>
          <cell r="F71">
            <v>558</v>
          </cell>
          <cell r="G71">
            <v>558</v>
          </cell>
          <cell r="H71">
            <v>0.4</v>
          </cell>
          <cell r="I71">
            <v>45</v>
          </cell>
          <cell r="J71" t="str">
            <v>в матрице</v>
          </cell>
          <cell r="K71">
            <v>605</v>
          </cell>
          <cell r="L71">
            <v>-48</v>
          </cell>
          <cell r="O71">
            <v>138.80000000000021</v>
          </cell>
          <cell r="P71">
            <v>111.4</v>
          </cell>
          <cell r="Q71">
            <v>528.59999999999991</v>
          </cell>
          <cell r="R71">
            <v>528.59999999999991</v>
          </cell>
          <cell r="T71">
            <v>529</v>
          </cell>
          <cell r="V71">
            <v>11</v>
          </cell>
          <cell r="W71">
            <v>6.2549371633752253</v>
          </cell>
          <cell r="X71">
            <v>97.2</v>
          </cell>
          <cell r="Y71">
            <v>100.6</v>
          </cell>
          <cell r="Z71">
            <v>100</v>
          </cell>
          <cell r="AA71">
            <v>98.4</v>
          </cell>
          <cell r="AB71">
            <v>105.6</v>
          </cell>
          <cell r="AC71">
            <v>106.4</v>
          </cell>
          <cell r="AE71">
            <v>211.4</v>
          </cell>
          <cell r="AF71">
            <v>0</v>
          </cell>
        </row>
        <row r="72">
          <cell r="A72" t="str">
            <v>322 Сосиски Сочинки с сыром ТМ Стародворье в оболочке  ПОКОМ</v>
          </cell>
          <cell r="B72" t="str">
            <v>кг</v>
          </cell>
          <cell r="G72">
            <v>0</v>
          </cell>
          <cell r="H72">
            <v>0</v>
          </cell>
          <cell r="I72" t="e">
            <v>#N/A</v>
          </cell>
          <cell r="J72" t="str">
            <v>в матрице</v>
          </cell>
          <cell r="L72">
            <v>0</v>
          </cell>
          <cell r="P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нет потребности в данном СКЮ</v>
          </cell>
          <cell r="AE72">
            <v>0</v>
          </cell>
          <cell r="AF72">
            <v>0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C73">
            <v>87</v>
          </cell>
          <cell r="D73">
            <v>194.001</v>
          </cell>
          <cell r="E73">
            <v>42</v>
          </cell>
          <cell r="F73">
            <v>192</v>
          </cell>
          <cell r="G73">
            <v>192</v>
          </cell>
          <cell r="H73">
            <v>0.35</v>
          </cell>
          <cell r="I73">
            <v>40</v>
          </cell>
          <cell r="J73" t="str">
            <v>в матрице</v>
          </cell>
          <cell r="K73">
            <v>79</v>
          </cell>
          <cell r="L73">
            <v>-37</v>
          </cell>
          <cell r="O73">
            <v>138.80000000000001</v>
          </cell>
          <cell r="P73">
            <v>8.4</v>
          </cell>
          <cell r="R73">
            <v>0</v>
          </cell>
          <cell r="V73">
            <v>39.38095238095238</v>
          </cell>
          <cell r="W73">
            <v>39.38095238095238</v>
          </cell>
          <cell r="X73">
            <v>28.4</v>
          </cell>
          <cell r="Y73">
            <v>25.6</v>
          </cell>
          <cell r="Z73">
            <v>7</v>
          </cell>
          <cell r="AA73">
            <v>10.6</v>
          </cell>
          <cell r="AB73">
            <v>27.4</v>
          </cell>
          <cell r="AC73">
            <v>24.6</v>
          </cell>
          <cell r="AE73">
            <v>0</v>
          </cell>
          <cell r="AF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2</v>
          </cell>
          <cell r="D74">
            <v>60</v>
          </cell>
          <cell r="E74">
            <v>26</v>
          </cell>
          <cell r="F74">
            <v>33</v>
          </cell>
          <cell r="G74">
            <v>33</v>
          </cell>
          <cell r="H74">
            <v>0.4</v>
          </cell>
          <cell r="I74" t="e">
            <v>#N/A</v>
          </cell>
          <cell r="J74" t="str">
            <v>в матрице</v>
          </cell>
          <cell r="K74">
            <v>28</v>
          </cell>
          <cell r="L74">
            <v>-2</v>
          </cell>
          <cell r="P74">
            <v>5.2</v>
          </cell>
          <cell r="Q74">
            <v>24.200000000000003</v>
          </cell>
          <cell r="R74">
            <v>24.200000000000003</v>
          </cell>
          <cell r="T74">
            <v>40</v>
          </cell>
          <cell r="V74">
            <v>11</v>
          </cell>
          <cell r="W74">
            <v>6.3461538461538458</v>
          </cell>
          <cell r="X74">
            <v>3.4</v>
          </cell>
          <cell r="Y74">
            <v>5.8</v>
          </cell>
          <cell r="Z74">
            <v>2.4</v>
          </cell>
          <cell r="AA74">
            <v>0</v>
          </cell>
          <cell r="AB74">
            <v>0</v>
          </cell>
          <cell r="AC74">
            <v>0</v>
          </cell>
          <cell r="AE74">
            <v>9.6999999999999993</v>
          </cell>
          <cell r="AF74">
            <v>0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D75">
            <v>280</v>
          </cell>
          <cell r="F75">
            <v>280</v>
          </cell>
          <cell r="G75">
            <v>0</v>
          </cell>
          <cell r="H75">
            <v>0</v>
          </cell>
          <cell r="I75" t="e">
            <v>#N/A</v>
          </cell>
          <cell r="J75" t="str">
            <v>не в матрице</v>
          </cell>
          <cell r="K75">
            <v>1</v>
          </cell>
          <cell r="L75">
            <v>-1</v>
          </cell>
          <cell r="P75">
            <v>0</v>
          </cell>
          <cell r="V75" t="e">
            <v>#DIV/0!</v>
          </cell>
          <cell r="W75" t="e">
            <v>#DIV/0!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280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D76">
            <v>64</v>
          </cell>
          <cell r="F76">
            <v>64</v>
          </cell>
          <cell r="G76">
            <v>0</v>
          </cell>
          <cell r="H76">
            <v>0</v>
          </cell>
          <cell r="I76" t="e">
            <v>#N/A</v>
          </cell>
          <cell r="J76" t="str">
            <v>не в матрице</v>
          </cell>
          <cell r="L76">
            <v>0</v>
          </cell>
          <cell r="P76">
            <v>0</v>
          </cell>
          <cell r="V76" t="e">
            <v>#DIV/0!</v>
          </cell>
          <cell r="W76" t="e">
            <v>#DIV/0!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64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168</v>
          </cell>
          <cell r="F77">
            <v>168</v>
          </cell>
          <cell r="G77">
            <v>0</v>
          </cell>
          <cell r="H77">
            <v>0</v>
          </cell>
          <cell r="I77" t="e">
            <v>#N/A</v>
          </cell>
          <cell r="J77" t="str">
            <v>не в матрице</v>
          </cell>
          <cell r="K77">
            <v>3</v>
          </cell>
          <cell r="L77">
            <v>-3</v>
          </cell>
          <cell r="P77">
            <v>0</v>
          </cell>
          <cell r="V77" t="e">
            <v>#DIV/0!</v>
          </cell>
          <cell r="W77" t="e">
            <v>#DIV/0!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168</v>
          </cell>
        </row>
        <row r="78">
          <cell r="A78" t="str">
            <v>347 Паштет печеночный со сливочным маслом ТМ Стародворье ламистер 0,1 кг. Консервы   ПОКОМ</v>
          </cell>
          <cell r="B78" t="str">
            <v>шт</v>
          </cell>
          <cell r="D78">
            <v>460</v>
          </cell>
          <cell r="F78">
            <v>460</v>
          </cell>
          <cell r="G78">
            <v>0</v>
          </cell>
          <cell r="H78">
            <v>0</v>
          </cell>
          <cell r="I78" t="e">
            <v>#N/A</v>
          </cell>
          <cell r="J78" t="str">
            <v>не в матрице</v>
          </cell>
          <cell r="K78">
            <v>8</v>
          </cell>
          <cell r="L78">
            <v>-8</v>
          </cell>
          <cell r="P78">
            <v>0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460</v>
          </cell>
        </row>
        <row r="79">
          <cell r="A79" t="str">
            <v>350 Сосиски Молокуши миникушай ТМ Вязанка в оболочке амицел в модифиц газовой среде 0,45 кг  Поком</v>
          </cell>
          <cell r="B79" t="str">
            <v>шт</v>
          </cell>
          <cell r="D79">
            <v>312</v>
          </cell>
          <cell r="F79">
            <v>312</v>
          </cell>
          <cell r="G79">
            <v>0</v>
          </cell>
          <cell r="H79">
            <v>0</v>
          </cell>
          <cell r="I79" t="e">
            <v>#N/A</v>
          </cell>
          <cell r="J79" t="str">
            <v>в матрице</v>
          </cell>
          <cell r="K79">
            <v>2</v>
          </cell>
          <cell r="L79">
            <v>-2</v>
          </cell>
          <cell r="P79">
            <v>0</v>
          </cell>
          <cell r="V79" t="e">
            <v>#DIV/0!</v>
          </cell>
          <cell r="W79" t="e">
            <v>#DIV/0!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 t="str">
            <v>нет потребности в данном СКЮ</v>
          </cell>
          <cell r="AE79">
            <v>0</v>
          </cell>
          <cell r="AF79">
            <v>0</v>
          </cell>
          <cell r="AG79">
            <v>312</v>
          </cell>
        </row>
        <row r="80">
          <cell r="A80" t="str">
            <v>351 Сосиски Филейбургские с грудкой ТМ Баварушка в оболо амицел в моди газовой среде 0,33 кг  Поком</v>
          </cell>
          <cell r="B80" t="str">
            <v>шт</v>
          </cell>
          <cell r="D80">
            <v>60</v>
          </cell>
          <cell r="F80">
            <v>60</v>
          </cell>
          <cell r="G80">
            <v>0</v>
          </cell>
          <cell r="H80">
            <v>0</v>
          </cell>
          <cell r="I80" t="e">
            <v>#N/A</v>
          </cell>
          <cell r="J80" t="str">
            <v>не в матрице</v>
          </cell>
          <cell r="K80">
            <v>3</v>
          </cell>
          <cell r="L80">
            <v>-3</v>
          </cell>
          <cell r="P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60</v>
          </cell>
        </row>
        <row r="81">
          <cell r="A81" t="str">
            <v>352  Сардельки Сочинки с сыром 0,4 кг ТМ Стародворье   ПОКОМ</v>
          </cell>
          <cell r="B81" t="str">
            <v>шт</v>
          </cell>
          <cell r="C81">
            <v>148</v>
          </cell>
          <cell r="D81">
            <v>828</v>
          </cell>
          <cell r="E81">
            <v>157</v>
          </cell>
          <cell r="F81">
            <v>774</v>
          </cell>
          <cell r="G81">
            <v>174</v>
          </cell>
          <cell r="H81">
            <v>0.4</v>
          </cell>
          <cell r="I81">
            <v>40</v>
          </cell>
          <cell r="J81" t="str">
            <v>в матрице</v>
          </cell>
          <cell r="K81">
            <v>157</v>
          </cell>
          <cell r="L81">
            <v>0</v>
          </cell>
          <cell r="O81">
            <v>72.599999999999966</v>
          </cell>
          <cell r="P81">
            <v>31.4</v>
          </cell>
          <cell r="Q81">
            <v>98.800000000000011</v>
          </cell>
          <cell r="R81">
            <v>98.800000000000011</v>
          </cell>
          <cell r="T81">
            <v>99</v>
          </cell>
          <cell r="V81">
            <v>11</v>
          </cell>
          <cell r="W81">
            <v>7.8535031847133752</v>
          </cell>
          <cell r="X81">
            <v>31.2</v>
          </cell>
          <cell r="Y81">
            <v>29.8</v>
          </cell>
          <cell r="Z81">
            <v>19.8</v>
          </cell>
          <cell r="AA81">
            <v>18.600000000000001</v>
          </cell>
          <cell r="AB81">
            <v>23.8</v>
          </cell>
          <cell r="AC81">
            <v>22.8</v>
          </cell>
          <cell r="AE81">
            <v>39.5</v>
          </cell>
          <cell r="AF81">
            <v>0</v>
          </cell>
          <cell r="AG81">
            <v>600</v>
          </cell>
        </row>
        <row r="82">
          <cell r="A82" t="str">
            <v>355 Сос Молочные для завтрака ОР полиамид мгс 0,4 кг НД СК  ПОКОМ</v>
          </cell>
          <cell r="B82" t="str">
            <v>шт</v>
          </cell>
          <cell r="D82">
            <v>120</v>
          </cell>
          <cell r="F82">
            <v>120</v>
          </cell>
          <cell r="G82">
            <v>0</v>
          </cell>
          <cell r="H82">
            <v>0</v>
          </cell>
          <cell r="I82" t="e">
            <v>#N/A</v>
          </cell>
          <cell r="J82" t="str">
            <v>не в матрице</v>
          </cell>
          <cell r="K82">
            <v>2</v>
          </cell>
          <cell r="L82">
            <v>-2</v>
          </cell>
          <cell r="P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 t="str">
            <v>21,03,24 Фомин на вывод</v>
          </cell>
          <cell r="AE82">
            <v>0</v>
          </cell>
          <cell r="AF82">
            <v>0</v>
          </cell>
          <cell r="AG82">
            <v>120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D83">
            <v>47.347999999999999</v>
          </cell>
          <cell r="E83">
            <v>16.574999999999999</v>
          </cell>
          <cell r="F83">
            <v>30.754000000000001</v>
          </cell>
          <cell r="G83">
            <v>30.754000000000001</v>
          </cell>
          <cell r="H83">
            <v>1</v>
          </cell>
          <cell r="I83">
            <v>40</v>
          </cell>
          <cell r="J83" t="str">
            <v>в матрице</v>
          </cell>
          <cell r="K83">
            <v>17.5</v>
          </cell>
          <cell r="L83">
            <v>-0.92500000000000071</v>
          </cell>
          <cell r="P83">
            <v>3.3149999999999999</v>
          </cell>
          <cell r="Q83">
            <v>10</v>
          </cell>
          <cell r="R83">
            <v>0</v>
          </cell>
          <cell r="T83">
            <v>0</v>
          </cell>
          <cell r="U83" t="str">
            <v>нет потребности в данном СКЮ</v>
          </cell>
          <cell r="V83">
            <v>9.2772247360482663</v>
          </cell>
          <cell r="W83">
            <v>9.2772247360482663</v>
          </cell>
          <cell r="X83">
            <v>1.579</v>
          </cell>
          <cell r="Y83">
            <v>2.1497999999999999</v>
          </cell>
          <cell r="Z83">
            <v>5.1424000000000003</v>
          </cell>
          <cell r="AA83">
            <v>5.9916</v>
          </cell>
          <cell r="AB83">
            <v>4.1116000000000001</v>
          </cell>
          <cell r="AC83">
            <v>4.4164000000000003</v>
          </cell>
          <cell r="AD83" t="str">
            <v>28,03 филиал обнулил</v>
          </cell>
          <cell r="AE83">
            <v>0</v>
          </cell>
          <cell r="AF83">
            <v>0</v>
          </cell>
        </row>
        <row r="84">
          <cell r="A84" t="str">
            <v>360 Колбаса варено-копченая  Сервелат Левантский ТМ Особый Рецепт  0,35 кг  ПОКОМ</v>
          </cell>
          <cell r="B84" t="str">
            <v>шт</v>
          </cell>
          <cell r="C84">
            <v>8</v>
          </cell>
          <cell r="E84">
            <v>8</v>
          </cell>
          <cell r="G84">
            <v>0</v>
          </cell>
          <cell r="H84">
            <v>0</v>
          </cell>
          <cell r="I84">
            <v>35</v>
          </cell>
          <cell r="J84" t="str">
            <v>не в матрице</v>
          </cell>
          <cell r="K84">
            <v>9</v>
          </cell>
          <cell r="L84">
            <v>-1</v>
          </cell>
          <cell r="P84">
            <v>1.6</v>
          </cell>
          <cell r="V84">
            <v>0</v>
          </cell>
          <cell r="W84">
            <v>0</v>
          </cell>
          <cell r="X84">
            <v>5.8</v>
          </cell>
          <cell r="Y84">
            <v>6.6</v>
          </cell>
          <cell r="Z84">
            <v>2.2000000000000002</v>
          </cell>
          <cell r="AA84">
            <v>0.4</v>
          </cell>
          <cell r="AB84">
            <v>0.6</v>
          </cell>
          <cell r="AC84">
            <v>0.8</v>
          </cell>
          <cell r="AE84">
            <v>0</v>
          </cell>
          <cell r="AF84">
            <v>0</v>
          </cell>
        </row>
        <row r="85">
          <cell r="A85" t="str">
            <v>361 Колбаса Салями Филейбургская зернистая ТМ Баварушка в оболочке  в вак 0.28кг ПОКОМ</v>
          </cell>
          <cell r="B85" t="str">
            <v>шт</v>
          </cell>
          <cell r="C85">
            <v>2</v>
          </cell>
          <cell r="E85">
            <v>-2</v>
          </cell>
          <cell r="G85">
            <v>0</v>
          </cell>
          <cell r="H85">
            <v>0</v>
          </cell>
          <cell r="I85">
            <v>45</v>
          </cell>
          <cell r="J85" t="str">
            <v>не в матрице</v>
          </cell>
          <cell r="L85">
            <v>-2</v>
          </cell>
          <cell r="P85">
            <v>-0.4</v>
          </cell>
          <cell r="V85">
            <v>0</v>
          </cell>
          <cell r="W85">
            <v>0</v>
          </cell>
          <cell r="X85">
            <v>12.4</v>
          </cell>
          <cell r="Y85">
            <v>15.2</v>
          </cell>
          <cell r="Z85">
            <v>17.2</v>
          </cell>
          <cell r="AA85">
            <v>18.8</v>
          </cell>
          <cell r="AB85">
            <v>13.2</v>
          </cell>
          <cell r="AC85">
            <v>12</v>
          </cell>
          <cell r="AE85">
            <v>0</v>
          </cell>
          <cell r="AF85">
            <v>0</v>
          </cell>
        </row>
        <row r="86">
          <cell r="A86" t="str">
            <v>363 Сардельки Филейские Вязанка ТМ Вязанка в обол NDX  ПОКОМ</v>
          </cell>
          <cell r="B86" t="str">
            <v>кг</v>
          </cell>
          <cell r="D86">
            <v>78.509</v>
          </cell>
          <cell r="E86">
            <v>46.029000000000003</v>
          </cell>
          <cell r="F86">
            <v>32.479999999999997</v>
          </cell>
          <cell r="G86">
            <v>32.479999999999997</v>
          </cell>
          <cell r="H86">
            <v>1</v>
          </cell>
          <cell r="I86" t="e">
            <v>#N/A</v>
          </cell>
          <cell r="J86" t="str">
            <v>в матрице</v>
          </cell>
          <cell r="K86">
            <v>50.3</v>
          </cell>
          <cell r="L86">
            <v>-4.2709999999999937</v>
          </cell>
          <cell r="P86">
            <v>9.2058</v>
          </cell>
          <cell r="Q86">
            <v>68.783800000000014</v>
          </cell>
          <cell r="R86">
            <v>68.783800000000014</v>
          </cell>
          <cell r="T86">
            <v>69</v>
          </cell>
          <cell r="V86">
            <v>11</v>
          </cell>
          <cell r="W86">
            <v>3.5282104760042579</v>
          </cell>
          <cell r="X86">
            <v>0.82520000000000004</v>
          </cell>
          <cell r="Y86">
            <v>6.3450000000000006</v>
          </cell>
          <cell r="Z86">
            <v>5.7918000000000003</v>
          </cell>
          <cell r="AA86">
            <v>0.27200000000000002</v>
          </cell>
          <cell r="AB86">
            <v>-0.1288</v>
          </cell>
          <cell r="AC86">
            <v>0</v>
          </cell>
          <cell r="AE86">
            <v>68.8</v>
          </cell>
          <cell r="AF86">
            <v>0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E87">
            <v>18</v>
          </cell>
          <cell r="G87">
            <v>40</v>
          </cell>
          <cell r="H87">
            <v>0.45</v>
          </cell>
          <cell r="I87" t="e">
            <v>#N/A</v>
          </cell>
          <cell r="J87" t="str">
            <v>в матрице</v>
          </cell>
          <cell r="L87">
            <v>18</v>
          </cell>
          <cell r="O87">
            <v>20.399999999999991</v>
          </cell>
          <cell r="P87">
            <v>3.6</v>
          </cell>
          <cell r="R87">
            <v>0</v>
          </cell>
          <cell r="V87">
            <v>16.777777777777775</v>
          </cell>
          <cell r="W87">
            <v>16.777777777777775</v>
          </cell>
          <cell r="X87">
            <v>5.8</v>
          </cell>
          <cell r="Y87">
            <v>6.4</v>
          </cell>
          <cell r="Z87">
            <v>1.2</v>
          </cell>
          <cell r="AA87">
            <v>0.2</v>
          </cell>
          <cell r="AB87">
            <v>0</v>
          </cell>
          <cell r="AC87">
            <v>0</v>
          </cell>
          <cell r="AD87" t="str">
            <v>то же что и 368</v>
          </cell>
          <cell r="AE87">
            <v>0</v>
          </cell>
          <cell r="AF87">
            <v>0</v>
          </cell>
        </row>
        <row r="88">
          <cell r="A88" t="str">
            <v>368 Колбаса вареная Молокуша ТМ Вязанка в оболочке полиамид 0,45 кг</v>
          </cell>
          <cell r="B88" t="str">
            <v>шт</v>
          </cell>
          <cell r="C88">
            <v>10</v>
          </cell>
          <cell r="D88">
            <v>59</v>
          </cell>
          <cell r="E88">
            <v>18</v>
          </cell>
          <cell r="F88">
            <v>40</v>
          </cell>
          <cell r="G88">
            <v>40</v>
          </cell>
          <cell r="H88">
            <v>0</v>
          </cell>
          <cell r="I88" t="e">
            <v>#N/A</v>
          </cell>
          <cell r="J88" t="str">
            <v>не в матрице</v>
          </cell>
          <cell r="K88">
            <v>18</v>
          </cell>
          <cell r="L88">
            <v>0</v>
          </cell>
          <cell r="P88">
            <v>3.6</v>
          </cell>
          <cell r="V88">
            <v>11.111111111111111</v>
          </cell>
          <cell r="W88">
            <v>11.111111111111111</v>
          </cell>
          <cell r="X88">
            <v>5.8</v>
          </cell>
          <cell r="Y88">
            <v>6.4</v>
          </cell>
          <cell r="Z88">
            <v>1.2</v>
          </cell>
          <cell r="AA88">
            <v>0.2</v>
          </cell>
          <cell r="AB88">
            <v>0</v>
          </cell>
          <cell r="AC88">
            <v>0</v>
          </cell>
          <cell r="AD88" t="str">
            <v>то же что и 367 (задвоенное СКЮ)</v>
          </cell>
          <cell r="AE88">
            <v>0</v>
          </cell>
          <cell r="AF88">
            <v>0</v>
          </cell>
        </row>
        <row r="89">
          <cell r="A89" t="str">
            <v>369 Колбаса Сливушка ТМ Вязанка в оболочке полиамид вес.  ПОКОМ</v>
          </cell>
          <cell r="B89" t="str">
            <v>кг</v>
          </cell>
          <cell r="C89">
            <v>329.44099999999997</v>
          </cell>
          <cell r="D89">
            <v>176.20500000000001</v>
          </cell>
          <cell r="E89">
            <v>188.541</v>
          </cell>
          <cell r="F89">
            <v>274.37400000000002</v>
          </cell>
          <cell r="G89">
            <v>274.37400000000002</v>
          </cell>
          <cell r="H89">
            <v>1</v>
          </cell>
          <cell r="I89">
            <v>50</v>
          </cell>
          <cell r="J89" t="str">
            <v>в матрице</v>
          </cell>
          <cell r="K89">
            <v>171.7</v>
          </cell>
          <cell r="L89">
            <v>16.841000000000008</v>
          </cell>
          <cell r="O89">
            <v>56.684399999999982</v>
          </cell>
          <cell r="P89">
            <v>37.708199999999998</v>
          </cell>
          <cell r="Q89">
            <v>83.731799999999964</v>
          </cell>
          <cell r="R89">
            <v>83.731799999999964</v>
          </cell>
          <cell r="T89">
            <v>84</v>
          </cell>
          <cell r="V89">
            <v>11</v>
          </cell>
          <cell r="W89">
            <v>8.7794803252342994</v>
          </cell>
          <cell r="X89">
            <v>40.982799999999997</v>
          </cell>
          <cell r="Y89">
            <v>41.290399999999998</v>
          </cell>
          <cell r="Z89">
            <v>27.669599999999999</v>
          </cell>
          <cell r="AA89">
            <v>29.106200000000001</v>
          </cell>
          <cell r="AB89">
            <v>46.127000000000002</v>
          </cell>
          <cell r="AC89">
            <v>42.404800000000002</v>
          </cell>
          <cell r="AE89">
            <v>83.7</v>
          </cell>
          <cell r="AF89">
            <v>0</v>
          </cell>
        </row>
        <row r="90">
          <cell r="A90" t="str">
            <v>370 Ветчина Сливушка с индейкой ТМ Вязанка в оболочке полиамид.</v>
          </cell>
          <cell r="B90" t="str">
            <v>кг</v>
          </cell>
          <cell r="C90">
            <v>1.363</v>
          </cell>
          <cell r="D90">
            <v>98.734999999999999</v>
          </cell>
          <cell r="E90">
            <v>26.791</v>
          </cell>
          <cell r="F90">
            <v>72.56</v>
          </cell>
          <cell r="G90">
            <v>72.56</v>
          </cell>
          <cell r="H90">
            <v>1</v>
          </cell>
          <cell r="I90">
            <v>50</v>
          </cell>
          <cell r="J90" t="str">
            <v>в матрице</v>
          </cell>
          <cell r="K90">
            <v>26</v>
          </cell>
          <cell r="L90">
            <v>0.79100000000000037</v>
          </cell>
          <cell r="P90">
            <v>5.3582000000000001</v>
          </cell>
          <cell r="R90">
            <v>0</v>
          </cell>
          <cell r="V90">
            <v>13.541861072748311</v>
          </cell>
          <cell r="W90">
            <v>13.541861072748311</v>
          </cell>
          <cell r="X90">
            <v>1.3142</v>
          </cell>
          <cell r="Y90">
            <v>3.222399999999999</v>
          </cell>
          <cell r="Z90">
            <v>7.8930000000000007</v>
          </cell>
          <cell r="AA90">
            <v>9.5289999999999999</v>
          </cell>
          <cell r="AB90">
            <v>8.3086000000000002</v>
          </cell>
          <cell r="AC90">
            <v>5.0415999999999999</v>
          </cell>
          <cell r="AE90">
            <v>0</v>
          </cell>
          <cell r="AF90">
            <v>0</v>
          </cell>
        </row>
        <row r="91">
          <cell r="A91" t="str">
            <v>371  Сосиски Сочинки Молочные 0,4 кг ТМ Стародворье  ПОКОМ</v>
          </cell>
          <cell r="B91" t="str">
            <v>шт</v>
          </cell>
          <cell r="C91">
            <v>510</v>
          </cell>
          <cell r="D91">
            <v>696</v>
          </cell>
          <cell r="E91">
            <v>606</v>
          </cell>
          <cell r="F91">
            <v>496</v>
          </cell>
          <cell r="G91">
            <v>496</v>
          </cell>
          <cell r="H91">
            <v>0.4</v>
          </cell>
          <cell r="I91">
            <v>40</v>
          </cell>
          <cell r="J91" t="str">
            <v>в матрице</v>
          </cell>
          <cell r="K91">
            <v>613</v>
          </cell>
          <cell r="L91">
            <v>-7</v>
          </cell>
          <cell r="O91">
            <v>192.59999999999991</v>
          </cell>
          <cell r="P91">
            <v>121.2</v>
          </cell>
          <cell r="Q91">
            <v>644.60000000000014</v>
          </cell>
          <cell r="R91">
            <v>644.60000000000014</v>
          </cell>
          <cell r="T91">
            <v>645</v>
          </cell>
          <cell r="V91">
            <v>11</v>
          </cell>
          <cell r="W91">
            <v>5.6815181518151805</v>
          </cell>
          <cell r="X91">
            <v>101</v>
          </cell>
          <cell r="Y91">
            <v>100.4</v>
          </cell>
          <cell r="Z91">
            <v>91</v>
          </cell>
          <cell r="AA91">
            <v>89.2</v>
          </cell>
          <cell r="AB91">
            <v>106.4</v>
          </cell>
          <cell r="AC91">
            <v>103.2</v>
          </cell>
          <cell r="AE91">
            <v>257.8</v>
          </cell>
          <cell r="AF91">
            <v>0</v>
          </cell>
        </row>
        <row r="92">
          <cell r="A92" t="str">
            <v>372  Сосиски Сочинки Сливочные 0,4 кг ТМ Стародворье  ПОКОМ</v>
          </cell>
          <cell r="B92" t="str">
            <v>шт</v>
          </cell>
          <cell r="C92">
            <v>403</v>
          </cell>
          <cell r="D92">
            <v>600</v>
          </cell>
          <cell r="E92">
            <v>479</v>
          </cell>
          <cell r="F92">
            <v>435</v>
          </cell>
          <cell r="G92">
            <v>435</v>
          </cell>
          <cell r="H92">
            <v>0.4</v>
          </cell>
          <cell r="I92">
            <v>40</v>
          </cell>
          <cell r="J92" t="str">
            <v>в матрице</v>
          </cell>
          <cell r="K92">
            <v>477</v>
          </cell>
          <cell r="L92">
            <v>2</v>
          </cell>
          <cell r="O92">
            <v>307</v>
          </cell>
          <cell r="P92">
            <v>95.8</v>
          </cell>
          <cell r="Q92">
            <v>311.79999999999995</v>
          </cell>
          <cell r="R92">
            <v>311.79999999999995</v>
          </cell>
          <cell r="T92">
            <v>312</v>
          </cell>
          <cell r="V92">
            <v>11</v>
          </cell>
          <cell r="W92">
            <v>7.7453027139874742</v>
          </cell>
          <cell r="X92">
            <v>94</v>
          </cell>
          <cell r="Y92">
            <v>88.6</v>
          </cell>
          <cell r="Z92">
            <v>65.599999999999994</v>
          </cell>
          <cell r="AA92">
            <v>64.599999999999994</v>
          </cell>
          <cell r="AB92">
            <v>84.8</v>
          </cell>
          <cell r="AC92">
            <v>84.8</v>
          </cell>
          <cell r="AE92">
            <v>124.7</v>
          </cell>
          <cell r="AF92">
            <v>0</v>
          </cell>
        </row>
        <row r="93">
          <cell r="A93" t="str">
            <v>373 Ветчины «Филейская» Фикс.вес 0,45 Вектор ТМ «Вязанка»  Поком</v>
          </cell>
          <cell r="B93" t="str">
            <v>шт</v>
          </cell>
          <cell r="D93">
            <v>220</v>
          </cell>
          <cell r="E93">
            <v>7</v>
          </cell>
          <cell r="F93">
            <v>220</v>
          </cell>
          <cell r="G93">
            <v>25</v>
          </cell>
          <cell r="H93">
            <v>0.45</v>
          </cell>
          <cell r="I93" t="e">
            <v>#N/A</v>
          </cell>
          <cell r="J93" t="str">
            <v>в матрице</v>
          </cell>
          <cell r="L93">
            <v>7</v>
          </cell>
          <cell r="P93">
            <v>1.4</v>
          </cell>
          <cell r="R93">
            <v>0</v>
          </cell>
          <cell r="V93">
            <v>17.857142857142858</v>
          </cell>
          <cell r="W93">
            <v>17.857142857142858</v>
          </cell>
          <cell r="X93">
            <v>0.6</v>
          </cell>
          <cell r="Y93">
            <v>0.6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>то же что и 431</v>
          </cell>
          <cell r="AE93">
            <v>0</v>
          </cell>
          <cell r="AF93">
            <v>0</v>
          </cell>
          <cell r="AG93">
            <v>220</v>
          </cell>
        </row>
        <row r="94">
          <cell r="A94" t="str">
            <v>374  Сосиски Сочинки с сыром ф/в 0,3 кг п/а ТМ "Стародворье"  Поком</v>
          </cell>
          <cell r="B94" t="str">
            <v>шт</v>
          </cell>
          <cell r="D94">
            <v>90</v>
          </cell>
          <cell r="F94">
            <v>90</v>
          </cell>
          <cell r="G94">
            <v>0</v>
          </cell>
          <cell r="H94">
            <v>0</v>
          </cell>
          <cell r="I94" t="e">
            <v>#N/A</v>
          </cell>
          <cell r="J94" t="str">
            <v>не в матрице</v>
          </cell>
          <cell r="L94">
            <v>0</v>
          </cell>
          <cell r="P94">
            <v>0</v>
          </cell>
          <cell r="V94" t="e">
            <v>#DIV/0!</v>
          </cell>
          <cell r="W94" t="e">
            <v>#DIV/0!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90</v>
          </cell>
        </row>
        <row r="95">
          <cell r="A95" t="str">
            <v>375  Сосиски Сочинки по-баварски Бавария Фикс.вес 0,84 П/а мгс Стародворье</v>
          </cell>
          <cell r="B95" t="str">
            <v>шт</v>
          </cell>
          <cell r="C95">
            <v>38</v>
          </cell>
          <cell r="D95">
            <v>304</v>
          </cell>
          <cell r="E95">
            <v>9</v>
          </cell>
          <cell r="F95">
            <v>332</v>
          </cell>
          <cell r="G95">
            <v>28</v>
          </cell>
          <cell r="H95">
            <v>0</v>
          </cell>
          <cell r="I95" t="e">
            <v>#N/A</v>
          </cell>
          <cell r="J95" t="str">
            <v>не в матрице</v>
          </cell>
          <cell r="K95">
            <v>8</v>
          </cell>
          <cell r="L95">
            <v>1</v>
          </cell>
          <cell r="P95">
            <v>1.8</v>
          </cell>
          <cell r="V95">
            <v>184.44444444444443</v>
          </cell>
          <cell r="W95">
            <v>184.44444444444443</v>
          </cell>
          <cell r="X95">
            <v>1.6</v>
          </cell>
          <cell r="Y95">
            <v>1.4</v>
          </cell>
          <cell r="Z95">
            <v>0.8</v>
          </cell>
          <cell r="AA95">
            <v>1.4</v>
          </cell>
          <cell r="AB95">
            <v>2</v>
          </cell>
          <cell r="AC95">
            <v>1</v>
          </cell>
          <cell r="AE95">
            <v>0</v>
          </cell>
          <cell r="AF95">
            <v>0</v>
          </cell>
          <cell r="AG95">
            <v>304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B96" t="str">
            <v>шт</v>
          </cell>
          <cell r="D96">
            <v>900</v>
          </cell>
          <cell r="E96">
            <v>2</v>
          </cell>
          <cell r="F96">
            <v>898</v>
          </cell>
          <cell r="G96">
            <v>-2</v>
          </cell>
          <cell r="H96">
            <v>0</v>
          </cell>
          <cell r="I96" t="e">
            <v>#N/A</v>
          </cell>
          <cell r="J96" t="str">
            <v>не в матрице</v>
          </cell>
          <cell r="K96">
            <v>9</v>
          </cell>
          <cell r="L96">
            <v>-7</v>
          </cell>
          <cell r="P96">
            <v>0.4</v>
          </cell>
          <cell r="V96">
            <v>2245</v>
          </cell>
          <cell r="W96">
            <v>2245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E96">
            <v>0</v>
          </cell>
          <cell r="AF96">
            <v>0</v>
          </cell>
          <cell r="AG96">
            <v>900</v>
          </cell>
        </row>
        <row r="97">
          <cell r="A97" t="str">
            <v>377  Сосиски Сочинки по-баварски с сыром ТМ Стародворье полиамид мгс ф/в 0,84 кг СК3</v>
          </cell>
          <cell r="B97" t="str">
            <v>шт</v>
          </cell>
          <cell r="D97">
            <v>92</v>
          </cell>
          <cell r="F97">
            <v>92</v>
          </cell>
          <cell r="G97">
            <v>0</v>
          </cell>
          <cell r="H97">
            <v>0</v>
          </cell>
          <cell r="I97" t="e">
            <v>#N/A</v>
          </cell>
          <cell r="J97" t="str">
            <v>не в матрице</v>
          </cell>
          <cell r="L97">
            <v>0</v>
          </cell>
          <cell r="P97">
            <v>0</v>
          </cell>
          <cell r="V97" t="e">
            <v>#DIV/0!</v>
          </cell>
          <cell r="W97" t="e">
            <v>#DIV/0!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E97">
            <v>0</v>
          </cell>
          <cell r="AF97">
            <v>0</v>
          </cell>
          <cell r="AG97">
            <v>92</v>
          </cell>
        </row>
        <row r="98">
          <cell r="A98" t="str">
            <v>381  Сардельки Сочинки 0,4кг ТМ Стародворье  ПОКОМ</v>
          </cell>
          <cell r="B98" t="str">
            <v>шт</v>
          </cell>
          <cell r="C98">
            <v>123</v>
          </cell>
          <cell r="D98">
            <v>162</v>
          </cell>
          <cell r="E98">
            <v>107</v>
          </cell>
          <cell r="F98">
            <v>137</v>
          </cell>
          <cell r="G98">
            <v>137</v>
          </cell>
          <cell r="H98">
            <v>0.4</v>
          </cell>
          <cell r="I98">
            <v>40</v>
          </cell>
          <cell r="J98" t="str">
            <v>в матрице</v>
          </cell>
          <cell r="K98">
            <v>116</v>
          </cell>
          <cell r="L98">
            <v>-9</v>
          </cell>
          <cell r="O98">
            <v>81.600000000000023</v>
          </cell>
          <cell r="P98">
            <v>21.4</v>
          </cell>
          <cell r="Q98">
            <v>16.799999999999955</v>
          </cell>
          <cell r="R98">
            <v>0</v>
          </cell>
          <cell r="T98">
            <v>0</v>
          </cell>
          <cell r="U98" t="str">
            <v>нет потребности в данном СКЮ</v>
          </cell>
          <cell r="V98">
            <v>10.214953271028039</v>
          </cell>
          <cell r="W98">
            <v>10.214953271028039</v>
          </cell>
          <cell r="X98">
            <v>24.8</v>
          </cell>
          <cell r="Y98">
            <v>21.8</v>
          </cell>
          <cell r="Z98">
            <v>8</v>
          </cell>
          <cell r="AA98">
            <v>8.1999999999999993</v>
          </cell>
          <cell r="AB98">
            <v>18</v>
          </cell>
          <cell r="AC98">
            <v>16.600000000000001</v>
          </cell>
          <cell r="AD98" t="str">
            <v>28,03 филиал обнулил</v>
          </cell>
          <cell r="AE98">
            <v>0</v>
          </cell>
          <cell r="AF98">
            <v>0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  <cell r="C99">
            <v>4.1100000000000003</v>
          </cell>
          <cell r="D99">
            <v>243.84399999999999</v>
          </cell>
          <cell r="E99">
            <v>107.51300000000001</v>
          </cell>
          <cell r="F99">
            <v>130.679</v>
          </cell>
          <cell r="G99">
            <v>130.679</v>
          </cell>
          <cell r="H99">
            <v>1</v>
          </cell>
          <cell r="I99">
            <v>40</v>
          </cell>
          <cell r="J99" t="str">
            <v>в матрице</v>
          </cell>
          <cell r="K99">
            <v>109.9</v>
          </cell>
          <cell r="L99">
            <v>-2.3870000000000005</v>
          </cell>
          <cell r="P99">
            <v>21.502600000000001</v>
          </cell>
          <cell r="Q99">
            <v>105.84960000000001</v>
          </cell>
          <cell r="R99">
            <v>105.84960000000001</v>
          </cell>
          <cell r="T99">
            <v>106</v>
          </cell>
          <cell r="V99">
            <v>11</v>
          </cell>
          <cell r="W99">
            <v>6.0773580869290225</v>
          </cell>
          <cell r="X99">
            <v>17.037600000000001</v>
          </cell>
          <cell r="Y99">
            <v>20.118600000000001</v>
          </cell>
          <cell r="Z99">
            <v>27.0792</v>
          </cell>
          <cell r="AA99">
            <v>32.556199999999997</v>
          </cell>
          <cell r="AB99">
            <v>30.093</v>
          </cell>
          <cell r="AC99">
            <v>27.388000000000002</v>
          </cell>
          <cell r="AE99">
            <v>105.8</v>
          </cell>
          <cell r="AF99">
            <v>0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  <cell r="C100">
            <v>73.295000000000002</v>
          </cell>
          <cell r="D100">
            <v>166.142</v>
          </cell>
          <cell r="E100">
            <v>86.435000000000002</v>
          </cell>
          <cell r="F100">
            <v>127.712</v>
          </cell>
          <cell r="G100">
            <v>127.712</v>
          </cell>
          <cell r="H100">
            <v>1</v>
          </cell>
          <cell r="I100">
            <v>40</v>
          </cell>
          <cell r="J100" t="str">
            <v>в матрице</v>
          </cell>
          <cell r="K100">
            <v>99.5</v>
          </cell>
          <cell r="L100">
            <v>-13.064999999999998</v>
          </cell>
          <cell r="P100">
            <v>17.286999999999999</v>
          </cell>
          <cell r="Q100">
            <v>62.444999999999979</v>
          </cell>
          <cell r="R100">
            <v>0</v>
          </cell>
          <cell r="T100">
            <v>0</v>
          </cell>
          <cell r="U100" t="str">
            <v>нет потребности в данном СКЮ</v>
          </cell>
          <cell r="V100">
            <v>7.3877480187424078</v>
          </cell>
          <cell r="W100">
            <v>7.3877480187424078</v>
          </cell>
          <cell r="X100">
            <v>13.590999999999999</v>
          </cell>
          <cell r="Y100">
            <v>11.3048</v>
          </cell>
          <cell r="Z100">
            <v>17.495200000000001</v>
          </cell>
          <cell r="AA100">
            <v>22.0318</v>
          </cell>
          <cell r="AB100">
            <v>19.980399999999999</v>
          </cell>
          <cell r="AC100">
            <v>19.118200000000002</v>
          </cell>
          <cell r="AD100" t="str">
            <v>28,03 филиал обнулил</v>
          </cell>
          <cell r="AE100">
            <v>0</v>
          </cell>
          <cell r="AF100">
            <v>0</v>
          </cell>
        </row>
        <row r="101">
          <cell r="A101" t="str">
            <v>391 Вареные колбасы «Докторская ГОСТ» Фикс.вес 0,37 п/а ТМ «Вязанка»  Поком</v>
          </cell>
          <cell r="B101" t="str">
            <v>шт</v>
          </cell>
          <cell r="G101">
            <v>0</v>
          </cell>
          <cell r="H101">
            <v>0</v>
          </cell>
          <cell r="I101" t="e">
            <v>#N/A</v>
          </cell>
          <cell r="J101" t="str">
            <v>в матрице</v>
          </cell>
          <cell r="L101">
            <v>0</v>
          </cell>
          <cell r="P101">
            <v>0</v>
          </cell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нет потребности в данном СКЮ</v>
          </cell>
          <cell r="AE101">
            <v>0</v>
          </cell>
          <cell r="AF101">
            <v>0</v>
          </cell>
        </row>
        <row r="102">
          <cell r="A102" t="str">
            <v>392 Вареные колбасы «Докторская ГОСТ» Фикс.вес 0,6 Вектор ТМ «Дугушка»  Поком</v>
          </cell>
          <cell r="B102" t="str">
            <v>шт</v>
          </cell>
          <cell r="G102">
            <v>0</v>
          </cell>
          <cell r="H102">
            <v>0</v>
          </cell>
          <cell r="I102" t="e">
            <v>#N/A</v>
          </cell>
          <cell r="J102" t="str">
            <v>в матрице</v>
          </cell>
          <cell r="L102">
            <v>0</v>
          </cell>
          <cell r="P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 t="str">
            <v>нет потребности в данном СКЮ</v>
          </cell>
          <cell r="AE102">
            <v>0</v>
          </cell>
          <cell r="AF102">
            <v>0</v>
          </cell>
        </row>
        <row r="103">
          <cell r="A103" t="str">
            <v>393 Ветчины Сливушка с индейкой Вязанка Фикс.вес 0,4 П/а Вязанка  Поком</v>
          </cell>
          <cell r="B103" t="str">
            <v>шт</v>
          </cell>
          <cell r="E103">
            <v>20</v>
          </cell>
          <cell r="G103">
            <v>32</v>
          </cell>
          <cell r="H103">
            <v>0.4</v>
          </cell>
          <cell r="I103" t="e">
            <v>#N/A</v>
          </cell>
          <cell r="J103" t="str">
            <v>в матрице</v>
          </cell>
          <cell r="L103">
            <v>20</v>
          </cell>
          <cell r="P103">
            <v>4</v>
          </cell>
          <cell r="Q103">
            <v>12</v>
          </cell>
          <cell r="R103">
            <v>0</v>
          </cell>
          <cell r="T103">
            <v>0</v>
          </cell>
          <cell r="U103" t="str">
            <v>нет потребности в данном СКЮ</v>
          </cell>
          <cell r="V103">
            <v>8</v>
          </cell>
          <cell r="W103">
            <v>8</v>
          </cell>
          <cell r="X103">
            <v>3.2</v>
          </cell>
          <cell r="Y103">
            <v>5</v>
          </cell>
          <cell r="Z103">
            <v>2.6</v>
          </cell>
          <cell r="AA103">
            <v>0</v>
          </cell>
          <cell r="AB103">
            <v>0</v>
          </cell>
          <cell r="AC103">
            <v>0</v>
          </cell>
          <cell r="AD103" t="str">
            <v>то же что и 406 / 28,03 филиал обнулил</v>
          </cell>
          <cell r="AE103">
            <v>0</v>
          </cell>
          <cell r="AF103">
            <v>0</v>
          </cell>
        </row>
        <row r="104">
          <cell r="A104" t="str">
            <v>394 Ветчина Сочинка с сочным окороком ТМ Стародворье полиамид ф/в 0,35 кг  Поком</v>
          </cell>
          <cell r="B104" t="str">
            <v>шт</v>
          </cell>
          <cell r="G104">
            <v>0</v>
          </cell>
          <cell r="H104">
            <v>0</v>
          </cell>
          <cell r="I104" t="e">
            <v>#N/A</v>
          </cell>
          <cell r="J104" t="str">
            <v>в матрице</v>
          </cell>
          <cell r="L104">
            <v>0</v>
          </cell>
          <cell r="P104">
            <v>0</v>
          </cell>
          <cell r="V104" t="e">
            <v>#DIV/0!</v>
          </cell>
          <cell r="W104" t="e">
            <v>#DIV/0!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 t="str">
            <v>нет потребности в данном СКЮ</v>
          </cell>
          <cell r="AE104">
            <v>0</v>
          </cell>
          <cell r="AF104">
            <v>0</v>
          </cell>
        </row>
        <row r="105">
          <cell r="A105" t="str">
            <v>395 Ветчины «Дугушка» Фикс.вес 0,6 П/а ТМ «Дугушка»  Поком</v>
          </cell>
          <cell r="B105" t="str">
            <v>шт</v>
          </cell>
          <cell r="C105">
            <v>26</v>
          </cell>
          <cell r="D105">
            <v>2</v>
          </cell>
          <cell r="E105">
            <v>4</v>
          </cell>
          <cell r="F105">
            <v>23</v>
          </cell>
          <cell r="G105">
            <v>23</v>
          </cell>
          <cell r="H105">
            <v>0.6</v>
          </cell>
          <cell r="I105" t="e">
            <v>#N/A</v>
          </cell>
          <cell r="J105" t="str">
            <v>в матрице</v>
          </cell>
          <cell r="K105">
            <v>4</v>
          </cell>
          <cell r="L105">
            <v>0</v>
          </cell>
          <cell r="P105">
            <v>0.8</v>
          </cell>
          <cell r="R105">
            <v>0</v>
          </cell>
          <cell r="V105">
            <v>28.75</v>
          </cell>
          <cell r="W105">
            <v>28.75</v>
          </cell>
          <cell r="X105">
            <v>1</v>
          </cell>
          <cell r="Y105">
            <v>1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E105">
            <v>0</v>
          </cell>
          <cell r="AF105">
            <v>0</v>
          </cell>
        </row>
        <row r="106">
          <cell r="A106" t="str">
            <v>396 Сардельки «Филейские» Фикс.вес 0,4 NDX мгс ТМ «Вязанка»</v>
          </cell>
          <cell r="B106" t="str">
            <v>шт</v>
          </cell>
          <cell r="G106">
            <v>0</v>
          </cell>
          <cell r="H106">
            <v>0</v>
          </cell>
          <cell r="I106" t="e">
            <v>#N/A</v>
          </cell>
          <cell r="J106" t="str">
            <v>в матрице</v>
          </cell>
          <cell r="L106">
            <v>0</v>
          </cell>
          <cell r="P106">
            <v>0</v>
          </cell>
          <cell r="V106" t="e">
            <v>#DIV/0!</v>
          </cell>
          <cell r="W106" t="e">
            <v>#DIV/0!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нет потребности в данном СКЮ</v>
          </cell>
          <cell r="AE106">
            <v>0</v>
          </cell>
          <cell r="AF106">
            <v>0</v>
          </cell>
        </row>
        <row r="107">
          <cell r="A107" t="str">
            <v>397 Сосиски Сливочные по-стародворски Бордо Фикс.вес 0,45 П/а мгс Стародворье  Поком</v>
          </cell>
          <cell r="B107" t="str">
            <v>шт</v>
          </cell>
          <cell r="G107">
            <v>0</v>
          </cell>
          <cell r="H107">
            <v>0</v>
          </cell>
          <cell r="I107" t="e">
            <v>#N/A</v>
          </cell>
          <cell r="J107" t="str">
            <v>в матрице</v>
          </cell>
          <cell r="L107">
            <v>0</v>
          </cell>
          <cell r="P107">
            <v>0</v>
          </cell>
          <cell r="V107" t="e">
            <v>#DIV/0!</v>
          </cell>
          <cell r="W107" t="e">
            <v>#DIV/0!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 t="str">
            <v>нет потребности в данном СКЮ</v>
          </cell>
          <cell r="AE107">
            <v>0</v>
          </cell>
          <cell r="AF107">
            <v>0</v>
          </cell>
        </row>
        <row r="108">
          <cell r="A108" t="str">
            <v>398 Сосиски Молочные Дугушки Дугушка Весовые П/а мгс Дугушка  Поком</v>
          </cell>
          <cell r="B108" t="str">
            <v>кг</v>
          </cell>
          <cell r="G108">
            <v>0</v>
          </cell>
          <cell r="H108">
            <v>0</v>
          </cell>
          <cell r="I108" t="e">
            <v>#N/A</v>
          </cell>
          <cell r="J108" t="str">
            <v>в матрице</v>
          </cell>
          <cell r="L108">
            <v>0</v>
          </cell>
          <cell r="P108">
            <v>0</v>
          </cell>
          <cell r="V108" t="e">
            <v>#DIV/0!</v>
          </cell>
          <cell r="W108" t="e">
            <v>#DIV/0!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 t="str">
            <v>нет потребности в данном СКЮ</v>
          </cell>
          <cell r="AE108">
            <v>0</v>
          </cell>
          <cell r="AF108">
            <v>0</v>
          </cell>
        </row>
        <row r="109">
          <cell r="A109" t="str">
            <v>406 Ветчины Сливушка с индейкой Вязанка Фикс.вес 0,4 П/а Вязанка  Поком</v>
          </cell>
          <cell r="B109" t="str">
            <v>шт</v>
          </cell>
          <cell r="C109">
            <v>6</v>
          </cell>
          <cell r="D109">
            <v>48</v>
          </cell>
          <cell r="E109">
            <v>20</v>
          </cell>
          <cell r="F109">
            <v>32</v>
          </cell>
          <cell r="G109">
            <v>32</v>
          </cell>
          <cell r="H109">
            <v>0</v>
          </cell>
          <cell r="I109" t="e">
            <v>#N/A</v>
          </cell>
          <cell r="J109" t="str">
            <v>не в матрице</v>
          </cell>
          <cell r="K109">
            <v>20</v>
          </cell>
          <cell r="L109">
            <v>0</v>
          </cell>
          <cell r="P109">
            <v>4</v>
          </cell>
          <cell r="V109">
            <v>8</v>
          </cell>
          <cell r="W109">
            <v>8</v>
          </cell>
          <cell r="X109">
            <v>3.2</v>
          </cell>
          <cell r="Y109">
            <v>5</v>
          </cell>
          <cell r="Z109">
            <v>2.6</v>
          </cell>
          <cell r="AA109">
            <v>0</v>
          </cell>
          <cell r="AB109">
            <v>0</v>
          </cell>
          <cell r="AC109">
            <v>0</v>
          </cell>
          <cell r="AD109" t="str">
            <v>то же что и 393 (задвоенное СКЮ)</v>
          </cell>
          <cell r="AE109">
            <v>0</v>
          </cell>
          <cell r="AF109">
            <v>0</v>
          </cell>
        </row>
        <row r="110">
          <cell r="A110" t="str">
            <v>417 П/к колбасы «Сочинка рубленая с сочным окороком» Весовой фиброуз ТМ «Стародворье»  Поком</v>
          </cell>
          <cell r="B110" t="str">
            <v>кг</v>
          </cell>
          <cell r="G110">
            <v>0</v>
          </cell>
          <cell r="H110">
            <v>0</v>
          </cell>
          <cell r="I110" t="e">
            <v>#N/A</v>
          </cell>
          <cell r="J110" t="str">
            <v>в матрице</v>
          </cell>
          <cell r="L110">
            <v>0</v>
          </cell>
          <cell r="P110">
            <v>0</v>
          </cell>
          <cell r="V110" t="e">
            <v>#DIV/0!</v>
          </cell>
          <cell r="W110" t="e">
            <v>#DIV/0!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 t="str">
            <v>нет потребности в данном СКЮ</v>
          </cell>
          <cell r="AE110">
            <v>0</v>
          </cell>
          <cell r="AF110">
            <v>0</v>
          </cell>
        </row>
        <row r="111">
          <cell r="A111" t="str">
            <v>431 Ветчина Филейская ТМ Вязанка ТС Столичная в оболочке полиамид 0,45 кг.  Поком</v>
          </cell>
          <cell r="B111" t="str">
            <v>шт</v>
          </cell>
          <cell r="C111">
            <v>35</v>
          </cell>
          <cell r="E111">
            <v>7</v>
          </cell>
          <cell r="F111">
            <v>25</v>
          </cell>
          <cell r="G111">
            <v>25</v>
          </cell>
          <cell r="H111">
            <v>0</v>
          </cell>
          <cell r="I111" t="e">
            <v>#N/A</v>
          </cell>
          <cell r="J111" t="str">
            <v>не в матрице</v>
          </cell>
          <cell r="K111">
            <v>7</v>
          </cell>
          <cell r="L111">
            <v>0</v>
          </cell>
          <cell r="P111">
            <v>1.4</v>
          </cell>
          <cell r="V111">
            <v>17.857142857142858</v>
          </cell>
          <cell r="W111">
            <v>17.857142857142858</v>
          </cell>
          <cell r="X111">
            <v>0.6</v>
          </cell>
          <cell r="Y111">
            <v>0.6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 t="str">
            <v>то же что и 373 (задвоенное СКЮ)</v>
          </cell>
          <cell r="AE111">
            <v>0</v>
          </cell>
          <cell r="AF111">
            <v>0</v>
          </cell>
        </row>
        <row r="112">
          <cell r="A112" t="str">
            <v>446 Сосиски Баварские с сыром 0,35 кг. ТМ Стародворье в оболочке айпил в модифи газовой среде  Поком</v>
          </cell>
          <cell r="B112" t="str">
            <v>шт</v>
          </cell>
          <cell r="C112">
            <v>3</v>
          </cell>
          <cell r="D112">
            <v>260</v>
          </cell>
          <cell r="E112">
            <v>4</v>
          </cell>
          <cell r="F112">
            <v>258</v>
          </cell>
          <cell r="G112">
            <v>36</v>
          </cell>
          <cell r="H112">
            <v>0</v>
          </cell>
          <cell r="I112">
            <v>40</v>
          </cell>
          <cell r="J112" t="str">
            <v>в матрице</v>
          </cell>
          <cell r="K112">
            <v>5</v>
          </cell>
          <cell r="L112">
            <v>-1</v>
          </cell>
          <cell r="P112">
            <v>0.8</v>
          </cell>
          <cell r="V112">
            <v>322.5</v>
          </cell>
          <cell r="W112">
            <v>322.5</v>
          </cell>
          <cell r="X112">
            <v>3</v>
          </cell>
          <cell r="Y112">
            <v>3.6</v>
          </cell>
          <cell r="Z112">
            <v>4</v>
          </cell>
          <cell r="AA112">
            <v>4.2</v>
          </cell>
          <cell r="AB112">
            <v>3.6</v>
          </cell>
          <cell r="AC112">
            <v>2.2000000000000002</v>
          </cell>
          <cell r="AD112" t="str">
            <v>нет потребности в данном СКЮ</v>
          </cell>
          <cell r="AE112">
            <v>0</v>
          </cell>
          <cell r="AF112">
            <v>0</v>
          </cell>
          <cell r="AG112">
            <v>222</v>
          </cell>
        </row>
        <row r="113">
          <cell r="A113" t="str">
            <v>451 Сосиски «Баварские» Фикс.вес 0,35 П/а ТМ «Стародворье»  Поком</v>
          </cell>
          <cell r="B113" t="str">
            <v>шт</v>
          </cell>
          <cell r="D113">
            <v>216</v>
          </cell>
          <cell r="F113">
            <v>216</v>
          </cell>
          <cell r="G113">
            <v>0</v>
          </cell>
          <cell r="H113">
            <v>0</v>
          </cell>
          <cell r="I113">
            <v>45</v>
          </cell>
          <cell r="J113" t="str">
            <v>в матрице</v>
          </cell>
          <cell r="K113">
            <v>2</v>
          </cell>
          <cell r="L113">
            <v>-2</v>
          </cell>
          <cell r="P113">
            <v>0</v>
          </cell>
          <cell r="V113" t="e">
            <v>#DIV/0!</v>
          </cell>
          <cell r="W113" t="e">
            <v>#DIV/0!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нет потребности в данном СКЮ</v>
          </cell>
          <cell r="AE113">
            <v>0</v>
          </cell>
          <cell r="AF113">
            <v>0</v>
          </cell>
          <cell r="AG113">
            <v>216</v>
          </cell>
        </row>
        <row r="114">
          <cell r="A114" t="str">
            <v>458 Колбаса Балыкбургская ТМ Баварушка с мраморным балыком в оболочке черева в вакуу 0,11 кг.  Поком</v>
          </cell>
          <cell r="B114" t="str">
            <v>шт</v>
          </cell>
          <cell r="D114">
            <v>72</v>
          </cell>
          <cell r="E114">
            <v>40</v>
          </cell>
          <cell r="F114">
            <v>32</v>
          </cell>
          <cell r="G114">
            <v>32</v>
          </cell>
          <cell r="H114">
            <v>0.11</v>
          </cell>
          <cell r="I114" t="e">
            <v>#N/A</v>
          </cell>
          <cell r="J114" t="str">
            <v>задача Фомин</v>
          </cell>
          <cell r="K114">
            <v>38</v>
          </cell>
          <cell r="L114">
            <v>2</v>
          </cell>
          <cell r="P114">
            <v>8</v>
          </cell>
          <cell r="Q114">
            <v>56</v>
          </cell>
          <cell r="R114">
            <v>56</v>
          </cell>
          <cell r="T114">
            <v>56</v>
          </cell>
          <cell r="V114">
            <v>11</v>
          </cell>
          <cell r="W114">
            <v>4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E114">
            <v>6.2</v>
          </cell>
          <cell r="AF114">
            <v>0</v>
          </cell>
        </row>
        <row r="115">
          <cell r="A115" t="str">
            <v>470 Колбаса Любительская ТМ Вязанка в оболочке полиамид.Мясной продукт категории А.  Поком</v>
          </cell>
          <cell r="B115" t="str">
            <v>кг</v>
          </cell>
          <cell r="C115">
            <v>7.117</v>
          </cell>
          <cell r="D115">
            <v>178.76</v>
          </cell>
          <cell r="E115">
            <v>45.933999999999997</v>
          </cell>
          <cell r="F115">
            <v>135.059</v>
          </cell>
          <cell r="G115">
            <v>135.059</v>
          </cell>
          <cell r="H115">
            <v>1</v>
          </cell>
          <cell r="I115">
            <v>50</v>
          </cell>
          <cell r="J115" t="str">
            <v>в матрице</v>
          </cell>
          <cell r="K115">
            <v>52</v>
          </cell>
          <cell r="L115">
            <v>-6.0660000000000025</v>
          </cell>
          <cell r="P115">
            <v>9.1867999999999999</v>
          </cell>
          <cell r="R115">
            <v>0</v>
          </cell>
          <cell r="V115">
            <v>14.701419427874777</v>
          </cell>
          <cell r="W115">
            <v>14.701419427874777</v>
          </cell>
          <cell r="X115">
            <v>10.292</v>
          </cell>
          <cell r="Y115">
            <v>13.6364</v>
          </cell>
          <cell r="Z115">
            <v>11.6898</v>
          </cell>
          <cell r="AA115">
            <v>11.923</v>
          </cell>
          <cell r="AB115">
            <v>9.6898</v>
          </cell>
          <cell r="AC115">
            <v>7.3846000000000007</v>
          </cell>
          <cell r="AE115">
            <v>0</v>
          </cell>
          <cell r="AF115">
            <v>0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  <cell r="C116">
            <v>1</v>
          </cell>
          <cell r="E116">
            <v>-3</v>
          </cell>
          <cell r="G116">
            <v>0</v>
          </cell>
          <cell r="H116">
            <v>0</v>
          </cell>
          <cell r="I116">
            <v>60</v>
          </cell>
          <cell r="J116" t="str">
            <v>не в матрице</v>
          </cell>
          <cell r="L116">
            <v>-3</v>
          </cell>
          <cell r="P116">
            <v>-0.6</v>
          </cell>
          <cell r="V116">
            <v>0</v>
          </cell>
          <cell r="W116">
            <v>0</v>
          </cell>
          <cell r="X116">
            <v>-0.2</v>
          </cell>
          <cell r="Y116">
            <v>0.6</v>
          </cell>
          <cell r="Z116">
            <v>8.6</v>
          </cell>
          <cell r="AA116">
            <v>9.6</v>
          </cell>
          <cell r="AB116">
            <v>1.6</v>
          </cell>
          <cell r="AC116">
            <v>-0.2</v>
          </cell>
          <cell r="AE116">
            <v>0</v>
          </cell>
          <cell r="AF116">
            <v>0</v>
          </cell>
        </row>
        <row r="117">
          <cell r="A117" t="str">
            <v>478 Колбаса Филедворская с молоком ТМ Стародворье.  Поком</v>
          </cell>
          <cell r="B117" t="str">
            <v>кг</v>
          </cell>
          <cell r="C117">
            <v>7.1920000000000002</v>
          </cell>
          <cell r="E117">
            <v>4.3170000000000002</v>
          </cell>
          <cell r="G117">
            <v>0</v>
          </cell>
          <cell r="H117">
            <v>0</v>
          </cell>
          <cell r="I117" t="e">
            <v>#N/A</v>
          </cell>
          <cell r="J117" t="str">
            <v>не в матрице</v>
          </cell>
          <cell r="K117">
            <v>10.4</v>
          </cell>
          <cell r="L117">
            <v>-6.0830000000000002</v>
          </cell>
          <cell r="P117">
            <v>0.86340000000000006</v>
          </cell>
          <cell r="V117">
            <v>0</v>
          </cell>
          <cell r="W117">
            <v>0</v>
          </cell>
          <cell r="X117">
            <v>4.8789999999999996</v>
          </cell>
          <cell r="Y117">
            <v>4.3015999999999996</v>
          </cell>
          <cell r="Z117">
            <v>12.6812</v>
          </cell>
          <cell r="AA117">
            <v>12.6822</v>
          </cell>
          <cell r="AB117">
            <v>0.28699999999999998</v>
          </cell>
          <cell r="AC117">
            <v>0</v>
          </cell>
          <cell r="AE117">
            <v>0</v>
          </cell>
          <cell r="AF117">
            <v>0</v>
          </cell>
        </row>
        <row r="118">
          <cell r="A118" t="str">
            <v>479 Колбаса Филедворская ТМ Стародворье в оболочке полиамид.  Поком</v>
          </cell>
          <cell r="B118" t="str">
            <v>кг</v>
          </cell>
          <cell r="C118">
            <v>14.372</v>
          </cell>
          <cell r="D118">
            <v>117.104</v>
          </cell>
          <cell r="E118">
            <v>14.406000000000001</v>
          </cell>
          <cell r="F118">
            <v>108.40300000000001</v>
          </cell>
          <cell r="G118">
            <v>108.40300000000001</v>
          </cell>
          <cell r="H118">
            <v>1</v>
          </cell>
          <cell r="I118" t="e">
            <v>#N/A</v>
          </cell>
          <cell r="J118" t="str">
            <v>в матрице</v>
          </cell>
          <cell r="K118">
            <v>13.9</v>
          </cell>
          <cell r="L118">
            <v>0.50600000000000023</v>
          </cell>
          <cell r="P118">
            <v>2.8812000000000002</v>
          </cell>
          <cell r="R118">
            <v>0</v>
          </cell>
          <cell r="V118">
            <v>37.62425378314591</v>
          </cell>
          <cell r="W118">
            <v>37.62425378314591</v>
          </cell>
          <cell r="X118">
            <v>6.9908000000000001</v>
          </cell>
          <cell r="Y118">
            <v>7.859</v>
          </cell>
          <cell r="Z118">
            <v>11.2684</v>
          </cell>
          <cell r="AA118">
            <v>9.5343999999999998</v>
          </cell>
          <cell r="AB118">
            <v>0.28799999999999998</v>
          </cell>
          <cell r="AC118">
            <v>0</v>
          </cell>
          <cell r="AD118" t="str">
            <v>21,03,24 100кг заказ Фомин</v>
          </cell>
          <cell r="AE118">
            <v>0</v>
          </cell>
          <cell r="AF118">
            <v>0</v>
          </cell>
        </row>
        <row r="119">
          <cell r="A119" t="str">
            <v>480 Колбаса Молочная Стародворская ТМ Стародворье с молоком в оболочке полиамид  Поком</v>
          </cell>
          <cell r="B119" t="str">
            <v>кг</v>
          </cell>
          <cell r="C119">
            <v>14.347</v>
          </cell>
          <cell r="D119">
            <v>408.23599999999999</v>
          </cell>
          <cell r="E119">
            <v>29.074000000000002</v>
          </cell>
          <cell r="F119">
            <v>82.852000000000004</v>
          </cell>
          <cell r="G119">
            <v>82.852000000000004</v>
          </cell>
          <cell r="H119">
            <v>1</v>
          </cell>
          <cell r="I119" t="e">
            <v>#N/A</v>
          </cell>
          <cell r="J119" t="str">
            <v>в матрице</v>
          </cell>
          <cell r="K119">
            <v>28.6</v>
          </cell>
          <cell r="L119">
            <v>0.4740000000000002</v>
          </cell>
          <cell r="O119">
            <v>33.6768</v>
          </cell>
          <cell r="P119">
            <v>5.8148</v>
          </cell>
          <cell r="R119">
            <v>0</v>
          </cell>
          <cell r="V119">
            <v>20.040035770791775</v>
          </cell>
          <cell r="W119">
            <v>20.040035770791775</v>
          </cell>
          <cell r="X119">
            <v>3.9994000000000001</v>
          </cell>
          <cell r="Y119">
            <v>1.7267999999999999</v>
          </cell>
          <cell r="Z119">
            <v>10.586</v>
          </cell>
          <cell r="AA119">
            <v>9.4400000000000013</v>
          </cell>
          <cell r="AB119">
            <v>0.28499999999999998</v>
          </cell>
          <cell r="AC119">
            <v>0</v>
          </cell>
          <cell r="AD119" t="str">
            <v>21,03,24 100кг заказ Фомин</v>
          </cell>
          <cell r="AE119">
            <v>0</v>
          </cell>
          <cell r="AF119">
            <v>0</v>
          </cell>
        </row>
        <row r="120">
          <cell r="A120" t="str">
            <v>481 Колбаса Стародворская ТМ Стародворье с окороком в оболочке полиамид.  Поком</v>
          </cell>
          <cell r="B120" t="str">
            <v>кг</v>
          </cell>
          <cell r="C120">
            <v>47.143999999999998</v>
          </cell>
          <cell r="D120">
            <v>288.34500000000003</v>
          </cell>
          <cell r="E120">
            <v>38.664999999999999</v>
          </cell>
          <cell r="F120">
            <v>57.895000000000003</v>
          </cell>
          <cell r="G120">
            <v>57.895000000000003</v>
          </cell>
          <cell r="H120">
            <v>0</v>
          </cell>
          <cell r="I120" t="e">
            <v>#N/A</v>
          </cell>
          <cell r="J120" t="str">
            <v>не в матрице</v>
          </cell>
          <cell r="K120">
            <v>66.5</v>
          </cell>
          <cell r="L120">
            <v>-27.835000000000001</v>
          </cell>
          <cell r="P120">
            <v>7.7329999999999997</v>
          </cell>
          <cell r="V120">
            <v>7.4867451183240661</v>
          </cell>
          <cell r="W120">
            <v>7.4867451183240661</v>
          </cell>
          <cell r="X120">
            <v>5.1656000000000004</v>
          </cell>
          <cell r="Y120">
            <v>3.1532</v>
          </cell>
          <cell r="Z120">
            <v>9.9580000000000002</v>
          </cell>
          <cell r="AA120">
            <v>9.1029999999999998</v>
          </cell>
          <cell r="AB120">
            <v>0</v>
          </cell>
          <cell r="AC120">
            <v>0</v>
          </cell>
          <cell r="AE120">
            <v>0</v>
          </cell>
          <cell r="AF120">
            <v>0</v>
          </cell>
        </row>
        <row r="121">
          <cell r="A121" t="str">
            <v>484 Колбаса Филедворская ТМ Стародворье в оболочке полиамид 0,4 кг.  Поком</v>
          </cell>
          <cell r="B121" t="str">
            <v>шт</v>
          </cell>
          <cell r="D121">
            <v>120</v>
          </cell>
          <cell r="F121">
            <v>120</v>
          </cell>
          <cell r="G121">
            <v>120</v>
          </cell>
          <cell r="H121">
            <v>0.4</v>
          </cell>
          <cell r="I121" t="e">
            <v>#N/A</v>
          </cell>
          <cell r="J121" t="str">
            <v>в матрице</v>
          </cell>
          <cell r="L121">
            <v>0</v>
          </cell>
          <cell r="P121">
            <v>0</v>
          </cell>
          <cell r="R121">
            <v>0</v>
          </cell>
          <cell r="V121" t="e">
            <v>#DIV/0!</v>
          </cell>
          <cell r="W121" t="e">
            <v>#DIV/0!</v>
          </cell>
          <cell r="AD121" t="str">
            <v>21,03,24 50кг заказ Фомин</v>
          </cell>
          <cell r="AE121">
            <v>0</v>
          </cell>
          <cell r="AF121">
            <v>0</v>
          </cell>
        </row>
        <row r="122">
          <cell r="A122" t="str">
            <v>486 Колбаса Стародворская ТМ Стародворье со шпиком в оболочке полиамид. ВЕС  Поком</v>
          </cell>
          <cell r="B122" t="str">
            <v>кг</v>
          </cell>
          <cell r="D122">
            <v>341.51600000000002</v>
          </cell>
          <cell r="F122">
            <v>77.596000000000004</v>
          </cell>
          <cell r="G122">
            <v>77.596000000000004</v>
          </cell>
          <cell r="H122">
            <v>0.4</v>
          </cell>
          <cell r="I122" t="e">
            <v>#N/A</v>
          </cell>
          <cell r="J122" t="str">
            <v>в матрице</v>
          </cell>
          <cell r="L122">
            <v>0</v>
          </cell>
          <cell r="P122">
            <v>0</v>
          </cell>
          <cell r="R122">
            <v>0</v>
          </cell>
          <cell r="V122" t="e">
            <v>#DIV/0!</v>
          </cell>
          <cell r="W122" t="e">
            <v>#DIV/0!</v>
          </cell>
          <cell r="AD122" t="str">
            <v>21,03,24 50кг заказ Фомин</v>
          </cell>
          <cell r="AE122">
            <v>0</v>
          </cell>
          <cell r="AF122">
            <v>0</v>
          </cell>
        </row>
        <row r="123">
          <cell r="A123" t="str">
            <v>Сосиски Ганноверские Бордо Весовые П/а мгс Баварушка</v>
          </cell>
          <cell r="B123" t="str">
            <v>кг</v>
          </cell>
          <cell r="G123">
            <v>0</v>
          </cell>
          <cell r="H123">
            <v>0</v>
          </cell>
          <cell r="I123">
            <v>40</v>
          </cell>
          <cell r="J123" t="str">
            <v>в матрице</v>
          </cell>
          <cell r="L123">
            <v>0</v>
          </cell>
          <cell r="P123">
            <v>0</v>
          </cell>
          <cell r="V123" t="e">
            <v>#DIV/0!</v>
          </cell>
          <cell r="W123" t="e">
            <v>#DIV/0!</v>
          </cell>
          <cell r="X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нет потребности / введено для Луганска</v>
          </cell>
          <cell r="AE123">
            <v>0</v>
          </cell>
          <cell r="AF123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9" sqref="U9"/>
    </sheetView>
  </sheetViews>
  <sheetFormatPr defaultRowHeight="15" x14ac:dyDescent="0.25"/>
  <cols>
    <col min="1" max="1" width="60" customWidth="1"/>
    <col min="2" max="2" width="3.85546875" customWidth="1"/>
    <col min="3" max="5" width="7.28515625" customWidth="1"/>
    <col min="6" max="6" width="2.140625" customWidth="1"/>
    <col min="7" max="7" width="7.28515625" customWidth="1"/>
    <col min="8" max="8" width="5" style="8" bestFit="1" customWidth="1"/>
    <col min="9" max="9" width="4.85546875" customWidth="1"/>
    <col min="10" max="10" width="12.42578125" customWidth="1"/>
    <col min="11" max="12" width="8" customWidth="1"/>
    <col min="13" max="14" width="1" customWidth="1"/>
    <col min="15" max="16" width="7.28515625" customWidth="1"/>
    <col min="17" max="20" width="6.85546875" customWidth="1"/>
    <col min="21" max="21" width="22" customWidth="1"/>
    <col min="22" max="23" width="4.85546875" customWidth="1"/>
    <col min="24" max="29" width="7.140625" customWidth="1"/>
    <col min="30" max="30" width="32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173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176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0" t="s">
        <v>172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/>
      <c r="S4" s="1" t="s">
        <v>177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38440.535000000003</v>
      </c>
      <c r="F5" s="4">
        <f>SUM(F6:F500)</f>
        <v>58786.124000000003</v>
      </c>
      <c r="G5" s="4">
        <f>SUM(G6:G500)</f>
        <v>49701.982000000004</v>
      </c>
      <c r="H5" s="6"/>
      <c r="I5" s="1"/>
      <c r="J5" s="1"/>
      <c r="K5" s="4">
        <f t="shared" ref="K5:T5" si="0">SUM(K6:K500)</f>
        <v>37804.597999999991</v>
      </c>
      <c r="L5" s="4">
        <f t="shared" si="0"/>
        <v>635.93699999999933</v>
      </c>
      <c r="M5" s="4">
        <f t="shared" si="0"/>
        <v>0</v>
      </c>
      <c r="N5" s="4">
        <f t="shared" si="0"/>
        <v>0</v>
      </c>
      <c r="O5" s="4">
        <f t="shared" si="0"/>
        <v>20610.985400000005</v>
      </c>
      <c r="P5" s="4">
        <f t="shared" si="0"/>
        <v>1000</v>
      </c>
      <c r="Q5" s="4">
        <f t="shared" si="0"/>
        <v>7688.1070000000027</v>
      </c>
      <c r="R5" s="4">
        <f t="shared" si="0"/>
        <v>21155.453799999999</v>
      </c>
      <c r="S5" s="4">
        <f t="shared" si="0"/>
        <v>18547.263200000001</v>
      </c>
      <c r="T5" s="4">
        <f t="shared" si="0"/>
        <v>15109</v>
      </c>
      <c r="U5" s="1"/>
      <c r="V5" s="1"/>
      <c r="W5" s="1"/>
      <c r="X5" s="4">
        <f t="shared" ref="X5:AC5" si="1">SUM(X6:X500)</f>
        <v>7710.6351999999961</v>
      </c>
      <c r="Y5" s="4">
        <f t="shared" si="1"/>
        <v>7484.0992000000015</v>
      </c>
      <c r="Z5" s="4">
        <f t="shared" si="1"/>
        <v>7362.626000000002</v>
      </c>
      <c r="AA5" s="4">
        <f t="shared" si="1"/>
        <v>6636.0912000000008</v>
      </c>
      <c r="AB5" s="4">
        <f t="shared" si="1"/>
        <v>6701.7672000000002</v>
      </c>
      <c r="AC5" s="4">
        <f t="shared" si="1"/>
        <v>7390.4619999999995</v>
      </c>
      <c r="AD5" s="1"/>
      <c r="AE5" s="4">
        <f>SUM(AE6:AE500)</f>
        <v>17081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70.391999999999996</v>
      </c>
      <c r="D6" s="1">
        <v>553.79200000000003</v>
      </c>
      <c r="E6" s="1">
        <v>187.70699999999999</v>
      </c>
      <c r="F6" s="1">
        <v>372.005</v>
      </c>
      <c r="G6" s="1">
        <f t="shared" ref="G6:G37" si="2">F6-AF6</f>
        <v>372.005</v>
      </c>
      <c r="H6" s="6">
        <v>1</v>
      </c>
      <c r="I6" s="1">
        <v>50</v>
      </c>
      <c r="J6" s="1" t="s">
        <v>34</v>
      </c>
      <c r="K6" s="1">
        <v>166.1</v>
      </c>
      <c r="L6" s="1">
        <f t="shared" ref="L6:L37" si="3">E6-K6</f>
        <v>21.606999999999999</v>
      </c>
      <c r="M6" s="1"/>
      <c r="N6" s="1"/>
      <c r="O6" s="1">
        <v>0</v>
      </c>
      <c r="P6" s="1"/>
      <c r="Q6" s="1">
        <f t="shared" ref="Q6:Q37" si="4">E6/5</f>
        <v>37.541399999999996</v>
      </c>
      <c r="R6" s="5">
        <f>12*Q6-P6-O6-G6</f>
        <v>78.491799999999955</v>
      </c>
      <c r="S6" s="5">
        <v>80</v>
      </c>
      <c r="T6" s="5"/>
      <c r="U6" s="1"/>
      <c r="V6" s="1">
        <f>(G6+O6+P6+S6)/Q6</f>
        <v>12.040174314223766</v>
      </c>
      <c r="W6" s="1">
        <f>(G6+O6+P6)/Q6</f>
        <v>9.9091935836170215</v>
      </c>
      <c r="X6" s="1">
        <v>37.772799999999997</v>
      </c>
      <c r="Y6" s="1">
        <v>46.878399999999999</v>
      </c>
      <c r="Z6" s="1">
        <v>47.607600000000012</v>
      </c>
      <c r="AA6" s="1">
        <v>14.0246</v>
      </c>
      <c r="AB6" s="1">
        <v>0.40100000000000002</v>
      </c>
      <c r="AC6" s="1">
        <v>12.5334</v>
      </c>
      <c r="AD6" s="1"/>
      <c r="AE6" s="1">
        <f>ROUND(S6*H6,0)</f>
        <v>80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29.47</v>
      </c>
      <c r="D7" s="1">
        <v>104.71599999999999</v>
      </c>
      <c r="E7" s="1">
        <v>74.664000000000001</v>
      </c>
      <c r="F7" s="1">
        <v>59.156999999999996</v>
      </c>
      <c r="G7" s="1">
        <f t="shared" si="2"/>
        <v>59.156999999999996</v>
      </c>
      <c r="H7" s="6">
        <v>1</v>
      </c>
      <c r="I7" s="1">
        <v>30</v>
      </c>
      <c r="J7" s="1" t="s">
        <v>36</v>
      </c>
      <c r="K7" s="1">
        <v>81.56</v>
      </c>
      <c r="L7" s="1">
        <f t="shared" si="3"/>
        <v>-6.8960000000000008</v>
      </c>
      <c r="M7" s="1"/>
      <c r="N7" s="1"/>
      <c r="O7" s="1">
        <v>60</v>
      </c>
      <c r="P7" s="1"/>
      <c r="Q7" s="1">
        <f t="shared" si="4"/>
        <v>14.9328</v>
      </c>
      <c r="R7" s="5">
        <f>11*Q7-P7-O7-G7</f>
        <v>45.103800000000021</v>
      </c>
      <c r="S7" s="5">
        <v>50</v>
      </c>
      <c r="T7" s="5"/>
      <c r="U7" s="1"/>
      <c r="V7" s="1">
        <f t="shared" ref="V7:V10" si="5">(G7+O7+P7+S7)/Q7</f>
        <v>11.327882245794491</v>
      </c>
      <c r="W7" s="1">
        <f t="shared" ref="W7:W70" si="6">(G7+O7+P7)/Q7</f>
        <v>7.97954837672774</v>
      </c>
      <c r="X7" s="1">
        <v>10.7636</v>
      </c>
      <c r="Y7" s="1">
        <v>5.7843999999999998</v>
      </c>
      <c r="Z7" s="1">
        <v>9.8634000000000004</v>
      </c>
      <c r="AA7" s="1">
        <v>4.3444000000000003</v>
      </c>
      <c r="AB7" s="1">
        <v>0.26540000000000002</v>
      </c>
      <c r="AC7" s="1">
        <v>0</v>
      </c>
      <c r="AD7" s="1" t="s">
        <v>37</v>
      </c>
      <c r="AE7" s="1">
        <f t="shared" ref="AE7:AE10" si="7">ROUND(S7*H7,0)</f>
        <v>50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33</v>
      </c>
      <c r="C8" s="1">
        <v>163.19200000000001</v>
      </c>
      <c r="D8" s="1">
        <v>208.357</v>
      </c>
      <c r="E8" s="1">
        <v>186.99299999999999</v>
      </c>
      <c r="F8" s="1">
        <v>131.12899999999999</v>
      </c>
      <c r="G8" s="1">
        <f t="shared" si="2"/>
        <v>131.12899999999999</v>
      </c>
      <c r="H8" s="6">
        <v>1</v>
      </c>
      <c r="I8" s="1">
        <v>45</v>
      </c>
      <c r="J8" s="1" t="s">
        <v>34</v>
      </c>
      <c r="K8" s="1">
        <v>179.37899999999999</v>
      </c>
      <c r="L8" s="1">
        <f t="shared" si="3"/>
        <v>7.6140000000000043</v>
      </c>
      <c r="M8" s="1"/>
      <c r="N8" s="1"/>
      <c r="O8" s="1">
        <v>246.18320000000011</v>
      </c>
      <c r="P8" s="1"/>
      <c r="Q8" s="1">
        <f t="shared" si="4"/>
        <v>37.398600000000002</v>
      </c>
      <c r="R8" s="5">
        <f t="shared" ref="R8:R9" si="8">12*Q8-P8-O8-G8</f>
        <v>71.470999999999918</v>
      </c>
      <c r="S8" s="5">
        <v>75</v>
      </c>
      <c r="T8" s="5"/>
      <c r="U8" s="1"/>
      <c r="V8" s="1">
        <f t="shared" si="5"/>
        <v>12.094361821030736</v>
      </c>
      <c r="W8" s="1">
        <f t="shared" si="6"/>
        <v>10.088939158150307</v>
      </c>
      <c r="X8" s="1">
        <v>37.509599999999999</v>
      </c>
      <c r="Y8" s="1">
        <v>26.714200000000002</v>
      </c>
      <c r="Z8" s="1">
        <v>26.037800000000001</v>
      </c>
      <c r="AA8" s="1">
        <v>31.764399999999998</v>
      </c>
      <c r="AB8" s="1">
        <v>32.371400000000001</v>
      </c>
      <c r="AC8" s="1">
        <v>31.814599999999999</v>
      </c>
      <c r="AD8" s="1"/>
      <c r="AE8" s="1">
        <f t="shared" si="7"/>
        <v>75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33</v>
      </c>
      <c r="C9" s="1">
        <v>243.87799999999999</v>
      </c>
      <c r="D9" s="1">
        <v>829.37400000000002</v>
      </c>
      <c r="E9" s="1">
        <v>359.91399999999999</v>
      </c>
      <c r="F9" s="1">
        <v>643.98699999999997</v>
      </c>
      <c r="G9" s="1">
        <f t="shared" si="2"/>
        <v>643.98699999999997</v>
      </c>
      <c r="H9" s="6">
        <v>1</v>
      </c>
      <c r="I9" s="1">
        <v>45</v>
      </c>
      <c r="J9" s="1" t="s">
        <v>34</v>
      </c>
      <c r="K9" s="1">
        <v>334.142</v>
      </c>
      <c r="L9" s="1">
        <f t="shared" si="3"/>
        <v>25.771999999999991</v>
      </c>
      <c r="M9" s="1"/>
      <c r="N9" s="1"/>
      <c r="O9" s="1">
        <v>116.2667999999998</v>
      </c>
      <c r="P9" s="1"/>
      <c r="Q9" s="1">
        <f t="shared" si="4"/>
        <v>71.982799999999997</v>
      </c>
      <c r="R9" s="5">
        <f t="shared" si="8"/>
        <v>103.53980000000024</v>
      </c>
      <c r="S9" s="5">
        <v>110</v>
      </c>
      <c r="T9" s="5"/>
      <c r="U9" s="1"/>
      <c r="V9" s="1">
        <f t="shared" si="5"/>
        <v>12.089746439427193</v>
      </c>
      <c r="W9" s="1">
        <f t="shared" si="6"/>
        <v>10.561603605305708</v>
      </c>
      <c r="X9" s="1">
        <v>73.436199999999999</v>
      </c>
      <c r="Y9" s="1">
        <v>82.196400000000011</v>
      </c>
      <c r="Z9" s="1">
        <v>82.055199999999999</v>
      </c>
      <c r="AA9" s="1">
        <v>70.080799999999996</v>
      </c>
      <c r="AB9" s="1">
        <v>67.680399999999992</v>
      </c>
      <c r="AC9" s="1">
        <v>63.968200000000003</v>
      </c>
      <c r="AD9" s="1"/>
      <c r="AE9" s="1">
        <f t="shared" si="7"/>
        <v>110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33</v>
      </c>
      <c r="C10" s="1"/>
      <c r="D10" s="1">
        <v>76.13</v>
      </c>
      <c r="E10" s="1">
        <v>3.8370000000000002</v>
      </c>
      <c r="F10" s="1">
        <v>72.293000000000006</v>
      </c>
      <c r="G10" s="1">
        <f t="shared" si="2"/>
        <v>72.293000000000006</v>
      </c>
      <c r="H10" s="6">
        <v>1</v>
      </c>
      <c r="I10" s="1" t="e">
        <v>#N/A</v>
      </c>
      <c r="J10" s="1" t="s">
        <v>34</v>
      </c>
      <c r="K10" s="1">
        <v>4</v>
      </c>
      <c r="L10" s="1">
        <f t="shared" si="3"/>
        <v>-0.16299999999999981</v>
      </c>
      <c r="M10" s="1"/>
      <c r="N10" s="1"/>
      <c r="O10" s="1">
        <v>0</v>
      </c>
      <c r="P10" s="1"/>
      <c r="Q10" s="1">
        <f t="shared" si="4"/>
        <v>0.76740000000000008</v>
      </c>
      <c r="R10" s="5"/>
      <c r="S10" s="5">
        <f t="shared" ref="S10" si="9">R10</f>
        <v>0</v>
      </c>
      <c r="T10" s="5"/>
      <c r="U10" s="1"/>
      <c r="V10" s="1">
        <f t="shared" si="5"/>
        <v>94.205108157414642</v>
      </c>
      <c r="W10" s="1">
        <f t="shared" si="6"/>
        <v>94.205108157414642</v>
      </c>
      <c r="X10" s="1">
        <v>0.50900000000000001</v>
      </c>
      <c r="Y10" s="1">
        <v>4.8268000000000004</v>
      </c>
      <c r="Z10" s="1">
        <v>5.5936000000000003</v>
      </c>
      <c r="AA10" s="1">
        <v>0.76680000000000004</v>
      </c>
      <c r="AB10" s="1">
        <v>0</v>
      </c>
      <c r="AC10" s="1">
        <v>0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2" t="s">
        <v>41</v>
      </c>
      <c r="B11" s="12" t="s">
        <v>42</v>
      </c>
      <c r="C11" s="12"/>
      <c r="D11" s="12">
        <v>120</v>
      </c>
      <c r="E11" s="12"/>
      <c r="F11" s="12">
        <v>120</v>
      </c>
      <c r="G11" s="12">
        <f t="shared" si="2"/>
        <v>0</v>
      </c>
      <c r="H11" s="13">
        <v>0</v>
      </c>
      <c r="I11" s="12" t="e">
        <v>#N/A</v>
      </c>
      <c r="J11" s="12" t="s">
        <v>43</v>
      </c>
      <c r="K11" s="12">
        <v>8</v>
      </c>
      <c r="L11" s="12">
        <f t="shared" si="3"/>
        <v>-8</v>
      </c>
      <c r="M11" s="12"/>
      <c r="N11" s="12"/>
      <c r="O11" s="12"/>
      <c r="P11" s="12"/>
      <c r="Q11" s="12">
        <f t="shared" si="4"/>
        <v>0</v>
      </c>
      <c r="R11" s="14"/>
      <c r="S11" s="14"/>
      <c r="T11" s="14"/>
      <c r="U11" s="12"/>
      <c r="V11" s="12" t="e">
        <f t="shared" ref="V11:V70" si="10">(G11+O11+P11+R11)/Q11</f>
        <v>#DIV/0!</v>
      </c>
      <c r="W11" s="12" t="e">
        <f t="shared" si="6"/>
        <v>#DIV/0!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/>
      <c r="AE11" s="12">
        <f t="shared" ref="AE11:AE36" si="11">ROUND(R11*H11,0)</f>
        <v>0</v>
      </c>
      <c r="AF11" s="1">
        <f>VLOOKUP(A11,[1]Sheet!$A:$AG,33,0)</f>
        <v>120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42</v>
      </c>
      <c r="C12" s="1">
        <v>353</v>
      </c>
      <c r="D12" s="1">
        <v>990</v>
      </c>
      <c r="E12" s="1">
        <v>547.48800000000006</v>
      </c>
      <c r="F12" s="1">
        <v>663.51199999999994</v>
      </c>
      <c r="G12" s="1">
        <f t="shared" si="2"/>
        <v>663.51199999999994</v>
      </c>
      <c r="H12" s="6">
        <v>0.45</v>
      </c>
      <c r="I12" s="1">
        <v>45</v>
      </c>
      <c r="J12" s="1" t="s">
        <v>34</v>
      </c>
      <c r="K12" s="1">
        <v>547</v>
      </c>
      <c r="L12" s="1">
        <f t="shared" si="3"/>
        <v>0.48800000000005639</v>
      </c>
      <c r="M12" s="1"/>
      <c r="N12" s="1"/>
      <c r="O12" s="1">
        <v>497.76159999999999</v>
      </c>
      <c r="P12" s="1"/>
      <c r="Q12" s="1">
        <f t="shared" si="4"/>
        <v>109.49760000000001</v>
      </c>
      <c r="R12" s="5">
        <f t="shared" ref="R12:R13" si="12">12*Q12-P12-O12-G12</f>
        <v>152.69759999999997</v>
      </c>
      <c r="S12" s="5">
        <v>160</v>
      </c>
      <c r="T12" s="5"/>
      <c r="U12" s="1"/>
      <c r="V12" s="1">
        <f t="shared" ref="V12:V13" si="13">(G12+O12+P12+S12)/Q12</f>
        <v>12.066690046174527</v>
      </c>
      <c r="W12" s="1">
        <f t="shared" si="6"/>
        <v>10.605470804839557</v>
      </c>
      <c r="X12" s="1">
        <v>114.49760000000001</v>
      </c>
      <c r="Y12" s="1">
        <v>101.2</v>
      </c>
      <c r="Z12" s="1">
        <v>89.2</v>
      </c>
      <c r="AA12" s="1">
        <v>79.599999999999994</v>
      </c>
      <c r="AB12" s="1">
        <v>78.2</v>
      </c>
      <c r="AC12" s="1">
        <v>85.8</v>
      </c>
      <c r="AD12" s="1" t="s">
        <v>45</v>
      </c>
      <c r="AE12" s="1">
        <f t="shared" ref="AE12:AE13" si="14">ROUND(S12*H12,0)</f>
        <v>72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681</v>
      </c>
      <c r="D13" s="1">
        <v>984</v>
      </c>
      <c r="E13" s="1">
        <v>803</v>
      </c>
      <c r="F13" s="1">
        <v>686</v>
      </c>
      <c r="G13" s="1">
        <f t="shared" si="2"/>
        <v>686</v>
      </c>
      <c r="H13" s="6">
        <v>0.45</v>
      </c>
      <c r="I13" s="1">
        <v>45</v>
      </c>
      <c r="J13" s="1" t="s">
        <v>34</v>
      </c>
      <c r="K13" s="1">
        <v>811</v>
      </c>
      <c r="L13" s="1">
        <f t="shared" si="3"/>
        <v>-8</v>
      </c>
      <c r="M13" s="1"/>
      <c r="N13" s="1"/>
      <c r="O13" s="1">
        <v>1037.4000000000001</v>
      </c>
      <c r="P13" s="1"/>
      <c r="Q13" s="1">
        <f t="shared" si="4"/>
        <v>160.6</v>
      </c>
      <c r="R13" s="5">
        <f t="shared" si="12"/>
        <v>203.79999999999973</v>
      </c>
      <c r="S13" s="5">
        <v>205</v>
      </c>
      <c r="T13" s="5"/>
      <c r="U13" s="1"/>
      <c r="V13" s="1">
        <f t="shared" si="13"/>
        <v>12.007471980074721</v>
      </c>
      <c r="W13" s="1">
        <f t="shared" si="6"/>
        <v>10.731008717310088</v>
      </c>
      <c r="X13" s="1">
        <v>168</v>
      </c>
      <c r="Y13" s="1">
        <v>124.8</v>
      </c>
      <c r="Z13" s="1">
        <v>106.6</v>
      </c>
      <c r="AA13" s="1">
        <v>107.2</v>
      </c>
      <c r="AB13" s="1">
        <v>109</v>
      </c>
      <c r="AC13" s="1">
        <v>120.2</v>
      </c>
      <c r="AD13" s="1"/>
      <c r="AE13" s="1">
        <f t="shared" si="14"/>
        <v>92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47</v>
      </c>
      <c r="B14" s="12" t="s">
        <v>42</v>
      </c>
      <c r="C14" s="12"/>
      <c r="D14" s="12">
        <v>100</v>
      </c>
      <c r="E14" s="12"/>
      <c r="F14" s="12">
        <v>100</v>
      </c>
      <c r="G14" s="12">
        <f t="shared" si="2"/>
        <v>0</v>
      </c>
      <c r="H14" s="13">
        <v>0</v>
      </c>
      <c r="I14" s="12" t="e">
        <v>#N/A</v>
      </c>
      <c r="J14" s="12" t="s">
        <v>43</v>
      </c>
      <c r="K14" s="12">
        <v>1</v>
      </c>
      <c r="L14" s="12">
        <f t="shared" si="3"/>
        <v>-1</v>
      </c>
      <c r="M14" s="12"/>
      <c r="N14" s="12"/>
      <c r="O14" s="12"/>
      <c r="P14" s="12"/>
      <c r="Q14" s="12">
        <f t="shared" si="4"/>
        <v>0</v>
      </c>
      <c r="R14" s="14"/>
      <c r="S14" s="14"/>
      <c r="T14" s="14"/>
      <c r="U14" s="12"/>
      <c r="V14" s="12" t="e">
        <f t="shared" si="10"/>
        <v>#DIV/0!</v>
      </c>
      <c r="W14" s="12" t="e">
        <f t="shared" si="6"/>
        <v>#DIV/0!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/>
      <c r="AE14" s="12">
        <f t="shared" si="11"/>
        <v>0</v>
      </c>
      <c r="AF14" s="1">
        <f>VLOOKUP(A14,[1]Sheet!$A:$AG,33,0)</f>
        <v>100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42</v>
      </c>
      <c r="C15" s="1">
        <v>96</v>
      </c>
      <c r="D15" s="1">
        <v>195</v>
      </c>
      <c r="E15" s="1">
        <v>48</v>
      </c>
      <c r="F15" s="1">
        <v>232</v>
      </c>
      <c r="G15" s="1">
        <f t="shared" si="2"/>
        <v>52</v>
      </c>
      <c r="H15" s="6">
        <v>0.17</v>
      </c>
      <c r="I15" s="1">
        <v>180</v>
      </c>
      <c r="J15" s="1" t="s">
        <v>34</v>
      </c>
      <c r="K15" s="1">
        <v>48</v>
      </c>
      <c r="L15" s="1">
        <f t="shared" si="3"/>
        <v>0</v>
      </c>
      <c r="M15" s="1"/>
      <c r="N15" s="1"/>
      <c r="O15" s="1">
        <v>52.800000000000011</v>
      </c>
      <c r="P15" s="1"/>
      <c r="Q15" s="1">
        <f t="shared" si="4"/>
        <v>9.6</v>
      </c>
      <c r="R15" s="5">
        <f>12*Q15-P15-O15-G15</f>
        <v>10.399999999999977</v>
      </c>
      <c r="S15" s="5">
        <f>R15</f>
        <v>10.399999999999977</v>
      </c>
      <c r="T15" s="5"/>
      <c r="U15" s="1"/>
      <c r="V15" s="1">
        <f>(G15+O15+P15+S15)/Q15</f>
        <v>12</v>
      </c>
      <c r="W15" s="1">
        <f t="shared" si="6"/>
        <v>10.916666666666668</v>
      </c>
      <c r="X15" s="1">
        <v>9.8000000000000007</v>
      </c>
      <c r="Y15" s="1">
        <v>7.6</v>
      </c>
      <c r="Z15" s="1">
        <v>7.6</v>
      </c>
      <c r="AA15" s="1">
        <v>8.4</v>
      </c>
      <c r="AB15" s="1">
        <v>10</v>
      </c>
      <c r="AC15" s="1">
        <v>12.4</v>
      </c>
      <c r="AD15" s="1"/>
      <c r="AE15" s="1">
        <f>ROUND(S15*H15,0)</f>
        <v>2</v>
      </c>
      <c r="AF15" s="1">
        <f>VLOOKUP(A15,[1]Sheet!$A:$AG,33,0)</f>
        <v>180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49</v>
      </c>
      <c r="B16" s="12" t="s">
        <v>42</v>
      </c>
      <c r="C16" s="12"/>
      <c r="D16" s="12">
        <v>30</v>
      </c>
      <c r="E16" s="12"/>
      <c r="F16" s="12">
        <v>30</v>
      </c>
      <c r="G16" s="12">
        <f t="shared" si="2"/>
        <v>0</v>
      </c>
      <c r="H16" s="13">
        <v>0</v>
      </c>
      <c r="I16" s="12" t="e">
        <v>#N/A</v>
      </c>
      <c r="J16" s="12" t="s">
        <v>43</v>
      </c>
      <c r="K16" s="12">
        <v>3</v>
      </c>
      <c r="L16" s="12">
        <f t="shared" si="3"/>
        <v>-3</v>
      </c>
      <c r="M16" s="12"/>
      <c r="N16" s="12"/>
      <c r="O16" s="12"/>
      <c r="P16" s="12"/>
      <c r="Q16" s="12">
        <f t="shared" si="4"/>
        <v>0</v>
      </c>
      <c r="R16" s="14"/>
      <c r="S16" s="14"/>
      <c r="T16" s="14"/>
      <c r="U16" s="12"/>
      <c r="V16" s="12" t="e">
        <f t="shared" si="10"/>
        <v>#DIV/0!</v>
      </c>
      <c r="W16" s="12" t="e">
        <f t="shared" si="6"/>
        <v>#DIV/0!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/>
      <c r="AE16" s="12">
        <f t="shared" si="11"/>
        <v>0</v>
      </c>
      <c r="AF16" s="1">
        <f>VLOOKUP(A16,[1]Sheet!$A:$AG,33,0)</f>
        <v>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6" t="s">
        <v>50</v>
      </c>
      <c r="B17" s="16" t="s">
        <v>42</v>
      </c>
      <c r="C17" s="16"/>
      <c r="D17" s="16">
        <v>31</v>
      </c>
      <c r="E17" s="16">
        <v>1</v>
      </c>
      <c r="F17" s="16">
        <v>30</v>
      </c>
      <c r="G17" s="16">
        <f t="shared" si="2"/>
        <v>0</v>
      </c>
      <c r="H17" s="17">
        <v>0</v>
      </c>
      <c r="I17" s="16" t="e">
        <v>#N/A</v>
      </c>
      <c r="J17" s="16" t="s">
        <v>34</v>
      </c>
      <c r="K17" s="16">
        <v>3</v>
      </c>
      <c r="L17" s="16">
        <f t="shared" si="3"/>
        <v>-2</v>
      </c>
      <c r="M17" s="16"/>
      <c r="N17" s="16"/>
      <c r="O17" s="16"/>
      <c r="P17" s="16"/>
      <c r="Q17" s="16">
        <f t="shared" si="4"/>
        <v>0.2</v>
      </c>
      <c r="R17" s="18"/>
      <c r="S17" s="18"/>
      <c r="T17" s="18"/>
      <c r="U17" s="16"/>
      <c r="V17" s="16">
        <f t="shared" si="10"/>
        <v>0</v>
      </c>
      <c r="W17" s="16">
        <f t="shared" si="6"/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 t="s">
        <v>51</v>
      </c>
      <c r="AE17" s="16">
        <f t="shared" si="11"/>
        <v>0</v>
      </c>
      <c r="AF17" s="1">
        <f>VLOOKUP(A17,[1]Sheet!$A:$AG,33,0)</f>
        <v>30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2" t="s">
        <v>52</v>
      </c>
      <c r="B18" s="12" t="s">
        <v>42</v>
      </c>
      <c r="C18" s="12"/>
      <c r="D18" s="12">
        <v>250</v>
      </c>
      <c r="E18" s="12"/>
      <c r="F18" s="12">
        <v>250</v>
      </c>
      <c r="G18" s="12">
        <f t="shared" si="2"/>
        <v>0</v>
      </c>
      <c r="H18" s="13">
        <v>0</v>
      </c>
      <c r="I18" s="12" t="e">
        <v>#N/A</v>
      </c>
      <c r="J18" s="12" t="s">
        <v>43</v>
      </c>
      <c r="K18" s="12"/>
      <c r="L18" s="12">
        <f t="shared" si="3"/>
        <v>0</v>
      </c>
      <c r="M18" s="12"/>
      <c r="N18" s="12"/>
      <c r="O18" s="12"/>
      <c r="P18" s="12"/>
      <c r="Q18" s="12">
        <f t="shared" si="4"/>
        <v>0</v>
      </c>
      <c r="R18" s="14"/>
      <c r="S18" s="14"/>
      <c r="T18" s="14"/>
      <c r="U18" s="12"/>
      <c r="V18" s="12" t="e">
        <f t="shared" si="10"/>
        <v>#DIV/0!</v>
      </c>
      <c r="W18" s="12" t="e">
        <f t="shared" si="6"/>
        <v>#DIV/0!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/>
      <c r="AE18" s="12">
        <f t="shared" si="11"/>
        <v>0</v>
      </c>
      <c r="AF18" s="1">
        <f>VLOOKUP(A18,[1]Sheet!$A:$AG,33,0)</f>
        <v>250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53</v>
      </c>
      <c r="B19" s="12" t="s">
        <v>42</v>
      </c>
      <c r="C19" s="12"/>
      <c r="D19" s="12">
        <v>120</v>
      </c>
      <c r="E19" s="12"/>
      <c r="F19" s="12">
        <v>120</v>
      </c>
      <c r="G19" s="12">
        <f t="shared" si="2"/>
        <v>0</v>
      </c>
      <c r="H19" s="13">
        <v>0</v>
      </c>
      <c r="I19" s="12" t="e">
        <v>#N/A</v>
      </c>
      <c r="J19" s="12" t="s">
        <v>43</v>
      </c>
      <c r="K19" s="12"/>
      <c r="L19" s="12">
        <f t="shared" si="3"/>
        <v>0</v>
      </c>
      <c r="M19" s="12"/>
      <c r="N19" s="12"/>
      <c r="O19" s="12"/>
      <c r="P19" s="12"/>
      <c r="Q19" s="12">
        <f t="shared" si="4"/>
        <v>0</v>
      </c>
      <c r="R19" s="14"/>
      <c r="S19" s="14"/>
      <c r="T19" s="14"/>
      <c r="U19" s="12"/>
      <c r="V19" s="12" t="e">
        <f t="shared" si="10"/>
        <v>#DIV/0!</v>
      </c>
      <c r="W19" s="12" t="e">
        <f t="shared" si="6"/>
        <v>#DIV/0!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/>
      <c r="AE19" s="12">
        <f t="shared" si="11"/>
        <v>0</v>
      </c>
      <c r="AF19" s="1">
        <f>VLOOKUP(A19,[1]Sheet!$A:$AG,33,0)</f>
        <v>120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42</v>
      </c>
      <c r="C20" s="1">
        <v>68</v>
      </c>
      <c r="D20" s="1">
        <v>144</v>
      </c>
      <c r="E20" s="1">
        <v>30</v>
      </c>
      <c r="F20" s="1">
        <v>172</v>
      </c>
      <c r="G20" s="1">
        <f t="shared" si="2"/>
        <v>40</v>
      </c>
      <c r="H20" s="6">
        <v>0.3</v>
      </c>
      <c r="I20" s="1">
        <v>40</v>
      </c>
      <c r="J20" s="1" t="s">
        <v>34</v>
      </c>
      <c r="K20" s="1">
        <v>32</v>
      </c>
      <c r="L20" s="1">
        <f t="shared" si="3"/>
        <v>-2</v>
      </c>
      <c r="M20" s="1"/>
      <c r="N20" s="1"/>
      <c r="O20" s="1">
        <v>0</v>
      </c>
      <c r="P20" s="1"/>
      <c r="Q20" s="1">
        <f t="shared" si="4"/>
        <v>6</v>
      </c>
      <c r="R20" s="5">
        <f>12*Q20-P20-O20-G20</f>
        <v>32</v>
      </c>
      <c r="S20" s="5">
        <v>12</v>
      </c>
      <c r="T20" s="5">
        <v>12</v>
      </c>
      <c r="U20" s="1"/>
      <c r="V20" s="1">
        <f>(G20+O20+P20+S20)/Q20</f>
        <v>8.6666666666666661</v>
      </c>
      <c r="W20" s="1">
        <f t="shared" si="6"/>
        <v>6.666666666666667</v>
      </c>
      <c r="X20" s="1">
        <v>5.4</v>
      </c>
      <c r="Y20" s="1">
        <v>5.4</v>
      </c>
      <c r="Z20" s="1">
        <v>5.944600000000003</v>
      </c>
      <c r="AA20" s="1">
        <v>6.7446000000000002</v>
      </c>
      <c r="AB20" s="1">
        <v>5.8</v>
      </c>
      <c r="AC20" s="1">
        <v>5.4</v>
      </c>
      <c r="AD20" s="1" t="s">
        <v>55</v>
      </c>
      <c r="AE20" s="1">
        <f>ROUND(S20*H20,0)</f>
        <v>4</v>
      </c>
      <c r="AF20" s="1">
        <f>VLOOKUP(A20,[1]Sheet!$A:$AG,33,0)</f>
        <v>132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56</v>
      </c>
      <c r="B21" s="16" t="s">
        <v>42</v>
      </c>
      <c r="C21" s="16"/>
      <c r="D21" s="16">
        <v>300</v>
      </c>
      <c r="E21" s="16"/>
      <c r="F21" s="16">
        <v>300</v>
      </c>
      <c r="G21" s="16">
        <f t="shared" si="2"/>
        <v>0</v>
      </c>
      <c r="H21" s="17">
        <v>0</v>
      </c>
      <c r="I21" s="16" t="e">
        <v>#N/A</v>
      </c>
      <c r="J21" s="16" t="s">
        <v>34</v>
      </c>
      <c r="K21" s="16"/>
      <c r="L21" s="16">
        <f t="shared" si="3"/>
        <v>0</v>
      </c>
      <c r="M21" s="16"/>
      <c r="N21" s="16"/>
      <c r="O21" s="16"/>
      <c r="P21" s="16"/>
      <c r="Q21" s="16">
        <f t="shared" si="4"/>
        <v>0</v>
      </c>
      <c r="R21" s="18"/>
      <c r="S21" s="18"/>
      <c r="T21" s="18"/>
      <c r="U21" s="16"/>
      <c r="V21" s="16" t="e">
        <f t="shared" si="10"/>
        <v>#DIV/0!</v>
      </c>
      <c r="W21" s="16" t="e">
        <f t="shared" si="6"/>
        <v>#DIV/0!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 t="s">
        <v>51</v>
      </c>
      <c r="AE21" s="16">
        <f t="shared" si="11"/>
        <v>0</v>
      </c>
      <c r="AF21" s="1">
        <f>VLOOKUP(A21,[1]Sheet!$A:$AG,33,0)</f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42</v>
      </c>
      <c r="C22" s="1">
        <v>205</v>
      </c>
      <c r="D22" s="1">
        <v>75</v>
      </c>
      <c r="E22" s="1">
        <v>92</v>
      </c>
      <c r="F22" s="1">
        <v>160</v>
      </c>
      <c r="G22" s="1">
        <f t="shared" si="2"/>
        <v>160</v>
      </c>
      <c r="H22" s="6">
        <v>0.17</v>
      </c>
      <c r="I22" s="1">
        <v>180</v>
      </c>
      <c r="J22" s="1" t="s">
        <v>34</v>
      </c>
      <c r="K22" s="1">
        <v>92</v>
      </c>
      <c r="L22" s="1">
        <f t="shared" si="3"/>
        <v>0</v>
      </c>
      <c r="M22" s="1"/>
      <c r="N22" s="1"/>
      <c r="O22" s="1">
        <v>70.399999999999977</v>
      </c>
      <c r="P22" s="1"/>
      <c r="Q22" s="1">
        <f t="shared" si="4"/>
        <v>18.399999999999999</v>
      </c>
      <c r="R22" s="5"/>
      <c r="S22" s="5">
        <f>R22</f>
        <v>0</v>
      </c>
      <c r="T22" s="5"/>
      <c r="U22" s="1"/>
      <c r="V22" s="1">
        <f>(G22+O22+P22+S22)/Q22</f>
        <v>12.521739130434783</v>
      </c>
      <c r="W22" s="1">
        <f t="shared" si="6"/>
        <v>12.521739130434783</v>
      </c>
      <c r="X22" s="1">
        <v>21.4</v>
      </c>
      <c r="Y22" s="1">
        <v>21</v>
      </c>
      <c r="Z22" s="1">
        <v>21.2</v>
      </c>
      <c r="AA22" s="1">
        <v>23.2</v>
      </c>
      <c r="AB22" s="1">
        <v>24.6</v>
      </c>
      <c r="AC22" s="1">
        <v>31</v>
      </c>
      <c r="AD22" s="22" t="s">
        <v>175</v>
      </c>
      <c r="AE22" s="1">
        <f>ROUND(S22*H22,0)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58</v>
      </c>
      <c r="B23" s="12" t="s">
        <v>42</v>
      </c>
      <c r="C23" s="12"/>
      <c r="D23" s="12">
        <v>300</v>
      </c>
      <c r="E23" s="12"/>
      <c r="F23" s="12">
        <v>300</v>
      </c>
      <c r="G23" s="12">
        <f t="shared" si="2"/>
        <v>0</v>
      </c>
      <c r="H23" s="13">
        <v>0</v>
      </c>
      <c r="I23" s="12" t="e">
        <v>#N/A</v>
      </c>
      <c r="J23" s="12" t="s">
        <v>43</v>
      </c>
      <c r="K23" s="12"/>
      <c r="L23" s="12">
        <f t="shared" si="3"/>
        <v>0</v>
      </c>
      <c r="M23" s="12"/>
      <c r="N23" s="12"/>
      <c r="O23" s="12"/>
      <c r="P23" s="12"/>
      <c r="Q23" s="12">
        <f t="shared" si="4"/>
        <v>0</v>
      </c>
      <c r="R23" s="14"/>
      <c r="S23" s="14"/>
      <c r="T23" s="14"/>
      <c r="U23" s="12"/>
      <c r="V23" s="12" t="e">
        <f t="shared" si="10"/>
        <v>#DIV/0!</v>
      </c>
      <c r="W23" s="12" t="e">
        <f t="shared" si="6"/>
        <v>#DIV/0!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/>
      <c r="AE23" s="12">
        <f t="shared" si="11"/>
        <v>0</v>
      </c>
      <c r="AF23" s="1">
        <f>VLOOKUP(A23,[1]Sheet!$A:$AG,33,0)</f>
        <v>300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2" t="s">
        <v>59</v>
      </c>
      <c r="B24" s="12" t="s">
        <v>42</v>
      </c>
      <c r="C24" s="12"/>
      <c r="D24" s="12">
        <v>220</v>
      </c>
      <c r="E24" s="12"/>
      <c r="F24" s="12">
        <v>220</v>
      </c>
      <c r="G24" s="12">
        <f t="shared" si="2"/>
        <v>0</v>
      </c>
      <c r="H24" s="13">
        <v>0</v>
      </c>
      <c r="I24" s="12" t="e">
        <v>#N/A</v>
      </c>
      <c r="J24" s="12" t="s">
        <v>43</v>
      </c>
      <c r="K24" s="12"/>
      <c r="L24" s="12">
        <f t="shared" si="3"/>
        <v>0</v>
      </c>
      <c r="M24" s="12"/>
      <c r="N24" s="12"/>
      <c r="O24" s="12"/>
      <c r="P24" s="12"/>
      <c r="Q24" s="12">
        <f t="shared" si="4"/>
        <v>0</v>
      </c>
      <c r="R24" s="14"/>
      <c r="S24" s="14"/>
      <c r="T24" s="14"/>
      <c r="U24" s="12"/>
      <c r="V24" s="12" t="e">
        <f t="shared" si="10"/>
        <v>#DIV/0!</v>
      </c>
      <c r="W24" s="12" t="e">
        <f t="shared" si="6"/>
        <v>#DIV/0!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/>
      <c r="AE24" s="12">
        <f t="shared" si="11"/>
        <v>0</v>
      </c>
      <c r="AF24" s="1">
        <f>VLOOKUP(A24,[1]Sheet!$A:$AG,33,0)</f>
        <v>220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2" t="s">
        <v>60</v>
      </c>
      <c r="B25" s="12" t="s">
        <v>42</v>
      </c>
      <c r="C25" s="12"/>
      <c r="D25" s="12">
        <v>120</v>
      </c>
      <c r="E25" s="12"/>
      <c r="F25" s="12">
        <v>120</v>
      </c>
      <c r="G25" s="12">
        <f t="shared" si="2"/>
        <v>0</v>
      </c>
      <c r="H25" s="13">
        <v>0</v>
      </c>
      <c r="I25" s="12" t="e">
        <v>#N/A</v>
      </c>
      <c r="J25" s="12" t="s">
        <v>43</v>
      </c>
      <c r="K25" s="12"/>
      <c r="L25" s="12">
        <f t="shared" si="3"/>
        <v>0</v>
      </c>
      <c r="M25" s="12"/>
      <c r="N25" s="12"/>
      <c r="O25" s="12"/>
      <c r="P25" s="12"/>
      <c r="Q25" s="12">
        <f t="shared" si="4"/>
        <v>0</v>
      </c>
      <c r="R25" s="14"/>
      <c r="S25" s="14"/>
      <c r="T25" s="14"/>
      <c r="U25" s="12"/>
      <c r="V25" s="12" t="e">
        <f t="shared" si="10"/>
        <v>#DIV/0!</v>
      </c>
      <c r="W25" s="12" t="e">
        <f t="shared" si="6"/>
        <v>#DIV/0!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/>
      <c r="AE25" s="12">
        <f t="shared" si="11"/>
        <v>0</v>
      </c>
      <c r="AF25" s="1">
        <f>VLOOKUP(A25,[1]Sheet!$A:$AG,33,0)</f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2" t="s">
        <v>61</v>
      </c>
      <c r="B26" s="12" t="s">
        <v>42</v>
      </c>
      <c r="C26" s="12"/>
      <c r="D26" s="12">
        <v>172</v>
      </c>
      <c r="E26" s="12"/>
      <c r="F26" s="12">
        <v>172</v>
      </c>
      <c r="G26" s="12">
        <f t="shared" si="2"/>
        <v>0</v>
      </c>
      <c r="H26" s="13">
        <v>0</v>
      </c>
      <c r="I26" s="12" t="e">
        <v>#N/A</v>
      </c>
      <c r="J26" s="12" t="s">
        <v>43</v>
      </c>
      <c r="K26" s="12">
        <v>1</v>
      </c>
      <c r="L26" s="12">
        <f t="shared" si="3"/>
        <v>-1</v>
      </c>
      <c r="M26" s="12"/>
      <c r="N26" s="12"/>
      <c r="O26" s="12"/>
      <c r="P26" s="12"/>
      <c r="Q26" s="12">
        <f t="shared" si="4"/>
        <v>0</v>
      </c>
      <c r="R26" s="14"/>
      <c r="S26" s="14"/>
      <c r="T26" s="14"/>
      <c r="U26" s="12"/>
      <c r="V26" s="12" t="e">
        <f t="shared" si="10"/>
        <v>#DIV/0!</v>
      </c>
      <c r="W26" s="12" t="e">
        <f t="shared" si="6"/>
        <v>#DIV/0!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/>
      <c r="AE26" s="12">
        <f t="shared" si="11"/>
        <v>0</v>
      </c>
      <c r="AF26" s="1">
        <f>VLOOKUP(A26,[1]Sheet!$A:$AG,33,0)</f>
        <v>172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2" t="s">
        <v>62</v>
      </c>
      <c r="B27" s="12" t="s">
        <v>42</v>
      </c>
      <c r="C27" s="12"/>
      <c r="D27" s="12">
        <v>102</v>
      </c>
      <c r="E27" s="12"/>
      <c r="F27" s="12">
        <v>102</v>
      </c>
      <c r="G27" s="12">
        <f t="shared" si="2"/>
        <v>0</v>
      </c>
      <c r="H27" s="13">
        <v>0</v>
      </c>
      <c r="I27" s="12" t="e">
        <v>#N/A</v>
      </c>
      <c r="J27" s="12" t="s">
        <v>43</v>
      </c>
      <c r="K27" s="12">
        <v>7</v>
      </c>
      <c r="L27" s="12">
        <f t="shared" si="3"/>
        <v>-7</v>
      </c>
      <c r="M27" s="12"/>
      <c r="N27" s="12"/>
      <c r="O27" s="12"/>
      <c r="P27" s="12"/>
      <c r="Q27" s="12">
        <f t="shared" si="4"/>
        <v>0</v>
      </c>
      <c r="R27" s="14"/>
      <c r="S27" s="14"/>
      <c r="T27" s="14"/>
      <c r="U27" s="12"/>
      <c r="V27" s="12" t="e">
        <f t="shared" si="10"/>
        <v>#DIV/0!</v>
      </c>
      <c r="W27" s="12" t="e">
        <f t="shared" si="6"/>
        <v>#DIV/0!</v>
      </c>
      <c r="X27" s="12">
        <v>0</v>
      </c>
      <c r="Y27" s="12">
        <v>-0.2</v>
      </c>
      <c r="Z27" s="12">
        <v>-0.4</v>
      </c>
      <c r="AA27" s="12">
        <v>0</v>
      </c>
      <c r="AB27" s="12">
        <v>0</v>
      </c>
      <c r="AC27" s="12">
        <v>0</v>
      </c>
      <c r="AD27" s="12"/>
      <c r="AE27" s="12">
        <f t="shared" si="11"/>
        <v>0</v>
      </c>
      <c r="AF27" s="1">
        <f>VLOOKUP(A27,[1]Sheet!$A:$AG,33,0)</f>
        <v>102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63</v>
      </c>
      <c r="B28" s="16" t="s">
        <v>42</v>
      </c>
      <c r="C28" s="16"/>
      <c r="D28" s="16">
        <v>24</v>
      </c>
      <c r="E28" s="16"/>
      <c r="F28" s="16">
        <v>24</v>
      </c>
      <c r="G28" s="16">
        <f t="shared" si="2"/>
        <v>0</v>
      </c>
      <c r="H28" s="17">
        <v>0</v>
      </c>
      <c r="I28" s="16" t="e">
        <v>#N/A</v>
      </c>
      <c r="J28" s="16" t="s">
        <v>34</v>
      </c>
      <c r="K28" s="16">
        <v>3</v>
      </c>
      <c r="L28" s="16">
        <f t="shared" si="3"/>
        <v>-3</v>
      </c>
      <c r="M28" s="16"/>
      <c r="N28" s="16"/>
      <c r="O28" s="16"/>
      <c r="P28" s="16"/>
      <c r="Q28" s="16">
        <f t="shared" si="4"/>
        <v>0</v>
      </c>
      <c r="R28" s="18"/>
      <c r="S28" s="18"/>
      <c r="T28" s="18"/>
      <c r="U28" s="16"/>
      <c r="V28" s="16" t="e">
        <f t="shared" si="10"/>
        <v>#DIV/0!</v>
      </c>
      <c r="W28" s="16" t="e">
        <f t="shared" si="6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 t="s">
        <v>51</v>
      </c>
      <c r="AE28" s="16">
        <f t="shared" si="11"/>
        <v>0</v>
      </c>
      <c r="AF28" s="1">
        <f>VLOOKUP(A28,[1]Sheet!$A:$AG,33,0)</f>
        <v>24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6" t="s">
        <v>64</v>
      </c>
      <c r="B29" s="16" t="s">
        <v>42</v>
      </c>
      <c r="C29" s="16"/>
      <c r="D29" s="16">
        <v>96</v>
      </c>
      <c r="E29" s="16"/>
      <c r="F29" s="16">
        <v>96</v>
      </c>
      <c r="G29" s="16">
        <f t="shared" si="2"/>
        <v>0</v>
      </c>
      <c r="H29" s="17">
        <v>0</v>
      </c>
      <c r="I29" s="16" t="e">
        <v>#N/A</v>
      </c>
      <c r="J29" s="16" t="s">
        <v>34</v>
      </c>
      <c r="K29" s="16">
        <v>5</v>
      </c>
      <c r="L29" s="16">
        <f t="shared" si="3"/>
        <v>-5</v>
      </c>
      <c r="M29" s="16"/>
      <c r="N29" s="16"/>
      <c r="O29" s="16"/>
      <c r="P29" s="16"/>
      <c r="Q29" s="16">
        <f t="shared" si="4"/>
        <v>0</v>
      </c>
      <c r="R29" s="18"/>
      <c r="S29" s="18"/>
      <c r="T29" s="18"/>
      <c r="U29" s="16"/>
      <c r="V29" s="16" t="e">
        <f t="shared" si="10"/>
        <v>#DIV/0!</v>
      </c>
      <c r="W29" s="16" t="e">
        <f t="shared" si="6"/>
        <v>#DIV/0!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 t="s">
        <v>51</v>
      </c>
      <c r="AE29" s="16">
        <f t="shared" si="11"/>
        <v>0</v>
      </c>
      <c r="AF29" s="1">
        <f>VLOOKUP(A29,[1]Sheet!$A:$AG,33,0)</f>
        <v>96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33</v>
      </c>
      <c r="C30" s="1">
        <v>2699.8159999999998</v>
      </c>
      <c r="D30" s="1">
        <v>2331.67</v>
      </c>
      <c r="E30" s="1">
        <v>2232.91</v>
      </c>
      <c r="F30" s="1">
        <v>2283.3739999999998</v>
      </c>
      <c r="G30" s="1">
        <f t="shared" si="2"/>
        <v>2283.3739999999998</v>
      </c>
      <c r="H30" s="6">
        <v>1</v>
      </c>
      <c r="I30" s="1">
        <v>55</v>
      </c>
      <c r="J30" s="1" t="s">
        <v>34</v>
      </c>
      <c r="K30" s="1">
        <v>2105.7379999999998</v>
      </c>
      <c r="L30" s="1">
        <f t="shared" si="3"/>
        <v>127.17200000000003</v>
      </c>
      <c r="M30" s="1"/>
      <c r="N30" s="1"/>
      <c r="O30" s="1">
        <v>1100</v>
      </c>
      <c r="P30" s="1"/>
      <c r="Q30" s="1">
        <f t="shared" si="4"/>
        <v>446.58199999999999</v>
      </c>
      <c r="R30" s="5">
        <f t="shared" ref="R30" si="15">12*Q30-P30-O30-G30</f>
        <v>1975.6100000000006</v>
      </c>
      <c r="S30" s="5">
        <v>1100</v>
      </c>
      <c r="T30" s="5">
        <v>1100</v>
      </c>
      <c r="U30" s="1"/>
      <c r="V30" s="1">
        <f t="shared" ref="V30:V31" si="16">(G30+O30+P30+S30)/Q30</f>
        <v>10.039307450815304</v>
      </c>
      <c r="W30" s="1">
        <f t="shared" si="6"/>
        <v>7.5761539873976105</v>
      </c>
      <c r="X30" s="1">
        <v>452.84640000000002</v>
      </c>
      <c r="Y30" s="1">
        <v>395.49599999999998</v>
      </c>
      <c r="Z30" s="1">
        <v>380.93299999999999</v>
      </c>
      <c r="AA30" s="1">
        <v>385.9504</v>
      </c>
      <c r="AB30" s="1">
        <v>413.53820000000002</v>
      </c>
      <c r="AC30" s="1">
        <v>462.36360000000002</v>
      </c>
      <c r="AD30" s="1"/>
      <c r="AE30" s="1">
        <f t="shared" ref="AE30:AE31" si="17">ROUND(S30*H30,0)</f>
        <v>1100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33</v>
      </c>
      <c r="C31" s="1">
        <v>3357.5529999999999</v>
      </c>
      <c r="D31" s="1">
        <v>5010.4210000000003</v>
      </c>
      <c r="E31" s="1">
        <v>3506.7289999999998</v>
      </c>
      <c r="F31" s="1">
        <v>4452.7520000000004</v>
      </c>
      <c r="G31" s="1">
        <f t="shared" si="2"/>
        <v>4452.7520000000004</v>
      </c>
      <c r="H31" s="6">
        <v>1</v>
      </c>
      <c r="I31" s="1">
        <v>50</v>
      </c>
      <c r="J31" s="1" t="s">
        <v>34</v>
      </c>
      <c r="K31" s="1">
        <v>3519.4</v>
      </c>
      <c r="L31" s="1">
        <f t="shared" si="3"/>
        <v>-12.671000000000276</v>
      </c>
      <c r="M31" s="1"/>
      <c r="N31" s="1"/>
      <c r="O31" s="1">
        <v>2781.0978</v>
      </c>
      <c r="P31" s="1"/>
      <c r="Q31" s="1">
        <f t="shared" si="4"/>
        <v>701.34579999999994</v>
      </c>
      <c r="R31" s="5">
        <f>12*Q31-P31-O31-G31</f>
        <v>1182.2997999999989</v>
      </c>
      <c r="S31" s="5">
        <v>1900</v>
      </c>
      <c r="T31" s="5">
        <v>1182</v>
      </c>
      <c r="U31" s="1"/>
      <c r="V31" s="1">
        <f t="shared" si="16"/>
        <v>13.02331859690327</v>
      </c>
      <c r="W31" s="1">
        <f t="shared" si="6"/>
        <v>10.314241277270073</v>
      </c>
      <c r="X31" s="1">
        <v>694.72979999999995</v>
      </c>
      <c r="Y31" s="1">
        <v>690.21119999999996</v>
      </c>
      <c r="Z31" s="1">
        <v>748.51880000000006</v>
      </c>
      <c r="AA31" s="1">
        <v>655.62360000000001</v>
      </c>
      <c r="AB31" s="1">
        <v>600.91719999999998</v>
      </c>
      <c r="AC31" s="1">
        <v>594.7876</v>
      </c>
      <c r="AD31" s="1"/>
      <c r="AE31" s="1">
        <f t="shared" si="17"/>
        <v>1900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2" t="s">
        <v>67</v>
      </c>
      <c r="B32" s="12" t="s">
        <v>33</v>
      </c>
      <c r="C32" s="12">
        <v>300.22399999999999</v>
      </c>
      <c r="D32" s="12">
        <v>5.29</v>
      </c>
      <c r="E32" s="12">
        <v>12.305999999999999</v>
      </c>
      <c r="F32" s="12"/>
      <c r="G32" s="12">
        <f t="shared" si="2"/>
        <v>0</v>
      </c>
      <c r="H32" s="13">
        <v>0</v>
      </c>
      <c r="I32" s="12">
        <v>55</v>
      </c>
      <c r="J32" s="12" t="s">
        <v>43</v>
      </c>
      <c r="K32" s="12">
        <v>19.55</v>
      </c>
      <c r="L32" s="12">
        <f t="shared" si="3"/>
        <v>-7.2440000000000015</v>
      </c>
      <c r="M32" s="12"/>
      <c r="N32" s="12"/>
      <c r="O32" s="12"/>
      <c r="P32" s="12"/>
      <c r="Q32" s="12">
        <f t="shared" si="4"/>
        <v>2.4611999999999998</v>
      </c>
      <c r="R32" s="14"/>
      <c r="S32" s="14"/>
      <c r="T32" s="14"/>
      <c r="U32" s="12"/>
      <c r="V32" s="12">
        <f t="shared" si="10"/>
        <v>0</v>
      </c>
      <c r="W32" s="12">
        <f t="shared" si="6"/>
        <v>0</v>
      </c>
      <c r="X32" s="12">
        <v>4.0602</v>
      </c>
      <c r="Y32" s="12">
        <v>12.549799999999999</v>
      </c>
      <c r="Z32" s="12">
        <v>11.4788</v>
      </c>
      <c r="AA32" s="12">
        <v>8.7878000000000007</v>
      </c>
      <c r="AB32" s="12">
        <v>8.4407999999999994</v>
      </c>
      <c r="AC32" s="12">
        <v>8.0846</v>
      </c>
      <c r="AD32" s="12" t="s">
        <v>68</v>
      </c>
      <c r="AE32" s="12">
        <f t="shared" si="1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33</v>
      </c>
      <c r="C33" s="1">
        <v>3676.7579999999998</v>
      </c>
      <c r="D33" s="1">
        <v>4260.8230000000003</v>
      </c>
      <c r="E33" s="1">
        <v>3107.556</v>
      </c>
      <c r="F33" s="1">
        <v>4144.0919999999996</v>
      </c>
      <c r="G33" s="1">
        <f t="shared" si="2"/>
        <v>4144.0919999999996</v>
      </c>
      <c r="H33" s="6">
        <v>1</v>
      </c>
      <c r="I33" s="1">
        <v>55</v>
      </c>
      <c r="J33" s="1" t="s">
        <v>34</v>
      </c>
      <c r="K33" s="1">
        <v>2939.915</v>
      </c>
      <c r="L33" s="1">
        <f t="shared" si="3"/>
        <v>167.64100000000008</v>
      </c>
      <c r="M33" s="1"/>
      <c r="N33" s="1"/>
      <c r="O33" s="1">
        <v>1100</v>
      </c>
      <c r="P33" s="1"/>
      <c r="Q33" s="1">
        <f t="shared" si="4"/>
        <v>621.51120000000003</v>
      </c>
      <c r="R33" s="5">
        <f>12*Q33-P33-O33-G33</f>
        <v>2214.0424000000012</v>
      </c>
      <c r="S33" s="5">
        <v>1100</v>
      </c>
      <c r="T33" s="5">
        <v>1100</v>
      </c>
      <c r="U33" s="1"/>
      <c r="V33" s="1">
        <f>(G33+O33+P33+S33)/Q33</f>
        <v>10.207526429129514</v>
      </c>
      <c r="W33" s="1">
        <f t="shared" si="6"/>
        <v>8.4376468195585197</v>
      </c>
      <c r="X33" s="1">
        <v>653.15280000000007</v>
      </c>
      <c r="Y33" s="1">
        <v>629.28620000000001</v>
      </c>
      <c r="Z33" s="1">
        <v>593.61840000000007</v>
      </c>
      <c r="AA33" s="1">
        <v>549.94539999999995</v>
      </c>
      <c r="AB33" s="1">
        <v>570.37160000000006</v>
      </c>
      <c r="AC33" s="1">
        <v>617.30439999999999</v>
      </c>
      <c r="AD33" s="1"/>
      <c r="AE33" s="1">
        <f>ROUND(S33*H33,0)</f>
        <v>1100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70</v>
      </c>
      <c r="B34" s="16" t="s">
        <v>33</v>
      </c>
      <c r="C34" s="16"/>
      <c r="D34" s="16"/>
      <c r="E34" s="16"/>
      <c r="F34" s="16"/>
      <c r="G34" s="16">
        <f t="shared" si="2"/>
        <v>0</v>
      </c>
      <c r="H34" s="17">
        <v>0</v>
      </c>
      <c r="I34" s="16">
        <v>60</v>
      </c>
      <c r="J34" s="16" t="s">
        <v>34</v>
      </c>
      <c r="K34" s="16"/>
      <c r="L34" s="16">
        <f t="shared" si="3"/>
        <v>0</v>
      </c>
      <c r="M34" s="16"/>
      <c r="N34" s="16"/>
      <c r="O34" s="16"/>
      <c r="P34" s="16"/>
      <c r="Q34" s="16">
        <f t="shared" si="4"/>
        <v>0</v>
      </c>
      <c r="R34" s="18"/>
      <c r="S34" s="18"/>
      <c r="T34" s="18"/>
      <c r="U34" s="16"/>
      <c r="V34" s="16" t="e">
        <f t="shared" si="10"/>
        <v>#DIV/0!</v>
      </c>
      <c r="W34" s="16" t="e">
        <f t="shared" si="6"/>
        <v>#DIV/0!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 t="s">
        <v>71</v>
      </c>
      <c r="AE34" s="16">
        <f t="shared" si="11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33</v>
      </c>
      <c r="C35" s="1">
        <v>5733.0029999999997</v>
      </c>
      <c r="D35" s="1">
        <v>7993.643</v>
      </c>
      <c r="E35" s="1">
        <v>4096.0820000000003</v>
      </c>
      <c r="F35" s="1">
        <v>8398.4359999999997</v>
      </c>
      <c r="G35" s="1">
        <f t="shared" si="2"/>
        <v>8398.4359999999997</v>
      </c>
      <c r="H35" s="6">
        <v>1</v>
      </c>
      <c r="I35" s="1">
        <v>60</v>
      </c>
      <c r="J35" s="1" t="s">
        <v>34</v>
      </c>
      <c r="K35" s="1">
        <v>4015.03</v>
      </c>
      <c r="L35" s="1">
        <f t="shared" si="3"/>
        <v>81.052000000000135</v>
      </c>
      <c r="M35" s="1"/>
      <c r="N35" s="1"/>
      <c r="O35" s="1">
        <v>0</v>
      </c>
      <c r="P35" s="1"/>
      <c r="Q35" s="1">
        <f t="shared" si="4"/>
        <v>819.21640000000002</v>
      </c>
      <c r="R35" s="5">
        <f>12*Q35-P35-O35-G35</f>
        <v>1432.1607999999997</v>
      </c>
      <c r="S35" s="5">
        <v>2300</v>
      </c>
      <c r="T35" s="5">
        <v>1432</v>
      </c>
      <c r="U35" s="1"/>
      <c r="V35" s="1">
        <f>(G35+O35+P35+S35)/Q35</f>
        <v>13.059352815690701</v>
      </c>
      <c r="W35" s="1">
        <f t="shared" si="6"/>
        <v>10.251791834245505</v>
      </c>
      <c r="X35" s="1">
        <v>831.64660000000003</v>
      </c>
      <c r="Y35" s="1">
        <v>1062.8136</v>
      </c>
      <c r="Z35" s="1">
        <v>956.01659999999993</v>
      </c>
      <c r="AA35" s="1">
        <v>945.92060000000004</v>
      </c>
      <c r="AB35" s="1">
        <v>921.44820000000004</v>
      </c>
      <c r="AC35" s="1">
        <v>994.14400000000001</v>
      </c>
      <c r="AD35" s="1"/>
      <c r="AE35" s="1">
        <f>ROUND(S35*H35,0)</f>
        <v>2300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6" t="s">
        <v>73</v>
      </c>
      <c r="B36" s="16" t="s">
        <v>33</v>
      </c>
      <c r="C36" s="16">
        <v>3.298</v>
      </c>
      <c r="D36" s="16"/>
      <c r="E36" s="16">
        <v>-2.6150000000000002</v>
      </c>
      <c r="F36" s="16"/>
      <c r="G36" s="16">
        <f t="shared" si="2"/>
        <v>0</v>
      </c>
      <c r="H36" s="17">
        <v>0</v>
      </c>
      <c r="I36" s="16">
        <v>50</v>
      </c>
      <c r="J36" s="16" t="s">
        <v>34</v>
      </c>
      <c r="K36" s="16">
        <v>19.417999999999999</v>
      </c>
      <c r="L36" s="16">
        <f t="shared" si="3"/>
        <v>-22.033000000000001</v>
      </c>
      <c r="M36" s="16"/>
      <c r="N36" s="16"/>
      <c r="O36" s="16"/>
      <c r="P36" s="16"/>
      <c r="Q36" s="16">
        <f t="shared" si="4"/>
        <v>-0.52300000000000002</v>
      </c>
      <c r="R36" s="18"/>
      <c r="S36" s="18"/>
      <c r="T36" s="18"/>
      <c r="U36" s="16"/>
      <c r="V36" s="16">
        <f t="shared" si="10"/>
        <v>0</v>
      </c>
      <c r="W36" s="16">
        <f t="shared" si="6"/>
        <v>0</v>
      </c>
      <c r="X36" s="16">
        <v>-0.34699999999999998</v>
      </c>
      <c r="Y36" s="16">
        <v>26.457599999999999</v>
      </c>
      <c r="Z36" s="16">
        <v>35.245800000000003</v>
      </c>
      <c r="AA36" s="16">
        <v>32.031599999999997</v>
      </c>
      <c r="AB36" s="16">
        <v>33.466000000000001</v>
      </c>
      <c r="AC36" s="16">
        <v>37.22</v>
      </c>
      <c r="AD36" s="16" t="s">
        <v>51</v>
      </c>
      <c r="AE36" s="16">
        <f t="shared" si="11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33</v>
      </c>
      <c r="C37" s="1">
        <v>3010.5920000000001</v>
      </c>
      <c r="D37" s="1">
        <v>3169.21</v>
      </c>
      <c r="E37" s="1">
        <v>2605.6750000000002</v>
      </c>
      <c r="F37" s="1">
        <v>2968.5329999999999</v>
      </c>
      <c r="G37" s="1">
        <f t="shared" si="2"/>
        <v>2968.5329999999999</v>
      </c>
      <c r="H37" s="6">
        <v>1</v>
      </c>
      <c r="I37" s="1">
        <v>55</v>
      </c>
      <c r="J37" s="1" t="s">
        <v>34</v>
      </c>
      <c r="K37" s="1">
        <v>2443.7600000000002</v>
      </c>
      <c r="L37" s="1">
        <f t="shared" si="3"/>
        <v>161.91499999999996</v>
      </c>
      <c r="M37" s="1"/>
      <c r="N37" s="1"/>
      <c r="O37" s="1">
        <v>1100</v>
      </c>
      <c r="P37" s="1"/>
      <c r="Q37" s="1">
        <f t="shared" si="4"/>
        <v>521.13499999999999</v>
      </c>
      <c r="R37" s="5">
        <f t="shared" ref="R37:R41" si="18">12*Q37-P37-O37-G37</f>
        <v>2185.087</v>
      </c>
      <c r="S37" s="5">
        <v>1100</v>
      </c>
      <c r="T37" s="5">
        <v>1100</v>
      </c>
      <c r="U37" s="1"/>
      <c r="V37" s="1">
        <f t="shared" ref="V37:V41" si="19">(G37+O37+P37+S37)/Q37</f>
        <v>9.9178389476815028</v>
      </c>
      <c r="W37" s="1">
        <f t="shared" si="6"/>
        <v>7.8070615099734235</v>
      </c>
      <c r="X37" s="1">
        <v>530.73580000000004</v>
      </c>
      <c r="Y37" s="1">
        <v>487.87520000000012</v>
      </c>
      <c r="Z37" s="1">
        <v>466.88580000000002</v>
      </c>
      <c r="AA37" s="1">
        <v>440.75400000000002</v>
      </c>
      <c r="AB37" s="1">
        <v>453.20780000000002</v>
      </c>
      <c r="AC37" s="1">
        <v>509.47160000000002</v>
      </c>
      <c r="AD37" s="1"/>
      <c r="AE37" s="1">
        <f t="shared" ref="AE37:AE41" si="20">ROUND(S37*H37,0)</f>
        <v>1100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33</v>
      </c>
      <c r="C38" s="1">
        <v>3615.8490000000002</v>
      </c>
      <c r="D38" s="1">
        <v>5046.1989999999996</v>
      </c>
      <c r="E38" s="1">
        <v>3603.326</v>
      </c>
      <c r="F38" s="1">
        <v>4621.7430000000004</v>
      </c>
      <c r="G38" s="1">
        <f t="shared" ref="G38:G69" si="21">F38-AF38</f>
        <v>4621.7430000000004</v>
      </c>
      <c r="H38" s="6">
        <v>1</v>
      </c>
      <c r="I38" s="1">
        <v>60</v>
      </c>
      <c r="J38" s="1" t="s">
        <v>34</v>
      </c>
      <c r="K38" s="1">
        <v>3537.03</v>
      </c>
      <c r="L38" s="1">
        <f t="shared" ref="L38:L69" si="22">E38-K38</f>
        <v>66.295999999999822</v>
      </c>
      <c r="M38" s="1"/>
      <c r="N38" s="1"/>
      <c r="O38" s="1">
        <v>1980</v>
      </c>
      <c r="P38" s="1">
        <v>1000</v>
      </c>
      <c r="Q38" s="1">
        <f t="shared" ref="Q38:Q69" si="23">E38/5</f>
        <v>720.66520000000003</v>
      </c>
      <c r="R38" s="5">
        <f t="shared" si="18"/>
        <v>1046.2394000000004</v>
      </c>
      <c r="S38" s="5">
        <v>1800</v>
      </c>
      <c r="T38" s="5">
        <v>1046</v>
      </c>
      <c r="U38" s="1"/>
      <c r="V38" s="1">
        <f t="shared" si="19"/>
        <v>13.045923405209521</v>
      </c>
      <c r="W38" s="1">
        <f t="shared" si="6"/>
        <v>10.548230995474736</v>
      </c>
      <c r="X38" s="1">
        <v>726.63699999999994</v>
      </c>
      <c r="Y38" s="1">
        <v>710.76220000000001</v>
      </c>
      <c r="Z38" s="1">
        <v>732.68119999999999</v>
      </c>
      <c r="AA38" s="1">
        <v>626.00600000000009</v>
      </c>
      <c r="AB38" s="1">
        <v>613.11680000000001</v>
      </c>
      <c r="AC38" s="1">
        <v>741.70979999999997</v>
      </c>
      <c r="AD38" s="1"/>
      <c r="AE38" s="1">
        <f t="shared" si="20"/>
        <v>1800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33</v>
      </c>
      <c r="C39" s="1">
        <v>751.67399999999998</v>
      </c>
      <c r="D39" s="1">
        <v>3889.6129999999998</v>
      </c>
      <c r="E39" s="1">
        <v>1855.769</v>
      </c>
      <c r="F39" s="1">
        <v>2278.136</v>
      </c>
      <c r="G39" s="1">
        <f t="shared" si="21"/>
        <v>2278.136</v>
      </c>
      <c r="H39" s="6">
        <v>1</v>
      </c>
      <c r="I39" s="1">
        <v>60</v>
      </c>
      <c r="J39" s="1" t="s">
        <v>34</v>
      </c>
      <c r="K39" s="1">
        <v>1806.74</v>
      </c>
      <c r="L39" s="1">
        <f t="shared" si="22"/>
        <v>49.028999999999996</v>
      </c>
      <c r="M39" s="1"/>
      <c r="N39" s="1"/>
      <c r="O39" s="1">
        <v>1282.581000000001</v>
      </c>
      <c r="P39" s="1"/>
      <c r="Q39" s="1">
        <f t="shared" si="23"/>
        <v>371.15379999999999</v>
      </c>
      <c r="R39" s="5">
        <f t="shared" si="18"/>
        <v>893.12859999999864</v>
      </c>
      <c r="S39" s="5">
        <v>1300</v>
      </c>
      <c r="T39" s="5">
        <v>893</v>
      </c>
      <c r="U39" s="1"/>
      <c r="V39" s="1">
        <f t="shared" si="19"/>
        <v>13.096233960153448</v>
      </c>
      <c r="W39" s="1">
        <f t="shared" si="6"/>
        <v>9.593642851022949</v>
      </c>
      <c r="X39" s="1">
        <v>369.15679999999998</v>
      </c>
      <c r="Y39" s="1">
        <v>355.52719999999999</v>
      </c>
      <c r="Z39" s="1">
        <v>300.80419999999998</v>
      </c>
      <c r="AA39" s="1">
        <v>258.14</v>
      </c>
      <c r="AB39" s="1">
        <v>312.51900000000001</v>
      </c>
      <c r="AC39" s="1">
        <v>271.572</v>
      </c>
      <c r="AD39" s="1"/>
      <c r="AE39" s="1">
        <f t="shared" si="20"/>
        <v>1300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33</v>
      </c>
      <c r="C40" s="1">
        <v>420.226</v>
      </c>
      <c r="D40" s="1">
        <v>621.27800000000002</v>
      </c>
      <c r="E40" s="1">
        <v>546.178</v>
      </c>
      <c r="F40" s="1">
        <v>398.18</v>
      </c>
      <c r="G40" s="1">
        <f t="shared" si="21"/>
        <v>398.18</v>
      </c>
      <c r="H40" s="6">
        <v>1</v>
      </c>
      <c r="I40" s="1">
        <v>60</v>
      </c>
      <c r="J40" s="1" t="s">
        <v>34</v>
      </c>
      <c r="K40" s="1">
        <v>514</v>
      </c>
      <c r="L40" s="1">
        <f t="shared" si="22"/>
        <v>32.177999999999997</v>
      </c>
      <c r="M40" s="1"/>
      <c r="N40" s="1"/>
      <c r="O40" s="1">
        <v>550</v>
      </c>
      <c r="P40" s="1"/>
      <c r="Q40" s="1">
        <f t="shared" si="23"/>
        <v>109.23560000000001</v>
      </c>
      <c r="R40" s="5">
        <f t="shared" si="18"/>
        <v>362.64720000000017</v>
      </c>
      <c r="S40" s="5">
        <v>360</v>
      </c>
      <c r="T40" s="5">
        <v>360</v>
      </c>
      <c r="U40" s="1"/>
      <c r="V40" s="1">
        <f t="shared" si="19"/>
        <v>11.97576614217343</v>
      </c>
      <c r="W40" s="1">
        <f t="shared" si="6"/>
        <v>8.6801372446345333</v>
      </c>
      <c r="X40" s="1">
        <v>107.2714</v>
      </c>
      <c r="Y40" s="1">
        <v>77.240800000000007</v>
      </c>
      <c r="Z40" s="1">
        <v>75.771600000000007</v>
      </c>
      <c r="AA40" s="1">
        <v>83.9482</v>
      </c>
      <c r="AB40" s="1">
        <v>88.519800000000004</v>
      </c>
      <c r="AC40" s="1">
        <v>84.954999999999998</v>
      </c>
      <c r="AD40" s="1"/>
      <c r="AE40" s="1">
        <f t="shared" si="20"/>
        <v>360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33</v>
      </c>
      <c r="C41" s="1">
        <v>1232.548</v>
      </c>
      <c r="D41" s="1">
        <v>1572.7829999999999</v>
      </c>
      <c r="E41" s="1">
        <v>1112.0619999999999</v>
      </c>
      <c r="F41" s="1">
        <v>1456.9929999999999</v>
      </c>
      <c r="G41" s="1">
        <f t="shared" si="21"/>
        <v>1456.9929999999999</v>
      </c>
      <c r="H41" s="6">
        <v>1</v>
      </c>
      <c r="I41" s="1">
        <v>60</v>
      </c>
      <c r="J41" s="1" t="s">
        <v>34</v>
      </c>
      <c r="K41" s="1">
        <v>1045.1610000000001</v>
      </c>
      <c r="L41" s="1">
        <f t="shared" si="22"/>
        <v>66.90099999999984</v>
      </c>
      <c r="M41" s="1"/>
      <c r="N41" s="1"/>
      <c r="O41" s="1">
        <v>450</v>
      </c>
      <c r="P41" s="1"/>
      <c r="Q41" s="1">
        <f t="shared" si="23"/>
        <v>222.41239999999999</v>
      </c>
      <c r="R41" s="5">
        <f t="shared" si="18"/>
        <v>761.95580000000018</v>
      </c>
      <c r="S41" s="5">
        <v>550</v>
      </c>
      <c r="T41" s="5">
        <v>550</v>
      </c>
      <c r="U41" s="1"/>
      <c r="V41" s="1">
        <f t="shared" si="19"/>
        <v>11.047014465020835</v>
      </c>
      <c r="W41" s="1">
        <f t="shared" si="6"/>
        <v>8.574130758896537</v>
      </c>
      <c r="X41" s="1">
        <v>221.18639999999999</v>
      </c>
      <c r="Y41" s="1">
        <v>212.685</v>
      </c>
      <c r="Z41" s="1">
        <v>208.7988</v>
      </c>
      <c r="AA41" s="1">
        <v>185.14160000000001</v>
      </c>
      <c r="AB41" s="1">
        <v>192.1618</v>
      </c>
      <c r="AC41" s="1">
        <v>222.23240000000001</v>
      </c>
      <c r="AD41" s="1"/>
      <c r="AE41" s="1">
        <f t="shared" si="20"/>
        <v>550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2" t="s">
        <v>79</v>
      </c>
      <c r="B42" s="12" t="s">
        <v>33</v>
      </c>
      <c r="C42" s="12">
        <v>6.4189999999999996</v>
      </c>
      <c r="D42" s="12"/>
      <c r="E42" s="12">
        <v>0.746</v>
      </c>
      <c r="F42" s="12"/>
      <c r="G42" s="12">
        <f t="shared" si="21"/>
        <v>0</v>
      </c>
      <c r="H42" s="13">
        <v>0</v>
      </c>
      <c r="I42" s="12">
        <v>180</v>
      </c>
      <c r="J42" s="12" t="s">
        <v>43</v>
      </c>
      <c r="K42" s="12">
        <v>1.38</v>
      </c>
      <c r="L42" s="12">
        <f t="shared" si="22"/>
        <v>-0.6339999999999999</v>
      </c>
      <c r="M42" s="12"/>
      <c r="N42" s="12"/>
      <c r="O42" s="12"/>
      <c r="P42" s="12"/>
      <c r="Q42" s="12">
        <f t="shared" si="23"/>
        <v>0.1492</v>
      </c>
      <c r="R42" s="14"/>
      <c r="S42" s="14"/>
      <c r="T42" s="14"/>
      <c r="U42" s="12"/>
      <c r="V42" s="12">
        <f t="shared" si="10"/>
        <v>0</v>
      </c>
      <c r="W42" s="12">
        <f t="shared" si="6"/>
        <v>0</v>
      </c>
      <c r="X42" s="12">
        <v>0.74180000000000001</v>
      </c>
      <c r="Y42" s="12">
        <v>1.2605999999999999</v>
      </c>
      <c r="Z42" s="12">
        <v>1.2158</v>
      </c>
      <c r="AA42" s="12">
        <v>1.7407999999999999</v>
      </c>
      <c r="AB42" s="12">
        <v>3.4994000000000001</v>
      </c>
      <c r="AC42" s="12">
        <v>4.7984</v>
      </c>
      <c r="AD42" s="12"/>
      <c r="AE42" s="12">
        <f t="shared" ref="AE42:AE69" si="24">ROUND(R42*H42,0)</f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33</v>
      </c>
      <c r="C43" s="1">
        <v>2437.1759999999999</v>
      </c>
      <c r="D43" s="1">
        <v>1930.0360000000001</v>
      </c>
      <c r="E43" s="1">
        <v>1936.2809999999999</v>
      </c>
      <c r="F43" s="1">
        <v>2071.8220000000001</v>
      </c>
      <c r="G43" s="1">
        <f t="shared" si="21"/>
        <v>2071.8220000000001</v>
      </c>
      <c r="H43" s="6">
        <v>1</v>
      </c>
      <c r="I43" s="1">
        <v>60</v>
      </c>
      <c r="J43" s="1" t="s">
        <v>34</v>
      </c>
      <c r="K43" s="1">
        <v>1822.7280000000001</v>
      </c>
      <c r="L43" s="1">
        <f t="shared" si="22"/>
        <v>113.55299999999988</v>
      </c>
      <c r="M43" s="1"/>
      <c r="N43" s="1"/>
      <c r="O43" s="1">
        <v>750</v>
      </c>
      <c r="P43" s="1"/>
      <c r="Q43" s="1">
        <f t="shared" si="23"/>
        <v>387.25619999999998</v>
      </c>
      <c r="R43" s="5">
        <f t="shared" ref="R43" si="25">12*Q43-P43-O43-G43</f>
        <v>1825.2523999999994</v>
      </c>
      <c r="S43" s="5">
        <v>1100</v>
      </c>
      <c r="T43" s="5">
        <v>1100</v>
      </c>
      <c r="U43" s="1"/>
      <c r="V43" s="1">
        <f t="shared" ref="V43:V44" si="26">(G43+O43+P43+S43)/Q43</f>
        <v>10.127202611604412</v>
      </c>
      <c r="W43" s="1">
        <f t="shared" si="6"/>
        <v>7.2867058035481431</v>
      </c>
      <c r="X43" s="1">
        <v>392.31959999999998</v>
      </c>
      <c r="Y43" s="1">
        <v>333.97039999999998</v>
      </c>
      <c r="Z43" s="1">
        <v>328.66860000000003</v>
      </c>
      <c r="AA43" s="1">
        <v>331.95600000000002</v>
      </c>
      <c r="AB43" s="1">
        <v>353.18099999999998</v>
      </c>
      <c r="AC43" s="1">
        <v>416.92899999999997</v>
      </c>
      <c r="AD43" s="1"/>
      <c r="AE43" s="1">
        <f t="shared" ref="AE43:AE44" si="27">ROUND(S43*H43,0)</f>
        <v>1100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33</v>
      </c>
      <c r="C44" s="1">
        <v>66.495999999999995</v>
      </c>
      <c r="D44" s="1">
        <v>120.892</v>
      </c>
      <c r="E44" s="1">
        <v>51.975000000000001</v>
      </c>
      <c r="F44" s="1">
        <v>108.22199999999999</v>
      </c>
      <c r="G44" s="1">
        <f t="shared" si="21"/>
        <v>108.22199999999999</v>
      </c>
      <c r="H44" s="6">
        <v>1</v>
      </c>
      <c r="I44" s="1">
        <v>35</v>
      </c>
      <c r="J44" s="1" t="s">
        <v>34</v>
      </c>
      <c r="K44" s="1">
        <v>55.3</v>
      </c>
      <c r="L44" s="1">
        <f t="shared" si="22"/>
        <v>-3.3249999999999957</v>
      </c>
      <c r="M44" s="1"/>
      <c r="N44" s="1"/>
      <c r="O44" s="1">
        <v>70</v>
      </c>
      <c r="P44" s="1"/>
      <c r="Q44" s="1">
        <f t="shared" si="23"/>
        <v>10.395</v>
      </c>
      <c r="R44" s="5"/>
      <c r="S44" s="5">
        <f t="shared" ref="S44" si="28">R44</f>
        <v>0</v>
      </c>
      <c r="T44" s="5"/>
      <c r="U44" s="1"/>
      <c r="V44" s="1">
        <f t="shared" si="26"/>
        <v>17.144973544973542</v>
      </c>
      <c r="W44" s="1">
        <f t="shared" si="6"/>
        <v>17.144973544973542</v>
      </c>
      <c r="X44" s="1">
        <v>14.138999999999999</v>
      </c>
      <c r="Y44" s="1">
        <v>12.765000000000001</v>
      </c>
      <c r="Z44" s="1">
        <v>10.0054</v>
      </c>
      <c r="AA44" s="1">
        <v>8.3445999999999998</v>
      </c>
      <c r="AB44" s="1">
        <v>10.543799999999999</v>
      </c>
      <c r="AC44" s="1">
        <v>15.2232</v>
      </c>
      <c r="AD44" s="1"/>
      <c r="AE44" s="1">
        <f t="shared" si="2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6" t="s">
        <v>82</v>
      </c>
      <c r="B45" s="16" t="s">
        <v>33</v>
      </c>
      <c r="C45" s="16"/>
      <c r="D45" s="16"/>
      <c r="E45" s="16"/>
      <c r="F45" s="16"/>
      <c r="G45" s="16">
        <f t="shared" si="21"/>
        <v>0</v>
      </c>
      <c r="H45" s="17">
        <v>0</v>
      </c>
      <c r="I45" s="16" t="e">
        <v>#N/A</v>
      </c>
      <c r="J45" s="16" t="s">
        <v>34</v>
      </c>
      <c r="K45" s="16"/>
      <c r="L45" s="16">
        <f t="shared" si="22"/>
        <v>0</v>
      </c>
      <c r="M45" s="16"/>
      <c r="N45" s="16"/>
      <c r="O45" s="16"/>
      <c r="P45" s="16"/>
      <c r="Q45" s="16">
        <f t="shared" si="23"/>
        <v>0</v>
      </c>
      <c r="R45" s="18"/>
      <c r="S45" s="18"/>
      <c r="T45" s="18"/>
      <c r="U45" s="16"/>
      <c r="V45" s="16" t="e">
        <f t="shared" si="10"/>
        <v>#DIV/0!</v>
      </c>
      <c r="W45" s="16" t="e">
        <f t="shared" si="6"/>
        <v>#DIV/0!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 t="s">
        <v>51</v>
      </c>
      <c r="AE45" s="16">
        <f t="shared" si="24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6" t="s">
        <v>83</v>
      </c>
      <c r="B46" s="16" t="s">
        <v>33</v>
      </c>
      <c r="C46" s="16"/>
      <c r="D46" s="16">
        <v>307.29700000000003</v>
      </c>
      <c r="E46" s="16">
        <v>-1.1000000000000001</v>
      </c>
      <c r="F46" s="16">
        <v>307.29700000000003</v>
      </c>
      <c r="G46" s="16">
        <f t="shared" si="21"/>
        <v>0</v>
      </c>
      <c r="H46" s="17">
        <v>0</v>
      </c>
      <c r="I46" s="16">
        <v>30</v>
      </c>
      <c r="J46" s="16" t="s">
        <v>34</v>
      </c>
      <c r="K46" s="16">
        <v>31.7</v>
      </c>
      <c r="L46" s="16">
        <f t="shared" si="22"/>
        <v>-32.799999999999997</v>
      </c>
      <c r="M46" s="16"/>
      <c r="N46" s="16"/>
      <c r="O46" s="16"/>
      <c r="P46" s="16"/>
      <c r="Q46" s="16">
        <f t="shared" si="23"/>
        <v>-0.22000000000000003</v>
      </c>
      <c r="R46" s="18"/>
      <c r="S46" s="18"/>
      <c r="T46" s="18"/>
      <c r="U46" s="16"/>
      <c r="V46" s="16">
        <f t="shared" si="10"/>
        <v>0</v>
      </c>
      <c r="W46" s="16">
        <f t="shared" si="6"/>
        <v>0</v>
      </c>
      <c r="X46" s="16">
        <v>-0.249</v>
      </c>
      <c r="Y46" s="16">
        <v>-0.40499999999999547</v>
      </c>
      <c r="Z46" s="16">
        <v>-0.22799999999999729</v>
      </c>
      <c r="AA46" s="16">
        <v>0</v>
      </c>
      <c r="AB46" s="16">
        <v>-0.23480000000000001</v>
      </c>
      <c r="AC46" s="16">
        <v>7.606799999999998</v>
      </c>
      <c r="AD46" s="16" t="s">
        <v>51</v>
      </c>
      <c r="AE46" s="16">
        <f t="shared" si="24"/>
        <v>0</v>
      </c>
      <c r="AF46" s="1">
        <f>VLOOKUP(A46,[1]Sheet!$A:$AG,33,0)</f>
        <v>307.29700000000003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33</v>
      </c>
      <c r="C47" s="1">
        <v>198.13800000000001</v>
      </c>
      <c r="D47" s="1">
        <v>725.78</v>
      </c>
      <c r="E47" s="1">
        <v>474.66899999999998</v>
      </c>
      <c r="F47" s="1">
        <v>424.31700000000001</v>
      </c>
      <c r="G47" s="1">
        <f t="shared" si="21"/>
        <v>424.31700000000001</v>
      </c>
      <c r="H47" s="6">
        <v>1</v>
      </c>
      <c r="I47" s="1">
        <v>30</v>
      </c>
      <c r="J47" s="1" t="s">
        <v>34</v>
      </c>
      <c r="K47" s="1">
        <v>486.6</v>
      </c>
      <c r="L47" s="1">
        <f t="shared" si="22"/>
        <v>-11.93100000000004</v>
      </c>
      <c r="M47" s="1"/>
      <c r="N47" s="1"/>
      <c r="O47" s="1">
        <v>292.87200000000013</v>
      </c>
      <c r="P47" s="1"/>
      <c r="Q47" s="1">
        <f t="shared" si="23"/>
        <v>94.933799999999991</v>
      </c>
      <c r="R47" s="5">
        <f>11*Q47-P47-O47-G47</f>
        <v>327.08279999999991</v>
      </c>
      <c r="S47" s="5">
        <f>R47</f>
        <v>327.08279999999991</v>
      </c>
      <c r="T47" s="5">
        <v>327</v>
      </c>
      <c r="U47" s="1"/>
      <c r="V47" s="1">
        <f>(G47+O47+P47+S47)/Q47</f>
        <v>11.000000000000002</v>
      </c>
      <c r="W47" s="1">
        <f t="shared" si="6"/>
        <v>7.5546222736264657</v>
      </c>
      <c r="X47" s="1">
        <v>74.436000000000007</v>
      </c>
      <c r="Y47" s="1">
        <v>69.044200000000004</v>
      </c>
      <c r="Z47" s="1">
        <v>87.503200000000007</v>
      </c>
      <c r="AA47" s="1">
        <v>72.237800000000007</v>
      </c>
      <c r="AB47" s="1">
        <v>75.917000000000002</v>
      </c>
      <c r="AC47" s="1">
        <v>84.301199999999994</v>
      </c>
      <c r="AD47" s="1"/>
      <c r="AE47" s="1">
        <f>ROUND(S47*H47,0)</f>
        <v>327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6" t="s">
        <v>85</v>
      </c>
      <c r="B48" s="16" t="s">
        <v>33</v>
      </c>
      <c r="C48" s="16"/>
      <c r="D48" s="16"/>
      <c r="E48" s="16"/>
      <c r="F48" s="16"/>
      <c r="G48" s="16">
        <f t="shared" si="21"/>
        <v>0</v>
      </c>
      <c r="H48" s="17">
        <v>0</v>
      </c>
      <c r="I48" s="16" t="e">
        <v>#N/A</v>
      </c>
      <c r="J48" s="16" t="s">
        <v>34</v>
      </c>
      <c r="K48" s="16"/>
      <c r="L48" s="16">
        <f t="shared" si="22"/>
        <v>0</v>
      </c>
      <c r="M48" s="16"/>
      <c r="N48" s="16"/>
      <c r="O48" s="16"/>
      <c r="P48" s="16"/>
      <c r="Q48" s="16">
        <f t="shared" si="23"/>
        <v>0</v>
      </c>
      <c r="R48" s="18"/>
      <c r="S48" s="18"/>
      <c r="T48" s="18"/>
      <c r="U48" s="16"/>
      <c r="V48" s="16" t="e">
        <f t="shared" si="10"/>
        <v>#DIV/0!</v>
      </c>
      <c r="W48" s="16" t="e">
        <f t="shared" si="6"/>
        <v>#DIV/0!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 t="s">
        <v>51</v>
      </c>
      <c r="AE48" s="16">
        <f t="shared" si="24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>
        <v>4312.3490000000002</v>
      </c>
      <c r="D49" s="1">
        <v>5856.3860000000004</v>
      </c>
      <c r="E49" s="1">
        <v>4617.3720000000003</v>
      </c>
      <c r="F49" s="1">
        <v>4753.5429999999997</v>
      </c>
      <c r="G49" s="1">
        <f t="shared" si="21"/>
        <v>4753.5429999999997</v>
      </c>
      <c r="H49" s="6">
        <v>1</v>
      </c>
      <c r="I49" s="1">
        <v>40</v>
      </c>
      <c r="J49" s="1" t="s">
        <v>34</v>
      </c>
      <c r="K49" s="1">
        <v>4532.8770000000004</v>
      </c>
      <c r="L49" s="1">
        <f t="shared" si="22"/>
        <v>84.494999999999891</v>
      </c>
      <c r="M49" s="1"/>
      <c r="N49" s="1"/>
      <c r="O49" s="1">
        <v>2800</v>
      </c>
      <c r="P49" s="1"/>
      <c r="Q49" s="1">
        <f t="shared" si="23"/>
        <v>923.47440000000006</v>
      </c>
      <c r="R49" s="5">
        <f>12*Q49-P49-O49-G49</f>
        <v>3528.1498000000011</v>
      </c>
      <c r="S49" s="5">
        <v>2200</v>
      </c>
      <c r="T49" s="5">
        <v>2200</v>
      </c>
      <c r="U49" s="1"/>
      <c r="V49" s="1">
        <f>(G49+O49+P49+S49)/Q49</f>
        <v>10.56179034307827</v>
      </c>
      <c r="W49" s="1">
        <f t="shared" si="6"/>
        <v>8.1794828313594827</v>
      </c>
      <c r="X49" s="1">
        <v>925.41599999999994</v>
      </c>
      <c r="Y49" s="1">
        <v>814.51840000000004</v>
      </c>
      <c r="Z49" s="1">
        <v>827.13179999999988</v>
      </c>
      <c r="AA49" s="1">
        <v>637.89160000000004</v>
      </c>
      <c r="AB49" s="1">
        <v>647.23059999999998</v>
      </c>
      <c r="AC49" s="1">
        <v>781.15539999999999</v>
      </c>
      <c r="AD49" s="1"/>
      <c r="AE49" s="1">
        <f>ROUND(S49*H49,0)</f>
        <v>2200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6" t="s">
        <v>87</v>
      </c>
      <c r="B50" s="16" t="s">
        <v>33</v>
      </c>
      <c r="C50" s="16"/>
      <c r="D50" s="16"/>
      <c r="E50" s="16"/>
      <c r="F50" s="16"/>
      <c r="G50" s="16">
        <f t="shared" si="21"/>
        <v>0</v>
      </c>
      <c r="H50" s="17">
        <v>0</v>
      </c>
      <c r="I50" s="16">
        <v>35</v>
      </c>
      <c r="J50" s="16" t="s">
        <v>34</v>
      </c>
      <c r="K50" s="16"/>
      <c r="L50" s="16">
        <f t="shared" si="22"/>
        <v>0</v>
      </c>
      <c r="M50" s="16"/>
      <c r="N50" s="16"/>
      <c r="O50" s="16"/>
      <c r="P50" s="16"/>
      <c r="Q50" s="16">
        <f t="shared" si="23"/>
        <v>0</v>
      </c>
      <c r="R50" s="18"/>
      <c r="S50" s="18"/>
      <c r="T50" s="18"/>
      <c r="U50" s="16"/>
      <c r="V50" s="16" t="e">
        <f t="shared" si="10"/>
        <v>#DIV/0!</v>
      </c>
      <c r="W50" s="16" t="e">
        <f t="shared" si="6"/>
        <v>#DIV/0!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 t="s">
        <v>51</v>
      </c>
      <c r="AE50" s="16">
        <f t="shared" si="24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33</v>
      </c>
      <c r="C51" s="1">
        <v>35.54</v>
      </c>
      <c r="D51" s="1">
        <v>27.018999999999998</v>
      </c>
      <c r="E51" s="1">
        <v>26.786000000000001</v>
      </c>
      <c r="F51" s="1">
        <v>35.773000000000003</v>
      </c>
      <c r="G51" s="1">
        <f t="shared" si="21"/>
        <v>35.773000000000003</v>
      </c>
      <c r="H51" s="6">
        <v>1</v>
      </c>
      <c r="I51" s="1" t="e">
        <v>#N/A</v>
      </c>
      <c r="J51" s="1" t="s">
        <v>34</v>
      </c>
      <c r="K51" s="1">
        <v>27.6</v>
      </c>
      <c r="L51" s="1">
        <f t="shared" si="22"/>
        <v>-0.81400000000000006</v>
      </c>
      <c r="M51" s="1"/>
      <c r="N51" s="1"/>
      <c r="O51" s="1">
        <v>0</v>
      </c>
      <c r="P51" s="1"/>
      <c r="Q51" s="1">
        <f t="shared" si="23"/>
        <v>5.3572000000000006</v>
      </c>
      <c r="R51" s="5">
        <f>12*Q51-P51-O51-G51</f>
        <v>28.513400000000011</v>
      </c>
      <c r="S51" s="5">
        <v>12</v>
      </c>
      <c r="T51" s="5">
        <v>12</v>
      </c>
      <c r="U51" s="1"/>
      <c r="V51" s="1">
        <f>(G51+O51+P51+S51)/Q51</f>
        <v>8.9175315463301725</v>
      </c>
      <c r="W51" s="1">
        <f t="shared" si="6"/>
        <v>6.6775554394086463</v>
      </c>
      <c r="X51" s="1">
        <v>4.8513999999999999</v>
      </c>
      <c r="Y51" s="1">
        <v>1.6288</v>
      </c>
      <c r="Z51" s="1">
        <v>3.8028</v>
      </c>
      <c r="AA51" s="1">
        <v>3.2706</v>
      </c>
      <c r="AB51" s="1">
        <v>1.0966</v>
      </c>
      <c r="AC51" s="1">
        <v>0</v>
      </c>
      <c r="AD51" s="1" t="s">
        <v>55</v>
      </c>
      <c r="AE51" s="1">
        <f>ROUND(S51*H51,0)</f>
        <v>12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89</v>
      </c>
      <c r="B52" s="16" t="s">
        <v>33</v>
      </c>
      <c r="C52" s="16"/>
      <c r="D52" s="16"/>
      <c r="E52" s="16"/>
      <c r="F52" s="16"/>
      <c r="G52" s="16">
        <f t="shared" si="21"/>
        <v>0</v>
      </c>
      <c r="H52" s="17">
        <v>0</v>
      </c>
      <c r="I52" s="16" t="e">
        <v>#N/A</v>
      </c>
      <c r="J52" s="16" t="s">
        <v>34</v>
      </c>
      <c r="K52" s="16"/>
      <c r="L52" s="16">
        <f t="shared" si="22"/>
        <v>0</v>
      </c>
      <c r="M52" s="16"/>
      <c r="N52" s="16"/>
      <c r="O52" s="16"/>
      <c r="P52" s="16"/>
      <c r="Q52" s="16">
        <f t="shared" si="23"/>
        <v>0</v>
      </c>
      <c r="R52" s="18"/>
      <c r="S52" s="18"/>
      <c r="T52" s="18"/>
      <c r="U52" s="16"/>
      <c r="V52" s="16" t="e">
        <f t="shared" si="10"/>
        <v>#DIV/0!</v>
      </c>
      <c r="W52" s="16" t="e">
        <f t="shared" si="6"/>
        <v>#DIV/0!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 t="s">
        <v>51</v>
      </c>
      <c r="AE52" s="16">
        <f t="shared" si="24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2" t="s">
        <v>90</v>
      </c>
      <c r="B53" s="12" t="s">
        <v>33</v>
      </c>
      <c r="C53" s="12"/>
      <c r="D53" s="12">
        <v>43.155000000000001</v>
      </c>
      <c r="E53" s="12"/>
      <c r="F53" s="12">
        <v>43.155000000000001</v>
      </c>
      <c r="G53" s="19">
        <f t="shared" si="21"/>
        <v>43.155000000000001</v>
      </c>
      <c r="H53" s="13">
        <v>0</v>
      </c>
      <c r="I53" s="12" t="e">
        <v>#N/A</v>
      </c>
      <c r="J53" s="15" t="s">
        <v>43</v>
      </c>
      <c r="K53" s="12"/>
      <c r="L53" s="12">
        <f t="shared" si="22"/>
        <v>0</v>
      </c>
      <c r="M53" s="12"/>
      <c r="N53" s="12"/>
      <c r="O53" s="12"/>
      <c r="P53" s="12"/>
      <c r="Q53" s="12">
        <f t="shared" si="23"/>
        <v>0</v>
      </c>
      <c r="R53" s="14"/>
      <c r="S53" s="14"/>
      <c r="T53" s="14"/>
      <c r="U53" s="12"/>
      <c r="V53" s="12" t="e">
        <f t="shared" si="10"/>
        <v>#DIV/0!</v>
      </c>
      <c r="W53" s="12" t="e">
        <f t="shared" si="6"/>
        <v>#DIV/0!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20" t="s">
        <v>174</v>
      </c>
      <c r="AE53" s="12">
        <f t="shared" si="24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6" t="s">
        <v>91</v>
      </c>
      <c r="B54" s="16" t="s">
        <v>33</v>
      </c>
      <c r="C54" s="16">
        <v>34.947000000000003</v>
      </c>
      <c r="D54" s="16">
        <v>21.850999999999999</v>
      </c>
      <c r="E54" s="16">
        <v>30.948</v>
      </c>
      <c r="F54" s="16">
        <v>20.876999999999999</v>
      </c>
      <c r="G54" s="16">
        <f t="shared" si="21"/>
        <v>20.876999999999999</v>
      </c>
      <c r="H54" s="17">
        <v>0</v>
      </c>
      <c r="I54" s="16">
        <v>45</v>
      </c>
      <c r="J54" s="16" t="s">
        <v>34</v>
      </c>
      <c r="K54" s="16">
        <v>35</v>
      </c>
      <c r="L54" s="16">
        <f t="shared" si="22"/>
        <v>-4.0519999999999996</v>
      </c>
      <c r="M54" s="16"/>
      <c r="N54" s="16"/>
      <c r="O54" s="16"/>
      <c r="P54" s="16"/>
      <c r="Q54" s="16">
        <f t="shared" si="23"/>
        <v>6.1896000000000004</v>
      </c>
      <c r="R54" s="18"/>
      <c r="S54" s="18"/>
      <c r="T54" s="18"/>
      <c r="U54" s="16"/>
      <c r="V54" s="16">
        <f t="shared" si="10"/>
        <v>3.372915858860023</v>
      </c>
      <c r="W54" s="16">
        <f t="shared" si="6"/>
        <v>3.372915858860023</v>
      </c>
      <c r="X54" s="16">
        <v>6.3252000000000006</v>
      </c>
      <c r="Y54" s="16">
        <v>4.7101999999999986</v>
      </c>
      <c r="Z54" s="16">
        <v>5.2976000000000001</v>
      </c>
      <c r="AA54" s="16">
        <v>6.1536</v>
      </c>
      <c r="AB54" s="16">
        <v>7.1449999999999996</v>
      </c>
      <c r="AC54" s="16">
        <v>4.8132000000000001</v>
      </c>
      <c r="AD54" s="16" t="s">
        <v>51</v>
      </c>
      <c r="AE54" s="16">
        <f t="shared" si="24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33</v>
      </c>
      <c r="C55" s="1">
        <v>66.128</v>
      </c>
      <c r="D55" s="1">
        <v>90.131</v>
      </c>
      <c r="E55" s="1">
        <v>77</v>
      </c>
      <c r="F55" s="1">
        <v>56.488</v>
      </c>
      <c r="G55" s="1">
        <f t="shared" si="21"/>
        <v>56.488</v>
      </c>
      <c r="H55" s="6">
        <v>1</v>
      </c>
      <c r="I55" s="1">
        <v>45</v>
      </c>
      <c r="J55" s="1" t="s">
        <v>34</v>
      </c>
      <c r="K55" s="1">
        <v>86.37</v>
      </c>
      <c r="L55" s="1">
        <f t="shared" si="22"/>
        <v>-9.3700000000000045</v>
      </c>
      <c r="M55" s="1"/>
      <c r="N55" s="1"/>
      <c r="O55" s="1">
        <v>85.541999999999987</v>
      </c>
      <c r="P55" s="1"/>
      <c r="Q55" s="1">
        <f t="shared" si="23"/>
        <v>15.4</v>
      </c>
      <c r="R55" s="5">
        <f t="shared" ref="R55:R56" si="29">12*Q55-P55-O55-G55</f>
        <v>42.770000000000024</v>
      </c>
      <c r="S55" s="5">
        <f t="shared" ref="S55:S56" si="30">R55</f>
        <v>42.770000000000024</v>
      </c>
      <c r="T55" s="5">
        <v>43</v>
      </c>
      <c r="U55" s="1"/>
      <c r="V55" s="1">
        <f t="shared" ref="V55:V56" si="31">(G55+O55+P55+S55)/Q55</f>
        <v>12</v>
      </c>
      <c r="W55" s="1">
        <f t="shared" si="6"/>
        <v>9.2227272727272709</v>
      </c>
      <c r="X55" s="1">
        <v>17.0976</v>
      </c>
      <c r="Y55" s="1">
        <v>13.934799999999999</v>
      </c>
      <c r="Z55" s="1">
        <v>13.2088</v>
      </c>
      <c r="AA55" s="1">
        <v>11.926399999999999</v>
      </c>
      <c r="AB55" s="1">
        <v>13.2258</v>
      </c>
      <c r="AC55" s="1">
        <v>14.2262</v>
      </c>
      <c r="AD55" s="1"/>
      <c r="AE55" s="1">
        <f t="shared" ref="AE55:AE56" si="32">ROUND(S55*H55,0)</f>
        <v>43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33</v>
      </c>
      <c r="C56" s="1">
        <v>86.852999999999994</v>
      </c>
      <c r="D56" s="1">
        <v>34.33</v>
      </c>
      <c r="E56" s="1">
        <v>57.973999999999997</v>
      </c>
      <c r="F56" s="1">
        <v>28.161000000000001</v>
      </c>
      <c r="G56" s="1">
        <f t="shared" si="21"/>
        <v>28.161000000000001</v>
      </c>
      <c r="H56" s="6">
        <v>1</v>
      </c>
      <c r="I56" s="1">
        <v>45</v>
      </c>
      <c r="J56" s="1" t="s">
        <v>34</v>
      </c>
      <c r="K56" s="1">
        <v>62.87</v>
      </c>
      <c r="L56" s="1">
        <f t="shared" si="22"/>
        <v>-4.8960000000000008</v>
      </c>
      <c r="M56" s="1"/>
      <c r="N56" s="1"/>
      <c r="O56" s="1">
        <v>83.447000000000003</v>
      </c>
      <c r="P56" s="1"/>
      <c r="Q56" s="1">
        <f t="shared" si="23"/>
        <v>11.594799999999999</v>
      </c>
      <c r="R56" s="5">
        <f t="shared" si="29"/>
        <v>27.529599999999988</v>
      </c>
      <c r="S56" s="5">
        <f t="shared" si="30"/>
        <v>27.529599999999988</v>
      </c>
      <c r="T56" s="5">
        <v>28</v>
      </c>
      <c r="U56" s="1"/>
      <c r="V56" s="1">
        <f t="shared" si="31"/>
        <v>12</v>
      </c>
      <c r="W56" s="1">
        <f t="shared" si="6"/>
        <v>9.6256942767447491</v>
      </c>
      <c r="X56" s="1">
        <v>12.583</v>
      </c>
      <c r="Y56" s="1">
        <v>8.8165999999999993</v>
      </c>
      <c r="Z56" s="1">
        <v>9.1053999999999995</v>
      </c>
      <c r="AA56" s="1">
        <v>11.4526</v>
      </c>
      <c r="AB56" s="1">
        <v>12.6904</v>
      </c>
      <c r="AC56" s="1">
        <v>10.6694</v>
      </c>
      <c r="AD56" s="1"/>
      <c r="AE56" s="1">
        <f t="shared" si="32"/>
        <v>28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6" t="s">
        <v>94</v>
      </c>
      <c r="B57" s="16" t="s">
        <v>33</v>
      </c>
      <c r="C57" s="16"/>
      <c r="D57" s="16"/>
      <c r="E57" s="16"/>
      <c r="F57" s="16"/>
      <c r="G57" s="16">
        <f t="shared" si="21"/>
        <v>0</v>
      </c>
      <c r="H57" s="17">
        <v>0</v>
      </c>
      <c r="I57" s="16" t="e">
        <v>#N/A</v>
      </c>
      <c r="J57" s="16" t="s">
        <v>34</v>
      </c>
      <c r="K57" s="16"/>
      <c r="L57" s="16">
        <f t="shared" si="22"/>
        <v>0</v>
      </c>
      <c r="M57" s="16"/>
      <c r="N57" s="16"/>
      <c r="O57" s="16"/>
      <c r="P57" s="16"/>
      <c r="Q57" s="16">
        <f t="shared" si="23"/>
        <v>0</v>
      </c>
      <c r="R57" s="18"/>
      <c r="S57" s="18"/>
      <c r="T57" s="18"/>
      <c r="U57" s="16"/>
      <c r="V57" s="16" t="e">
        <f t="shared" si="10"/>
        <v>#DIV/0!</v>
      </c>
      <c r="W57" s="16" t="e">
        <f t="shared" si="6"/>
        <v>#DIV/0!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 t="s">
        <v>51</v>
      </c>
      <c r="AE57" s="16">
        <f t="shared" si="24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42</v>
      </c>
      <c r="C58" s="1">
        <v>415</v>
      </c>
      <c r="D58" s="1">
        <v>1177</v>
      </c>
      <c r="E58" s="1">
        <v>816.94200000000001</v>
      </c>
      <c r="F58" s="1">
        <v>663.05799999999999</v>
      </c>
      <c r="G58" s="1">
        <f t="shared" si="21"/>
        <v>663.05799999999999</v>
      </c>
      <c r="H58" s="6">
        <v>0.4</v>
      </c>
      <c r="I58" s="1">
        <v>45</v>
      </c>
      <c r="J58" s="1" t="s">
        <v>34</v>
      </c>
      <c r="K58" s="1">
        <v>817</v>
      </c>
      <c r="L58" s="1">
        <f t="shared" si="22"/>
        <v>-5.7999999999992724E-2</v>
      </c>
      <c r="M58" s="1"/>
      <c r="N58" s="1"/>
      <c r="O58" s="1">
        <v>835.21439999999984</v>
      </c>
      <c r="P58" s="1"/>
      <c r="Q58" s="1">
        <f t="shared" si="23"/>
        <v>163.38839999999999</v>
      </c>
      <c r="R58" s="5">
        <f>12*Q58-P58-O58-G58</f>
        <v>462.38840000000005</v>
      </c>
      <c r="S58" s="5">
        <f>R58</f>
        <v>462.38840000000005</v>
      </c>
      <c r="T58" s="5">
        <v>462</v>
      </c>
      <c r="U58" s="1"/>
      <c r="V58" s="1">
        <f>(G58+O58+P58+S58)/Q58</f>
        <v>12</v>
      </c>
      <c r="W58" s="1">
        <f t="shared" si="6"/>
        <v>9.1700047249376322</v>
      </c>
      <c r="X58" s="1">
        <v>151.58840000000001</v>
      </c>
      <c r="Y58" s="1">
        <v>123.4</v>
      </c>
      <c r="Z58" s="1">
        <v>130.6</v>
      </c>
      <c r="AA58" s="1">
        <v>122.6</v>
      </c>
      <c r="AB58" s="1">
        <v>119.6</v>
      </c>
      <c r="AC58" s="1">
        <v>139</v>
      </c>
      <c r="AD58" s="1"/>
      <c r="AE58" s="1">
        <f>ROUND(S58*H58,0)</f>
        <v>185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6" t="s">
        <v>96</v>
      </c>
      <c r="B59" s="16" t="s">
        <v>42</v>
      </c>
      <c r="C59" s="16">
        <v>109</v>
      </c>
      <c r="D59" s="16">
        <v>1</v>
      </c>
      <c r="E59" s="16">
        <v>88</v>
      </c>
      <c r="F59" s="16">
        <v>1</v>
      </c>
      <c r="G59" s="16">
        <f t="shared" si="21"/>
        <v>1</v>
      </c>
      <c r="H59" s="17">
        <v>0</v>
      </c>
      <c r="I59" s="16">
        <v>50</v>
      </c>
      <c r="J59" s="16" t="s">
        <v>34</v>
      </c>
      <c r="K59" s="16">
        <v>96</v>
      </c>
      <c r="L59" s="16">
        <f t="shared" si="22"/>
        <v>-8</v>
      </c>
      <c r="M59" s="16"/>
      <c r="N59" s="16"/>
      <c r="O59" s="16"/>
      <c r="P59" s="16"/>
      <c r="Q59" s="16">
        <f t="shared" si="23"/>
        <v>17.600000000000001</v>
      </c>
      <c r="R59" s="18"/>
      <c r="S59" s="18"/>
      <c r="T59" s="18"/>
      <c r="U59" s="16"/>
      <c r="V59" s="16">
        <f t="shared" si="10"/>
        <v>5.6818181818181816E-2</v>
      </c>
      <c r="W59" s="16">
        <f t="shared" si="6"/>
        <v>5.6818181818181816E-2</v>
      </c>
      <c r="X59" s="16">
        <v>20</v>
      </c>
      <c r="Y59" s="16">
        <v>14</v>
      </c>
      <c r="Z59" s="16">
        <v>12</v>
      </c>
      <c r="AA59" s="16">
        <v>12.2</v>
      </c>
      <c r="AB59" s="16">
        <v>16.2</v>
      </c>
      <c r="AC59" s="16">
        <v>17.600000000000001</v>
      </c>
      <c r="AD59" s="16" t="s">
        <v>51</v>
      </c>
      <c r="AE59" s="16">
        <f t="shared" si="24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33</v>
      </c>
      <c r="C60" s="1">
        <v>217.20699999999999</v>
      </c>
      <c r="D60" s="1">
        <v>633.36500000000001</v>
      </c>
      <c r="E60" s="1">
        <v>264.30099999999999</v>
      </c>
      <c r="F60" s="1">
        <v>523.1</v>
      </c>
      <c r="G60" s="1">
        <f t="shared" si="21"/>
        <v>523.1</v>
      </c>
      <c r="H60" s="6">
        <v>1</v>
      </c>
      <c r="I60" s="1">
        <v>45</v>
      </c>
      <c r="J60" s="1" t="s">
        <v>34</v>
      </c>
      <c r="K60" s="1">
        <v>310.64999999999998</v>
      </c>
      <c r="L60" s="1">
        <f t="shared" si="22"/>
        <v>-46.34899999999999</v>
      </c>
      <c r="M60" s="1"/>
      <c r="N60" s="1"/>
      <c r="O60" s="1">
        <v>120</v>
      </c>
      <c r="P60" s="1"/>
      <c r="Q60" s="1">
        <f t="shared" si="23"/>
        <v>52.860199999999999</v>
      </c>
      <c r="R60" s="5"/>
      <c r="S60" s="5">
        <f t="shared" ref="S60:S68" si="33">R60</f>
        <v>0</v>
      </c>
      <c r="T60" s="5"/>
      <c r="U60" s="1"/>
      <c r="V60" s="1">
        <f t="shared" ref="V60:V68" si="34">(G60+O60+P60+S60)/Q60</f>
        <v>12.166053098550517</v>
      </c>
      <c r="W60" s="1">
        <f t="shared" si="6"/>
        <v>12.166053098550517</v>
      </c>
      <c r="X60" s="1">
        <v>57.283200000000001</v>
      </c>
      <c r="Y60" s="1">
        <v>64.924999999999997</v>
      </c>
      <c r="Z60" s="1">
        <v>57.367800000000003</v>
      </c>
      <c r="AA60" s="1">
        <v>39.236600000000003</v>
      </c>
      <c r="AB60" s="1">
        <v>35.959600000000002</v>
      </c>
      <c r="AC60" s="1">
        <v>49.066000000000003</v>
      </c>
      <c r="AD60" s="1"/>
      <c r="AE60" s="1">
        <f t="shared" ref="AE60:AE68" si="35">ROUND(S60*H60,0)</f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42</v>
      </c>
      <c r="C61" s="1">
        <v>34</v>
      </c>
      <c r="D61" s="1">
        <v>352.31700000000001</v>
      </c>
      <c r="E61" s="1">
        <v>175.31700000000001</v>
      </c>
      <c r="F61" s="1">
        <v>181</v>
      </c>
      <c r="G61" s="1">
        <f t="shared" si="21"/>
        <v>181</v>
      </c>
      <c r="H61" s="6">
        <v>0.35</v>
      </c>
      <c r="I61" s="1">
        <v>40</v>
      </c>
      <c r="J61" s="1" t="s">
        <v>34</v>
      </c>
      <c r="K61" s="1">
        <v>191</v>
      </c>
      <c r="L61" s="1">
        <f t="shared" si="22"/>
        <v>-15.682999999999993</v>
      </c>
      <c r="M61" s="1"/>
      <c r="N61" s="1"/>
      <c r="O61" s="1">
        <v>159.69739999999999</v>
      </c>
      <c r="P61" s="1"/>
      <c r="Q61" s="1">
        <f t="shared" si="23"/>
        <v>35.063400000000001</v>
      </c>
      <c r="R61" s="5">
        <f t="shared" ref="R61:R68" si="36">12*Q61-P61-O61-G61</f>
        <v>80.063400000000001</v>
      </c>
      <c r="S61" s="5">
        <f t="shared" si="33"/>
        <v>80.063400000000001</v>
      </c>
      <c r="T61" s="5">
        <v>80</v>
      </c>
      <c r="U61" s="1"/>
      <c r="V61" s="1">
        <f t="shared" si="34"/>
        <v>12</v>
      </c>
      <c r="W61" s="1">
        <f t="shared" si="6"/>
        <v>9.7166104827255779</v>
      </c>
      <c r="X61" s="1">
        <v>33.663400000000003</v>
      </c>
      <c r="Y61" s="1">
        <v>29.8</v>
      </c>
      <c r="Z61" s="1">
        <v>28.2</v>
      </c>
      <c r="AA61" s="1">
        <v>28.8</v>
      </c>
      <c r="AB61" s="1">
        <v>32</v>
      </c>
      <c r="AC61" s="1">
        <v>35.799999999999997</v>
      </c>
      <c r="AD61" s="1"/>
      <c r="AE61" s="1">
        <f t="shared" si="35"/>
        <v>28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33</v>
      </c>
      <c r="C62" s="1">
        <v>10.795999999999999</v>
      </c>
      <c r="D62" s="1">
        <v>21.629000000000001</v>
      </c>
      <c r="E62" s="1">
        <v>6.4770000000000003</v>
      </c>
      <c r="F62" s="1">
        <v>18.739999999999998</v>
      </c>
      <c r="G62" s="1">
        <f t="shared" si="21"/>
        <v>18.739999999999998</v>
      </c>
      <c r="H62" s="6">
        <v>1</v>
      </c>
      <c r="I62" s="1" t="e">
        <v>#N/A</v>
      </c>
      <c r="J62" s="1" t="s">
        <v>34</v>
      </c>
      <c r="K62" s="1">
        <v>20.5</v>
      </c>
      <c r="L62" s="1">
        <f t="shared" si="22"/>
        <v>-14.023</v>
      </c>
      <c r="M62" s="1"/>
      <c r="N62" s="1"/>
      <c r="O62" s="1">
        <v>0</v>
      </c>
      <c r="P62" s="1"/>
      <c r="Q62" s="1">
        <f t="shared" si="23"/>
        <v>1.2954000000000001</v>
      </c>
      <c r="R62" s="5"/>
      <c r="S62" s="5">
        <f t="shared" si="33"/>
        <v>0</v>
      </c>
      <c r="T62" s="5"/>
      <c r="U62" s="1"/>
      <c r="V62" s="1">
        <f t="shared" si="34"/>
        <v>14.466574031187276</v>
      </c>
      <c r="W62" s="1">
        <f t="shared" si="6"/>
        <v>14.466574031187276</v>
      </c>
      <c r="X62" s="1">
        <v>1.2976000000000001</v>
      </c>
      <c r="Y62" s="1">
        <v>2.4493999999999998</v>
      </c>
      <c r="Z62" s="1">
        <v>2.1583999999999999</v>
      </c>
      <c r="AA62" s="1">
        <v>0.28720000000000001</v>
      </c>
      <c r="AB62" s="1">
        <v>0</v>
      </c>
      <c r="AC62" s="1">
        <v>0</v>
      </c>
      <c r="AD62" s="1"/>
      <c r="AE62" s="1">
        <f t="shared" si="3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42</v>
      </c>
      <c r="C63" s="1">
        <v>517</v>
      </c>
      <c r="D63" s="1">
        <v>1508</v>
      </c>
      <c r="E63" s="1">
        <v>448</v>
      </c>
      <c r="F63" s="1">
        <v>1491</v>
      </c>
      <c r="G63" s="1">
        <f t="shared" si="21"/>
        <v>591</v>
      </c>
      <c r="H63" s="6">
        <v>0.4</v>
      </c>
      <c r="I63" s="1">
        <v>40</v>
      </c>
      <c r="J63" s="1" t="s">
        <v>34</v>
      </c>
      <c r="K63" s="1">
        <v>454</v>
      </c>
      <c r="L63" s="1">
        <f t="shared" si="22"/>
        <v>-6</v>
      </c>
      <c r="M63" s="1"/>
      <c r="N63" s="1"/>
      <c r="O63" s="1">
        <v>315</v>
      </c>
      <c r="P63" s="1"/>
      <c r="Q63" s="1">
        <f t="shared" si="23"/>
        <v>89.6</v>
      </c>
      <c r="R63" s="5">
        <f t="shared" si="36"/>
        <v>169.19999999999982</v>
      </c>
      <c r="S63" s="5">
        <f t="shared" si="33"/>
        <v>169.19999999999982</v>
      </c>
      <c r="T63" s="5">
        <v>169</v>
      </c>
      <c r="U63" s="1"/>
      <c r="V63" s="1">
        <f t="shared" si="34"/>
        <v>11.999999999999998</v>
      </c>
      <c r="W63" s="1">
        <f t="shared" si="6"/>
        <v>10.111607142857144</v>
      </c>
      <c r="X63" s="1">
        <v>89.6</v>
      </c>
      <c r="Y63" s="1">
        <v>86.8</v>
      </c>
      <c r="Z63" s="1">
        <v>89.2</v>
      </c>
      <c r="AA63" s="1">
        <v>78.400000000000006</v>
      </c>
      <c r="AB63" s="1">
        <v>81.2</v>
      </c>
      <c r="AC63" s="1">
        <v>94.6</v>
      </c>
      <c r="AD63" s="1"/>
      <c r="AE63" s="1">
        <f t="shared" si="35"/>
        <v>68</v>
      </c>
      <c r="AF63" s="1">
        <f>VLOOKUP(A63,[1]Sheet!$A:$AG,33,0)</f>
        <v>900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42</v>
      </c>
      <c r="C64" s="1">
        <v>923</v>
      </c>
      <c r="D64" s="1">
        <v>2538</v>
      </c>
      <c r="E64" s="1">
        <v>704</v>
      </c>
      <c r="F64" s="1">
        <v>2598</v>
      </c>
      <c r="G64" s="1">
        <f t="shared" si="21"/>
        <v>1098</v>
      </c>
      <c r="H64" s="6">
        <v>0.4</v>
      </c>
      <c r="I64" s="1">
        <v>45</v>
      </c>
      <c r="J64" s="1" t="s">
        <v>34</v>
      </c>
      <c r="K64" s="1">
        <v>719</v>
      </c>
      <c r="L64" s="1">
        <f t="shared" si="22"/>
        <v>-15</v>
      </c>
      <c r="M64" s="1"/>
      <c r="N64" s="1"/>
      <c r="O64" s="1">
        <v>314.8</v>
      </c>
      <c r="P64" s="1"/>
      <c r="Q64" s="1">
        <f t="shared" si="23"/>
        <v>140.80000000000001</v>
      </c>
      <c r="R64" s="5">
        <f t="shared" si="36"/>
        <v>276.80000000000018</v>
      </c>
      <c r="S64" s="5">
        <f t="shared" si="33"/>
        <v>276.80000000000018</v>
      </c>
      <c r="T64" s="5">
        <v>277</v>
      </c>
      <c r="U64" s="1"/>
      <c r="V64" s="1">
        <f t="shared" si="34"/>
        <v>12</v>
      </c>
      <c r="W64" s="1">
        <f t="shared" si="6"/>
        <v>10.034090909090908</v>
      </c>
      <c r="X64" s="1">
        <v>141.19999999999999</v>
      </c>
      <c r="Y64" s="1">
        <v>151.19999999999999</v>
      </c>
      <c r="Z64" s="1">
        <v>158.19999999999999</v>
      </c>
      <c r="AA64" s="1">
        <v>129.4</v>
      </c>
      <c r="AB64" s="1">
        <v>127.4</v>
      </c>
      <c r="AC64" s="1">
        <v>151</v>
      </c>
      <c r="AD64" s="1"/>
      <c r="AE64" s="1">
        <f t="shared" si="35"/>
        <v>111</v>
      </c>
      <c r="AF64" s="1">
        <f>VLOOKUP(A64,[1]Sheet!$A:$AG,33,0)</f>
        <v>1500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42</v>
      </c>
      <c r="C65" s="1">
        <v>150</v>
      </c>
      <c r="D65" s="1">
        <v>318</v>
      </c>
      <c r="E65" s="1">
        <v>213</v>
      </c>
      <c r="F65" s="1">
        <v>253</v>
      </c>
      <c r="G65" s="1">
        <f t="shared" si="21"/>
        <v>133</v>
      </c>
      <c r="H65" s="6">
        <v>0.4</v>
      </c>
      <c r="I65" s="1">
        <v>40</v>
      </c>
      <c r="J65" s="1" t="s">
        <v>34</v>
      </c>
      <c r="K65" s="1">
        <v>212</v>
      </c>
      <c r="L65" s="1">
        <f t="shared" si="22"/>
        <v>1</v>
      </c>
      <c r="M65" s="1"/>
      <c r="N65" s="1"/>
      <c r="O65" s="1">
        <v>205.6</v>
      </c>
      <c r="P65" s="1"/>
      <c r="Q65" s="1">
        <f t="shared" si="23"/>
        <v>42.6</v>
      </c>
      <c r="R65" s="5">
        <f t="shared" si="36"/>
        <v>172.60000000000002</v>
      </c>
      <c r="S65" s="5">
        <f t="shared" si="33"/>
        <v>172.60000000000002</v>
      </c>
      <c r="T65" s="5">
        <v>173</v>
      </c>
      <c r="U65" s="1"/>
      <c r="V65" s="1">
        <f t="shared" si="34"/>
        <v>12</v>
      </c>
      <c r="W65" s="1">
        <f t="shared" si="6"/>
        <v>7.948356807511737</v>
      </c>
      <c r="X65" s="1">
        <v>34.6</v>
      </c>
      <c r="Y65" s="1">
        <v>17.399999999999999</v>
      </c>
      <c r="Z65" s="1">
        <v>27.4</v>
      </c>
      <c r="AA65" s="1">
        <v>37.799999999999997</v>
      </c>
      <c r="AB65" s="1">
        <v>32.4</v>
      </c>
      <c r="AC65" s="1">
        <v>27</v>
      </c>
      <c r="AD65" s="1"/>
      <c r="AE65" s="1">
        <f t="shared" si="35"/>
        <v>69</v>
      </c>
      <c r="AF65" s="1">
        <f>VLOOKUP(A65,[1]Sheet!$A:$AG,33,0)</f>
        <v>120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33</v>
      </c>
      <c r="C66" s="1">
        <v>32.311</v>
      </c>
      <c r="D66" s="1">
        <v>227.72</v>
      </c>
      <c r="E66" s="1">
        <v>110.446</v>
      </c>
      <c r="F66" s="1">
        <v>148.27699999999999</v>
      </c>
      <c r="G66" s="1">
        <f t="shared" si="21"/>
        <v>148.27699999999999</v>
      </c>
      <c r="H66" s="6">
        <v>1</v>
      </c>
      <c r="I66" s="1">
        <v>50</v>
      </c>
      <c r="J66" s="1" t="s">
        <v>34</v>
      </c>
      <c r="K66" s="1">
        <v>111.4</v>
      </c>
      <c r="L66" s="1">
        <f t="shared" si="22"/>
        <v>-0.95400000000000773</v>
      </c>
      <c r="M66" s="1"/>
      <c r="N66" s="1"/>
      <c r="O66" s="1">
        <v>0</v>
      </c>
      <c r="P66" s="1"/>
      <c r="Q66" s="1">
        <f t="shared" si="23"/>
        <v>22.089199999999998</v>
      </c>
      <c r="R66" s="5">
        <f t="shared" si="36"/>
        <v>116.79339999999996</v>
      </c>
      <c r="S66" s="5">
        <f t="shared" si="33"/>
        <v>116.79339999999996</v>
      </c>
      <c r="T66" s="5">
        <v>117</v>
      </c>
      <c r="U66" s="1"/>
      <c r="V66" s="1">
        <f t="shared" si="34"/>
        <v>11.999999999999998</v>
      </c>
      <c r="W66" s="1">
        <f t="shared" si="6"/>
        <v>6.7126469043695565</v>
      </c>
      <c r="X66" s="1">
        <v>15.181800000000001</v>
      </c>
      <c r="Y66" s="1">
        <v>13.863799999999999</v>
      </c>
      <c r="Z66" s="1">
        <v>19.8644</v>
      </c>
      <c r="AA66" s="1">
        <v>19.145800000000001</v>
      </c>
      <c r="AB66" s="1">
        <v>21.2014</v>
      </c>
      <c r="AC66" s="1">
        <v>19.784199999999998</v>
      </c>
      <c r="AD66" s="1"/>
      <c r="AE66" s="1">
        <f t="shared" si="35"/>
        <v>117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33</v>
      </c>
      <c r="C67" s="1">
        <v>262.86399999999998</v>
      </c>
      <c r="D67" s="1">
        <v>554.99599999999998</v>
      </c>
      <c r="E67" s="1">
        <v>292.99900000000002</v>
      </c>
      <c r="F67" s="1">
        <v>448.23899999999998</v>
      </c>
      <c r="G67" s="1">
        <f t="shared" si="21"/>
        <v>448.23899999999998</v>
      </c>
      <c r="H67" s="6">
        <v>1</v>
      </c>
      <c r="I67" s="1">
        <v>50</v>
      </c>
      <c r="J67" s="1" t="s">
        <v>34</v>
      </c>
      <c r="K67" s="1">
        <v>283.45</v>
      </c>
      <c r="L67" s="1">
        <f t="shared" si="22"/>
        <v>9.549000000000035</v>
      </c>
      <c r="M67" s="1"/>
      <c r="N67" s="1"/>
      <c r="O67" s="1">
        <v>155.79100000000011</v>
      </c>
      <c r="P67" s="1"/>
      <c r="Q67" s="1">
        <f t="shared" si="23"/>
        <v>58.599800000000002</v>
      </c>
      <c r="R67" s="5">
        <f t="shared" si="36"/>
        <v>99.167599999999823</v>
      </c>
      <c r="S67" s="5">
        <f t="shared" si="33"/>
        <v>99.167599999999823</v>
      </c>
      <c r="T67" s="5">
        <v>99</v>
      </c>
      <c r="U67" s="1"/>
      <c r="V67" s="1">
        <f t="shared" si="34"/>
        <v>11.999999999999998</v>
      </c>
      <c r="W67" s="1">
        <f t="shared" si="6"/>
        <v>10.307714360799867</v>
      </c>
      <c r="X67" s="1">
        <v>59.930199999999999</v>
      </c>
      <c r="Y67" s="1">
        <v>59.308599999999998</v>
      </c>
      <c r="Z67" s="1">
        <v>58.3294</v>
      </c>
      <c r="AA67" s="1">
        <v>49.524000000000001</v>
      </c>
      <c r="AB67" s="1">
        <v>49.709200000000003</v>
      </c>
      <c r="AC67" s="1">
        <v>52.774999999999999</v>
      </c>
      <c r="AD67" s="1"/>
      <c r="AE67" s="1">
        <f t="shared" si="35"/>
        <v>99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33</v>
      </c>
      <c r="C68" s="1">
        <v>220.125</v>
      </c>
      <c r="D68" s="1">
        <v>407.32600000000002</v>
      </c>
      <c r="E68" s="1">
        <v>206.93899999999999</v>
      </c>
      <c r="F68" s="1">
        <v>353.24900000000002</v>
      </c>
      <c r="G68" s="1">
        <f t="shared" si="21"/>
        <v>353.24900000000002</v>
      </c>
      <c r="H68" s="6">
        <v>1</v>
      </c>
      <c r="I68" s="1">
        <v>55</v>
      </c>
      <c r="J68" s="1" t="s">
        <v>34</v>
      </c>
      <c r="K68" s="1">
        <v>199.05</v>
      </c>
      <c r="L68" s="1">
        <f t="shared" si="22"/>
        <v>7.8889999999999816</v>
      </c>
      <c r="M68" s="1"/>
      <c r="N68" s="1"/>
      <c r="O68" s="1">
        <v>76.165999999999912</v>
      </c>
      <c r="P68" s="1"/>
      <c r="Q68" s="1">
        <f t="shared" si="23"/>
        <v>41.387799999999999</v>
      </c>
      <c r="R68" s="5">
        <f t="shared" si="36"/>
        <v>67.238600000000019</v>
      </c>
      <c r="S68" s="5">
        <f t="shared" si="33"/>
        <v>67.238600000000019</v>
      </c>
      <c r="T68" s="5">
        <v>67</v>
      </c>
      <c r="U68" s="1"/>
      <c r="V68" s="1">
        <f t="shared" si="34"/>
        <v>12</v>
      </c>
      <c r="W68" s="1">
        <f t="shared" si="6"/>
        <v>10.375400480334784</v>
      </c>
      <c r="X68" s="1">
        <v>43.284599999999998</v>
      </c>
      <c r="Y68" s="1">
        <v>44.754800000000003</v>
      </c>
      <c r="Z68" s="1">
        <v>41.587400000000002</v>
      </c>
      <c r="AA68" s="1">
        <v>32.150799999999997</v>
      </c>
      <c r="AB68" s="1">
        <v>35.995199999999997</v>
      </c>
      <c r="AC68" s="1">
        <v>36.838000000000001</v>
      </c>
      <c r="AD68" s="1"/>
      <c r="AE68" s="1">
        <f t="shared" si="35"/>
        <v>67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106</v>
      </c>
      <c r="B69" s="16" t="s">
        <v>33</v>
      </c>
      <c r="C69" s="16"/>
      <c r="D69" s="16"/>
      <c r="E69" s="16"/>
      <c r="F69" s="16"/>
      <c r="G69" s="16">
        <f t="shared" si="21"/>
        <v>0</v>
      </c>
      <c r="H69" s="17">
        <v>0</v>
      </c>
      <c r="I69" s="16" t="e">
        <v>#N/A</v>
      </c>
      <c r="J69" s="16" t="s">
        <v>34</v>
      </c>
      <c r="K69" s="16"/>
      <c r="L69" s="16">
        <f t="shared" si="22"/>
        <v>0</v>
      </c>
      <c r="M69" s="16"/>
      <c r="N69" s="16"/>
      <c r="O69" s="16"/>
      <c r="P69" s="16"/>
      <c r="Q69" s="16">
        <f t="shared" si="23"/>
        <v>0</v>
      </c>
      <c r="R69" s="18"/>
      <c r="S69" s="18"/>
      <c r="T69" s="18"/>
      <c r="U69" s="16"/>
      <c r="V69" s="16" t="e">
        <f t="shared" si="10"/>
        <v>#DIV/0!</v>
      </c>
      <c r="W69" s="16" t="e">
        <f t="shared" si="6"/>
        <v>#DIV/0!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 t="s">
        <v>51</v>
      </c>
      <c r="AE69" s="16">
        <f t="shared" si="24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107</v>
      </c>
      <c r="B70" s="16" t="s">
        <v>33</v>
      </c>
      <c r="C70" s="16"/>
      <c r="D70" s="16"/>
      <c r="E70" s="16"/>
      <c r="F70" s="16"/>
      <c r="G70" s="16">
        <f t="shared" ref="G70:G87" si="37">F70-AF70</f>
        <v>0</v>
      </c>
      <c r="H70" s="17">
        <v>0</v>
      </c>
      <c r="I70" s="16" t="e">
        <v>#N/A</v>
      </c>
      <c r="J70" s="16" t="s">
        <v>34</v>
      </c>
      <c r="K70" s="16"/>
      <c r="L70" s="16">
        <f t="shared" ref="L70:L101" si="38">E70-K70</f>
        <v>0</v>
      </c>
      <c r="M70" s="16"/>
      <c r="N70" s="16"/>
      <c r="O70" s="16"/>
      <c r="P70" s="16"/>
      <c r="Q70" s="16">
        <f t="shared" ref="Q70:Q101" si="39">E70/5</f>
        <v>0</v>
      </c>
      <c r="R70" s="18"/>
      <c r="S70" s="18"/>
      <c r="T70" s="18"/>
      <c r="U70" s="16"/>
      <c r="V70" s="16" t="e">
        <f t="shared" si="10"/>
        <v>#DIV/0!</v>
      </c>
      <c r="W70" s="16" t="e">
        <f t="shared" si="6"/>
        <v>#DIV/0!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 t="s">
        <v>51</v>
      </c>
      <c r="AE70" s="16">
        <f t="shared" ref="AE70:AE98" si="40">ROUND(R70*H70,0)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108</v>
      </c>
      <c r="B71" s="16" t="s">
        <v>33</v>
      </c>
      <c r="C71" s="16"/>
      <c r="D71" s="16"/>
      <c r="E71" s="16">
        <v>-1.3380000000000001</v>
      </c>
      <c r="F71" s="16"/>
      <c r="G71" s="16">
        <f t="shared" si="37"/>
        <v>0</v>
      </c>
      <c r="H71" s="17">
        <v>0</v>
      </c>
      <c r="I71" s="16">
        <v>40</v>
      </c>
      <c r="J71" s="16" t="s">
        <v>34</v>
      </c>
      <c r="K71" s="16"/>
      <c r="L71" s="16">
        <f t="shared" si="38"/>
        <v>-1.3380000000000001</v>
      </c>
      <c r="M71" s="16"/>
      <c r="N71" s="16"/>
      <c r="O71" s="16"/>
      <c r="P71" s="16"/>
      <c r="Q71" s="16">
        <f t="shared" si="39"/>
        <v>-0.2676</v>
      </c>
      <c r="R71" s="18"/>
      <c r="S71" s="18"/>
      <c r="T71" s="18"/>
      <c r="U71" s="16"/>
      <c r="V71" s="16">
        <f t="shared" ref="V71:V124" si="41">(G71+O71+P71+R71)/Q71</f>
        <v>0</v>
      </c>
      <c r="W71" s="16">
        <f t="shared" ref="W71:W124" si="42">(G71+O71+P71)/Q71</f>
        <v>0</v>
      </c>
      <c r="X71" s="16">
        <v>-0.87560000000000004</v>
      </c>
      <c r="Y71" s="16">
        <v>-0.60799999999999998</v>
      </c>
      <c r="Z71" s="16">
        <v>-0.156</v>
      </c>
      <c r="AA71" s="16">
        <v>1.7434000000000001</v>
      </c>
      <c r="AB71" s="16">
        <v>13.212199999999999</v>
      </c>
      <c r="AC71" s="16">
        <v>14.273199999999999</v>
      </c>
      <c r="AD71" s="16" t="s">
        <v>109</v>
      </c>
      <c r="AE71" s="16">
        <f t="shared" si="40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42</v>
      </c>
      <c r="C72" s="1">
        <v>304</v>
      </c>
      <c r="D72" s="1">
        <v>955</v>
      </c>
      <c r="E72" s="1">
        <v>599</v>
      </c>
      <c r="F72" s="1">
        <v>577</v>
      </c>
      <c r="G72" s="1">
        <f t="shared" si="37"/>
        <v>577</v>
      </c>
      <c r="H72" s="6">
        <v>0.4</v>
      </c>
      <c r="I72" s="1">
        <v>45</v>
      </c>
      <c r="J72" s="1" t="s">
        <v>34</v>
      </c>
      <c r="K72" s="1">
        <v>596</v>
      </c>
      <c r="L72" s="1">
        <f t="shared" si="38"/>
        <v>3</v>
      </c>
      <c r="M72" s="1"/>
      <c r="N72" s="1"/>
      <c r="O72" s="1">
        <v>528.59999999999991</v>
      </c>
      <c r="P72" s="1"/>
      <c r="Q72" s="1">
        <f t="shared" si="39"/>
        <v>119.8</v>
      </c>
      <c r="R72" s="5">
        <f>12*Q72-P72-O72-G72</f>
        <v>332</v>
      </c>
      <c r="S72" s="5">
        <f>R72</f>
        <v>332</v>
      </c>
      <c r="T72" s="5">
        <v>332</v>
      </c>
      <c r="U72" s="1"/>
      <c r="V72" s="1">
        <f>(G72+O72+P72+S72)/Q72</f>
        <v>12</v>
      </c>
      <c r="W72" s="1">
        <f t="shared" si="42"/>
        <v>9.2287145242070103</v>
      </c>
      <c r="X72" s="1">
        <v>111.4</v>
      </c>
      <c r="Y72" s="1">
        <v>97.2</v>
      </c>
      <c r="Z72" s="1">
        <v>100.6</v>
      </c>
      <c r="AA72" s="1">
        <v>100</v>
      </c>
      <c r="AB72" s="1">
        <v>98.4</v>
      </c>
      <c r="AC72" s="1">
        <v>105.6</v>
      </c>
      <c r="AD72" s="1"/>
      <c r="AE72" s="1">
        <f>ROUND(S72*H72,0)</f>
        <v>133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111</v>
      </c>
      <c r="B73" s="16" t="s">
        <v>33</v>
      </c>
      <c r="C73" s="16"/>
      <c r="D73" s="16"/>
      <c r="E73" s="16"/>
      <c r="F73" s="16"/>
      <c r="G73" s="16">
        <f t="shared" si="37"/>
        <v>0</v>
      </c>
      <c r="H73" s="17">
        <v>0</v>
      </c>
      <c r="I73" s="16" t="e">
        <v>#N/A</v>
      </c>
      <c r="J73" s="16" t="s">
        <v>34</v>
      </c>
      <c r="K73" s="16"/>
      <c r="L73" s="16">
        <f t="shared" si="38"/>
        <v>0</v>
      </c>
      <c r="M73" s="16"/>
      <c r="N73" s="16"/>
      <c r="O73" s="16"/>
      <c r="P73" s="16"/>
      <c r="Q73" s="16">
        <f t="shared" si="39"/>
        <v>0</v>
      </c>
      <c r="R73" s="18"/>
      <c r="S73" s="18"/>
      <c r="T73" s="18"/>
      <c r="U73" s="16"/>
      <c r="V73" s="16" t="e">
        <f t="shared" si="41"/>
        <v>#DIV/0!</v>
      </c>
      <c r="W73" s="16" t="e">
        <f t="shared" si="42"/>
        <v>#DIV/0!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 t="s">
        <v>51</v>
      </c>
      <c r="AE73" s="16">
        <f t="shared" si="4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42</v>
      </c>
      <c r="C74" s="1">
        <v>41</v>
      </c>
      <c r="D74" s="1">
        <v>338.00099999999998</v>
      </c>
      <c r="E74" s="1">
        <v>13</v>
      </c>
      <c r="F74" s="1">
        <v>336</v>
      </c>
      <c r="G74" s="1">
        <f t="shared" si="37"/>
        <v>336</v>
      </c>
      <c r="H74" s="6">
        <v>0.35</v>
      </c>
      <c r="I74" s="1">
        <v>40</v>
      </c>
      <c r="J74" s="1" t="s">
        <v>34</v>
      </c>
      <c r="K74" s="1">
        <v>70</v>
      </c>
      <c r="L74" s="1">
        <f t="shared" si="38"/>
        <v>-57</v>
      </c>
      <c r="M74" s="1"/>
      <c r="N74" s="1"/>
      <c r="O74" s="1">
        <v>0</v>
      </c>
      <c r="P74" s="1"/>
      <c r="Q74" s="1">
        <f t="shared" si="39"/>
        <v>2.6</v>
      </c>
      <c r="R74" s="5"/>
      <c r="S74" s="5">
        <f t="shared" ref="S74:S75" si="43">R74</f>
        <v>0</v>
      </c>
      <c r="T74" s="5"/>
      <c r="U74" s="1"/>
      <c r="V74" s="1">
        <f t="shared" ref="V74:V75" si="44">(G74+O74+P74+S74)/Q74</f>
        <v>129.23076923076923</v>
      </c>
      <c r="W74" s="1">
        <f t="shared" si="42"/>
        <v>129.23076923076923</v>
      </c>
      <c r="X74" s="1">
        <v>8.4</v>
      </c>
      <c r="Y74" s="1">
        <v>28.4</v>
      </c>
      <c r="Z74" s="1">
        <v>25.6</v>
      </c>
      <c r="AA74" s="1">
        <v>7</v>
      </c>
      <c r="AB74" s="1">
        <v>10.6</v>
      </c>
      <c r="AC74" s="1">
        <v>27.4</v>
      </c>
      <c r="AD74" s="1"/>
      <c r="AE74" s="1">
        <f t="shared" ref="AE74:AE75" si="45">ROUND(S74*H74,0)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42</v>
      </c>
      <c r="C75" s="1">
        <v>21</v>
      </c>
      <c r="D75" s="1">
        <v>40</v>
      </c>
      <c r="E75" s="1">
        <v>54</v>
      </c>
      <c r="F75" s="1">
        <v>5</v>
      </c>
      <c r="G75" s="1">
        <f t="shared" si="37"/>
        <v>5</v>
      </c>
      <c r="H75" s="6">
        <v>0.4</v>
      </c>
      <c r="I75" s="1" t="e">
        <v>#N/A</v>
      </c>
      <c r="J75" s="1" t="s">
        <v>34</v>
      </c>
      <c r="K75" s="1">
        <v>56</v>
      </c>
      <c r="L75" s="1">
        <f t="shared" si="38"/>
        <v>-2</v>
      </c>
      <c r="M75" s="1"/>
      <c r="N75" s="1"/>
      <c r="O75" s="1">
        <v>24.2</v>
      </c>
      <c r="P75" s="1"/>
      <c r="Q75" s="1">
        <f t="shared" si="39"/>
        <v>10.8</v>
      </c>
      <c r="R75" s="5">
        <f t="shared" ref="R75" si="46">12*Q75-P75-O75-G75</f>
        <v>100.40000000000002</v>
      </c>
      <c r="S75" s="5">
        <f t="shared" si="43"/>
        <v>100.40000000000002</v>
      </c>
      <c r="T75" s="5">
        <v>100</v>
      </c>
      <c r="U75" s="1"/>
      <c r="V75" s="1">
        <f t="shared" si="44"/>
        <v>12.000000000000002</v>
      </c>
      <c r="W75" s="1">
        <f t="shared" si="42"/>
        <v>2.7037037037037033</v>
      </c>
      <c r="X75" s="1">
        <v>5.2</v>
      </c>
      <c r="Y75" s="1">
        <v>3.4</v>
      </c>
      <c r="Z75" s="1">
        <v>5.8</v>
      </c>
      <c r="AA75" s="1">
        <v>2.4</v>
      </c>
      <c r="AB75" s="1">
        <v>0</v>
      </c>
      <c r="AC75" s="1">
        <v>0</v>
      </c>
      <c r="AD75" s="1"/>
      <c r="AE75" s="1">
        <f t="shared" si="45"/>
        <v>40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2" t="s">
        <v>114</v>
      </c>
      <c r="B76" s="12" t="s">
        <v>42</v>
      </c>
      <c r="C76" s="12"/>
      <c r="D76" s="12">
        <v>280</v>
      </c>
      <c r="E76" s="12"/>
      <c r="F76" s="12">
        <v>280</v>
      </c>
      <c r="G76" s="12">
        <f t="shared" si="37"/>
        <v>0</v>
      </c>
      <c r="H76" s="13">
        <v>0</v>
      </c>
      <c r="I76" s="12" t="e">
        <v>#N/A</v>
      </c>
      <c r="J76" s="12" t="s">
        <v>43</v>
      </c>
      <c r="K76" s="12">
        <v>1</v>
      </c>
      <c r="L76" s="12">
        <f t="shared" si="38"/>
        <v>-1</v>
      </c>
      <c r="M76" s="12"/>
      <c r="N76" s="12"/>
      <c r="O76" s="12"/>
      <c r="P76" s="12"/>
      <c r="Q76" s="12">
        <f t="shared" si="39"/>
        <v>0</v>
      </c>
      <c r="R76" s="14"/>
      <c r="S76" s="14"/>
      <c r="T76" s="14"/>
      <c r="U76" s="12"/>
      <c r="V76" s="12" t="e">
        <f t="shared" si="41"/>
        <v>#DIV/0!</v>
      </c>
      <c r="W76" s="12" t="e">
        <f t="shared" si="42"/>
        <v>#DIV/0!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/>
      <c r="AE76" s="12">
        <f t="shared" si="40"/>
        <v>0</v>
      </c>
      <c r="AF76" s="1">
        <f>VLOOKUP(A76,[1]Sheet!$A:$AG,33,0)</f>
        <v>280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2" t="s">
        <v>115</v>
      </c>
      <c r="B77" s="12" t="s">
        <v>42</v>
      </c>
      <c r="C77" s="12"/>
      <c r="D77" s="12">
        <v>64</v>
      </c>
      <c r="E77" s="12"/>
      <c r="F77" s="12">
        <v>64</v>
      </c>
      <c r="G77" s="12">
        <f t="shared" si="37"/>
        <v>0</v>
      </c>
      <c r="H77" s="13">
        <v>0</v>
      </c>
      <c r="I77" s="12" t="e">
        <v>#N/A</v>
      </c>
      <c r="J77" s="12" t="s">
        <v>43</v>
      </c>
      <c r="K77" s="12">
        <v>2</v>
      </c>
      <c r="L77" s="12">
        <f t="shared" si="38"/>
        <v>-2</v>
      </c>
      <c r="M77" s="12"/>
      <c r="N77" s="12"/>
      <c r="O77" s="12"/>
      <c r="P77" s="12"/>
      <c r="Q77" s="12">
        <f t="shared" si="39"/>
        <v>0</v>
      </c>
      <c r="R77" s="14"/>
      <c r="S77" s="14"/>
      <c r="T77" s="14"/>
      <c r="U77" s="12"/>
      <c r="V77" s="12" t="e">
        <f t="shared" si="41"/>
        <v>#DIV/0!</v>
      </c>
      <c r="W77" s="12" t="e">
        <f t="shared" si="42"/>
        <v>#DIV/0!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/>
      <c r="AE77" s="12">
        <f t="shared" si="40"/>
        <v>0</v>
      </c>
      <c r="AF77" s="1">
        <f>VLOOKUP(A77,[1]Sheet!$A:$AG,33,0)</f>
        <v>64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2" t="s">
        <v>116</v>
      </c>
      <c r="B78" s="12" t="s">
        <v>42</v>
      </c>
      <c r="C78" s="12"/>
      <c r="D78" s="12">
        <v>168</v>
      </c>
      <c r="E78" s="12"/>
      <c r="F78" s="12">
        <v>168</v>
      </c>
      <c r="G78" s="12">
        <f t="shared" si="37"/>
        <v>0</v>
      </c>
      <c r="H78" s="13">
        <v>0</v>
      </c>
      <c r="I78" s="12" t="e">
        <v>#N/A</v>
      </c>
      <c r="J78" s="12" t="s">
        <v>43</v>
      </c>
      <c r="K78" s="12">
        <v>6</v>
      </c>
      <c r="L78" s="12">
        <f t="shared" si="38"/>
        <v>-6</v>
      </c>
      <c r="M78" s="12"/>
      <c r="N78" s="12"/>
      <c r="O78" s="12"/>
      <c r="P78" s="12"/>
      <c r="Q78" s="12">
        <f t="shared" si="39"/>
        <v>0</v>
      </c>
      <c r="R78" s="14"/>
      <c r="S78" s="14"/>
      <c r="T78" s="14"/>
      <c r="U78" s="12"/>
      <c r="V78" s="12" t="e">
        <f t="shared" si="41"/>
        <v>#DIV/0!</v>
      </c>
      <c r="W78" s="12" t="e">
        <f t="shared" si="42"/>
        <v>#DIV/0!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/>
      <c r="AE78" s="12">
        <f t="shared" si="40"/>
        <v>0</v>
      </c>
      <c r="AF78" s="1">
        <f>VLOOKUP(A78,[1]Sheet!$A:$AG,33,0)</f>
        <v>168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2" t="s">
        <v>117</v>
      </c>
      <c r="B79" s="12" t="s">
        <v>42</v>
      </c>
      <c r="C79" s="12"/>
      <c r="D79" s="12">
        <v>460</v>
      </c>
      <c r="E79" s="12"/>
      <c r="F79" s="12">
        <v>460</v>
      </c>
      <c r="G79" s="12">
        <f t="shared" si="37"/>
        <v>0</v>
      </c>
      <c r="H79" s="13">
        <v>0</v>
      </c>
      <c r="I79" s="12" t="e">
        <v>#N/A</v>
      </c>
      <c r="J79" s="12" t="s">
        <v>43</v>
      </c>
      <c r="K79" s="12">
        <v>12</v>
      </c>
      <c r="L79" s="12">
        <f t="shared" si="38"/>
        <v>-12</v>
      </c>
      <c r="M79" s="12"/>
      <c r="N79" s="12"/>
      <c r="O79" s="12"/>
      <c r="P79" s="12"/>
      <c r="Q79" s="12">
        <f t="shared" si="39"/>
        <v>0</v>
      </c>
      <c r="R79" s="14"/>
      <c r="S79" s="14"/>
      <c r="T79" s="14"/>
      <c r="U79" s="12"/>
      <c r="V79" s="12" t="e">
        <f t="shared" si="41"/>
        <v>#DIV/0!</v>
      </c>
      <c r="W79" s="12" t="e">
        <f t="shared" si="42"/>
        <v>#DIV/0!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/>
      <c r="AE79" s="12">
        <f t="shared" si="40"/>
        <v>0</v>
      </c>
      <c r="AF79" s="1">
        <f>VLOOKUP(A79,[1]Sheet!$A:$AG,33,0)</f>
        <v>460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6" t="s">
        <v>118</v>
      </c>
      <c r="B80" s="16" t="s">
        <v>42</v>
      </c>
      <c r="C80" s="16"/>
      <c r="D80" s="16">
        <v>312</v>
      </c>
      <c r="E80" s="16"/>
      <c r="F80" s="16">
        <v>312</v>
      </c>
      <c r="G80" s="16">
        <f t="shared" si="37"/>
        <v>0</v>
      </c>
      <c r="H80" s="17">
        <v>0</v>
      </c>
      <c r="I80" s="16" t="e">
        <v>#N/A</v>
      </c>
      <c r="J80" s="16" t="s">
        <v>34</v>
      </c>
      <c r="K80" s="16">
        <v>8</v>
      </c>
      <c r="L80" s="16">
        <f t="shared" si="38"/>
        <v>-8</v>
      </c>
      <c r="M80" s="16"/>
      <c r="N80" s="16"/>
      <c r="O80" s="16"/>
      <c r="P80" s="16"/>
      <c r="Q80" s="16">
        <f t="shared" si="39"/>
        <v>0</v>
      </c>
      <c r="R80" s="18"/>
      <c r="S80" s="18"/>
      <c r="T80" s="18"/>
      <c r="U80" s="16"/>
      <c r="V80" s="16" t="e">
        <f t="shared" si="41"/>
        <v>#DIV/0!</v>
      </c>
      <c r="W80" s="16" t="e">
        <f t="shared" si="42"/>
        <v>#DIV/0!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 t="s">
        <v>51</v>
      </c>
      <c r="AE80" s="16">
        <f t="shared" si="40"/>
        <v>0</v>
      </c>
      <c r="AF80" s="1">
        <f>VLOOKUP(A80,[1]Sheet!$A:$AG,33,0)</f>
        <v>312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2" t="s">
        <v>119</v>
      </c>
      <c r="B81" s="12" t="s">
        <v>42</v>
      </c>
      <c r="C81" s="12"/>
      <c r="D81" s="12">
        <v>60</v>
      </c>
      <c r="E81" s="12"/>
      <c r="F81" s="12">
        <v>60</v>
      </c>
      <c r="G81" s="12">
        <f t="shared" si="37"/>
        <v>0</v>
      </c>
      <c r="H81" s="13">
        <v>0</v>
      </c>
      <c r="I81" s="12" t="e">
        <v>#N/A</v>
      </c>
      <c r="J81" s="12" t="s">
        <v>43</v>
      </c>
      <c r="K81" s="12">
        <v>3</v>
      </c>
      <c r="L81" s="12">
        <f t="shared" si="38"/>
        <v>-3</v>
      </c>
      <c r="M81" s="12"/>
      <c r="N81" s="12"/>
      <c r="O81" s="12"/>
      <c r="P81" s="12"/>
      <c r="Q81" s="12">
        <f t="shared" si="39"/>
        <v>0</v>
      </c>
      <c r="R81" s="14"/>
      <c r="S81" s="14"/>
      <c r="T81" s="14"/>
      <c r="U81" s="12"/>
      <c r="V81" s="12" t="e">
        <f t="shared" si="41"/>
        <v>#DIV/0!</v>
      </c>
      <c r="W81" s="12" t="e">
        <f t="shared" si="42"/>
        <v>#DIV/0!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/>
      <c r="AE81" s="12">
        <f t="shared" si="40"/>
        <v>0</v>
      </c>
      <c r="AF81" s="1">
        <f>VLOOKUP(A81,[1]Sheet!$A:$AG,33,0)</f>
        <v>60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42</v>
      </c>
      <c r="C82" s="1">
        <v>128</v>
      </c>
      <c r="D82" s="1">
        <v>882</v>
      </c>
      <c r="E82" s="1">
        <v>147</v>
      </c>
      <c r="F82" s="1">
        <v>833</v>
      </c>
      <c r="G82" s="1">
        <f t="shared" si="37"/>
        <v>233</v>
      </c>
      <c r="H82" s="6">
        <v>0.4</v>
      </c>
      <c r="I82" s="1">
        <v>40</v>
      </c>
      <c r="J82" s="1" t="s">
        <v>34</v>
      </c>
      <c r="K82" s="1">
        <v>146</v>
      </c>
      <c r="L82" s="1">
        <f t="shared" si="38"/>
        <v>1</v>
      </c>
      <c r="M82" s="1"/>
      <c r="N82" s="1"/>
      <c r="O82" s="1">
        <v>98.800000000000011</v>
      </c>
      <c r="P82" s="1"/>
      <c r="Q82" s="1">
        <f t="shared" si="39"/>
        <v>29.4</v>
      </c>
      <c r="R82" s="5">
        <f>12*Q82-P82-O82-G82</f>
        <v>20.999999999999943</v>
      </c>
      <c r="S82" s="5">
        <f>R82</f>
        <v>20.999999999999943</v>
      </c>
      <c r="T82" s="5">
        <v>21</v>
      </c>
      <c r="U82" s="1"/>
      <c r="V82" s="1">
        <f>(G82+O82+P82+S82)/Q82</f>
        <v>11.999999999999998</v>
      </c>
      <c r="W82" s="1">
        <f t="shared" si="42"/>
        <v>11.285714285714286</v>
      </c>
      <c r="X82" s="1">
        <v>31.4</v>
      </c>
      <c r="Y82" s="1">
        <v>31.2</v>
      </c>
      <c r="Z82" s="1">
        <v>29.8</v>
      </c>
      <c r="AA82" s="1">
        <v>19.8</v>
      </c>
      <c r="AB82" s="1">
        <v>18.600000000000001</v>
      </c>
      <c r="AC82" s="1">
        <v>23.8</v>
      </c>
      <c r="AD82" s="1"/>
      <c r="AE82" s="1">
        <f>ROUND(S82*H82,0)</f>
        <v>8</v>
      </c>
      <c r="AF82" s="1">
        <f>VLOOKUP(A82,[1]Sheet!$A:$AG,33,0)</f>
        <v>600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2" t="s">
        <v>121</v>
      </c>
      <c r="B83" s="12" t="s">
        <v>42</v>
      </c>
      <c r="C83" s="12"/>
      <c r="D83" s="12">
        <v>120</v>
      </c>
      <c r="E83" s="12"/>
      <c r="F83" s="12">
        <v>120</v>
      </c>
      <c r="G83" s="12">
        <f t="shared" si="37"/>
        <v>0</v>
      </c>
      <c r="H83" s="13">
        <v>0</v>
      </c>
      <c r="I83" s="12" t="e">
        <v>#N/A</v>
      </c>
      <c r="J83" s="12" t="s">
        <v>43</v>
      </c>
      <c r="K83" s="12">
        <v>9</v>
      </c>
      <c r="L83" s="12">
        <f t="shared" si="38"/>
        <v>-9</v>
      </c>
      <c r="M83" s="12"/>
      <c r="N83" s="12"/>
      <c r="O83" s="12"/>
      <c r="P83" s="12"/>
      <c r="Q83" s="12">
        <f t="shared" si="39"/>
        <v>0</v>
      </c>
      <c r="R83" s="14"/>
      <c r="S83" s="14"/>
      <c r="T83" s="14"/>
      <c r="U83" s="12"/>
      <c r="V83" s="12" t="e">
        <f t="shared" si="41"/>
        <v>#DIV/0!</v>
      </c>
      <c r="W83" s="12" t="e">
        <f t="shared" si="42"/>
        <v>#DIV/0!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 t="s">
        <v>68</v>
      </c>
      <c r="AE83" s="12">
        <f t="shared" si="40"/>
        <v>0</v>
      </c>
      <c r="AF83" s="1">
        <f>VLOOKUP(A83,[1]Sheet!$A:$AG,33,0)</f>
        <v>120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33</v>
      </c>
      <c r="C84" s="1"/>
      <c r="D84" s="1">
        <v>47.347999999999999</v>
      </c>
      <c r="E84" s="1">
        <v>18.725000000000001</v>
      </c>
      <c r="F84" s="1">
        <v>28.603999999999999</v>
      </c>
      <c r="G84" s="1">
        <f t="shared" si="37"/>
        <v>28.603999999999999</v>
      </c>
      <c r="H84" s="6">
        <v>1</v>
      </c>
      <c r="I84" s="1">
        <v>40</v>
      </c>
      <c r="J84" s="1" t="s">
        <v>34</v>
      </c>
      <c r="K84" s="1">
        <v>19.8</v>
      </c>
      <c r="L84" s="1">
        <f t="shared" si="38"/>
        <v>-1.0749999999999993</v>
      </c>
      <c r="M84" s="1"/>
      <c r="N84" s="1"/>
      <c r="O84" s="1">
        <v>0</v>
      </c>
      <c r="P84" s="1"/>
      <c r="Q84" s="1">
        <f t="shared" si="39"/>
        <v>3.7450000000000001</v>
      </c>
      <c r="R84" s="5">
        <f>12*Q84-P84-O84-G84</f>
        <v>16.335999999999999</v>
      </c>
      <c r="S84" s="5">
        <f>R84</f>
        <v>16.335999999999999</v>
      </c>
      <c r="T84" s="5">
        <v>16</v>
      </c>
      <c r="U84" s="1"/>
      <c r="V84" s="1">
        <f>(G84+O84+P84+S84)/Q84</f>
        <v>11.999999999999998</v>
      </c>
      <c r="W84" s="1">
        <f t="shared" si="42"/>
        <v>7.6379172229639511</v>
      </c>
      <c r="X84" s="1">
        <v>3.3149999999999999</v>
      </c>
      <c r="Y84" s="1">
        <v>1.579</v>
      </c>
      <c r="Z84" s="1">
        <v>2.1497999999999999</v>
      </c>
      <c r="AA84" s="1">
        <v>5.1424000000000003</v>
      </c>
      <c r="AB84" s="1">
        <v>5.9916</v>
      </c>
      <c r="AC84" s="1">
        <v>4.1116000000000001</v>
      </c>
      <c r="AD84" s="1" t="s">
        <v>55</v>
      </c>
      <c r="AE84" s="1">
        <f>ROUND(S84*H84,0)</f>
        <v>16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2" t="s">
        <v>123</v>
      </c>
      <c r="B85" s="12" t="s">
        <v>42</v>
      </c>
      <c r="C85" s="12">
        <v>8</v>
      </c>
      <c r="D85" s="12"/>
      <c r="E85" s="12">
        <v>4</v>
      </c>
      <c r="F85" s="12"/>
      <c r="G85" s="12">
        <f t="shared" si="37"/>
        <v>0</v>
      </c>
      <c r="H85" s="13">
        <v>0</v>
      </c>
      <c r="I85" s="12">
        <v>35</v>
      </c>
      <c r="J85" s="12" t="s">
        <v>43</v>
      </c>
      <c r="K85" s="12">
        <v>5</v>
      </c>
      <c r="L85" s="12">
        <f t="shared" si="38"/>
        <v>-1</v>
      </c>
      <c r="M85" s="12"/>
      <c r="N85" s="12"/>
      <c r="O85" s="12"/>
      <c r="P85" s="12"/>
      <c r="Q85" s="12">
        <f t="shared" si="39"/>
        <v>0.8</v>
      </c>
      <c r="R85" s="14"/>
      <c r="S85" s="14"/>
      <c r="T85" s="14"/>
      <c r="U85" s="12"/>
      <c r="V85" s="12">
        <f t="shared" si="41"/>
        <v>0</v>
      </c>
      <c r="W85" s="12">
        <f t="shared" si="42"/>
        <v>0</v>
      </c>
      <c r="X85" s="12">
        <v>1.6</v>
      </c>
      <c r="Y85" s="12">
        <v>5.8</v>
      </c>
      <c r="Z85" s="12">
        <v>6.6</v>
      </c>
      <c r="AA85" s="12">
        <v>2.2000000000000002</v>
      </c>
      <c r="AB85" s="12">
        <v>0.4</v>
      </c>
      <c r="AC85" s="12">
        <v>0.6</v>
      </c>
      <c r="AD85" s="12"/>
      <c r="AE85" s="12">
        <f t="shared" si="4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2" t="s">
        <v>124</v>
      </c>
      <c r="B86" s="12" t="s">
        <v>42</v>
      </c>
      <c r="C86" s="12"/>
      <c r="D86" s="12"/>
      <c r="E86" s="12">
        <v>-3</v>
      </c>
      <c r="F86" s="12"/>
      <c r="G86" s="12">
        <f t="shared" si="37"/>
        <v>0</v>
      </c>
      <c r="H86" s="13">
        <v>0</v>
      </c>
      <c r="I86" s="12">
        <v>45</v>
      </c>
      <c r="J86" s="12" t="s">
        <v>43</v>
      </c>
      <c r="K86" s="12"/>
      <c r="L86" s="12">
        <f t="shared" si="38"/>
        <v>-3</v>
      </c>
      <c r="M86" s="12"/>
      <c r="N86" s="12"/>
      <c r="O86" s="12"/>
      <c r="P86" s="12"/>
      <c r="Q86" s="12">
        <f t="shared" si="39"/>
        <v>-0.6</v>
      </c>
      <c r="R86" s="14"/>
      <c r="S86" s="14"/>
      <c r="T86" s="14"/>
      <c r="U86" s="12"/>
      <c r="V86" s="12">
        <f t="shared" si="41"/>
        <v>0</v>
      </c>
      <c r="W86" s="12">
        <f t="shared" si="42"/>
        <v>0</v>
      </c>
      <c r="X86" s="12">
        <v>-0.4</v>
      </c>
      <c r="Y86" s="12">
        <v>12.4</v>
      </c>
      <c r="Z86" s="12">
        <v>15.2</v>
      </c>
      <c r="AA86" s="12">
        <v>17.2</v>
      </c>
      <c r="AB86" s="12">
        <v>18.8</v>
      </c>
      <c r="AC86" s="12">
        <v>13.2</v>
      </c>
      <c r="AD86" s="12"/>
      <c r="AE86" s="12">
        <f t="shared" si="4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33</v>
      </c>
      <c r="C87" s="1">
        <v>41.965000000000003</v>
      </c>
      <c r="D87" s="1">
        <v>36.543999999999997</v>
      </c>
      <c r="E87" s="1">
        <v>51.430999999999997</v>
      </c>
      <c r="F87" s="1">
        <v>27.077999999999999</v>
      </c>
      <c r="G87" s="1">
        <f t="shared" si="37"/>
        <v>27.077999999999999</v>
      </c>
      <c r="H87" s="6">
        <v>1</v>
      </c>
      <c r="I87" s="1" t="e">
        <v>#N/A</v>
      </c>
      <c r="J87" s="1" t="s">
        <v>34</v>
      </c>
      <c r="K87" s="1">
        <v>55.5</v>
      </c>
      <c r="L87" s="1">
        <f t="shared" si="38"/>
        <v>-4.0690000000000026</v>
      </c>
      <c r="M87" s="1"/>
      <c r="N87" s="1"/>
      <c r="O87" s="1">
        <v>68.783800000000014</v>
      </c>
      <c r="P87" s="1"/>
      <c r="Q87" s="1">
        <f t="shared" si="39"/>
        <v>10.286199999999999</v>
      </c>
      <c r="R87" s="5">
        <f t="shared" ref="R87" si="47">12*Q87-P87-O87-G87</f>
        <v>27.572599999999969</v>
      </c>
      <c r="S87" s="5">
        <f t="shared" ref="S87:S88" si="48">R87</f>
        <v>27.572599999999969</v>
      </c>
      <c r="T87" s="5">
        <v>28</v>
      </c>
      <c r="U87" s="1"/>
      <c r="V87" s="1">
        <f t="shared" ref="V87:V88" si="49">(G87+O87+P87+S87)/Q87</f>
        <v>12</v>
      </c>
      <c r="W87" s="1">
        <f t="shared" si="42"/>
        <v>9.3194571367463226</v>
      </c>
      <c r="X87" s="1">
        <v>9.2058</v>
      </c>
      <c r="Y87" s="1">
        <v>0.82520000000000004</v>
      </c>
      <c r="Z87" s="1">
        <v>6.3450000000000006</v>
      </c>
      <c r="AA87" s="1">
        <v>5.7918000000000003</v>
      </c>
      <c r="AB87" s="1">
        <v>0.27200000000000002</v>
      </c>
      <c r="AC87" s="1">
        <v>-0.1288</v>
      </c>
      <c r="AD87" s="1"/>
      <c r="AE87" s="1">
        <f t="shared" ref="AE87:AE88" si="50">ROUND(S87*H87,0)</f>
        <v>28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21" t="s">
        <v>126</v>
      </c>
      <c r="B88" s="1" t="s">
        <v>42</v>
      </c>
      <c r="C88" s="1"/>
      <c r="D88" s="1"/>
      <c r="E88" s="19">
        <f>E89</f>
        <v>24</v>
      </c>
      <c r="F88" s="1"/>
      <c r="G88" s="19">
        <f>F88-AF88+G89</f>
        <v>52</v>
      </c>
      <c r="H88" s="6">
        <v>0.45</v>
      </c>
      <c r="I88" s="1" t="e">
        <v>#N/A</v>
      </c>
      <c r="J88" s="1" t="s">
        <v>34</v>
      </c>
      <c r="K88" s="1"/>
      <c r="L88" s="1">
        <f t="shared" si="38"/>
        <v>24</v>
      </c>
      <c r="M88" s="1"/>
      <c r="N88" s="1"/>
      <c r="O88" s="1">
        <v>0</v>
      </c>
      <c r="P88" s="1"/>
      <c r="Q88" s="1">
        <f t="shared" si="39"/>
        <v>4.8</v>
      </c>
      <c r="R88" s="5"/>
      <c r="S88" s="5">
        <f t="shared" si="48"/>
        <v>0</v>
      </c>
      <c r="T88" s="5"/>
      <c r="U88" s="1"/>
      <c r="V88" s="1">
        <f t="shared" si="49"/>
        <v>10.833333333333334</v>
      </c>
      <c r="W88" s="1">
        <f t="shared" si="42"/>
        <v>10.833333333333334</v>
      </c>
      <c r="X88" s="1">
        <v>3.6</v>
      </c>
      <c r="Y88" s="1">
        <v>5.8</v>
      </c>
      <c r="Z88" s="1">
        <v>6.4</v>
      </c>
      <c r="AA88" s="1">
        <v>1.2</v>
      </c>
      <c r="AB88" s="1">
        <v>0.2</v>
      </c>
      <c r="AC88" s="1">
        <v>0</v>
      </c>
      <c r="AD88" s="1" t="s">
        <v>127</v>
      </c>
      <c r="AE88" s="1">
        <f t="shared" si="5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2" t="s">
        <v>128</v>
      </c>
      <c r="B89" s="12" t="s">
        <v>42</v>
      </c>
      <c r="C89" s="12">
        <v>8</v>
      </c>
      <c r="D89" s="12">
        <v>70</v>
      </c>
      <c r="E89" s="19">
        <v>24</v>
      </c>
      <c r="F89" s="12">
        <v>52</v>
      </c>
      <c r="G89" s="19">
        <f>F89-AF89</f>
        <v>52</v>
      </c>
      <c r="H89" s="13">
        <v>0</v>
      </c>
      <c r="I89" s="12" t="e">
        <v>#N/A</v>
      </c>
      <c r="J89" s="12" t="s">
        <v>43</v>
      </c>
      <c r="K89" s="12">
        <v>26</v>
      </c>
      <c r="L89" s="12">
        <f t="shared" si="38"/>
        <v>-2</v>
      </c>
      <c r="M89" s="12"/>
      <c r="N89" s="12"/>
      <c r="O89" s="12"/>
      <c r="P89" s="12"/>
      <c r="Q89" s="12">
        <f t="shared" si="39"/>
        <v>4.8</v>
      </c>
      <c r="R89" s="14"/>
      <c r="S89" s="14"/>
      <c r="T89" s="14"/>
      <c r="U89" s="12"/>
      <c r="V89" s="12">
        <f t="shared" si="41"/>
        <v>10.833333333333334</v>
      </c>
      <c r="W89" s="12">
        <f t="shared" si="42"/>
        <v>10.833333333333334</v>
      </c>
      <c r="X89" s="12">
        <v>3.6</v>
      </c>
      <c r="Y89" s="12">
        <v>5.8</v>
      </c>
      <c r="Z89" s="12">
        <v>6.4</v>
      </c>
      <c r="AA89" s="12">
        <v>1.2</v>
      </c>
      <c r="AB89" s="12">
        <v>0.2</v>
      </c>
      <c r="AC89" s="12">
        <v>0</v>
      </c>
      <c r="AD89" s="12" t="s">
        <v>129</v>
      </c>
      <c r="AE89" s="12">
        <f t="shared" si="4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130</v>
      </c>
      <c r="B90" s="1" t="s">
        <v>33</v>
      </c>
      <c r="C90" s="1">
        <v>289.30399999999997</v>
      </c>
      <c r="D90" s="1">
        <v>245.47499999999999</v>
      </c>
      <c r="E90" s="1">
        <v>162.43799999999999</v>
      </c>
      <c r="F90" s="1">
        <v>309.12900000000002</v>
      </c>
      <c r="G90" s="1">
        <f>F90-AF90</f>
        <v>309.12900000000002</v>
      </c>
      <c r="H90" s="6">
        <v>1</v>
      </c>
      <c r="I90" s="1">
        <v>50</v>
      </c>
      <c r="J90" s="1" t="s">
        <v>34</v>
      </c>
      <c r="K90" s="1">
        <v>147.80000000000001</v>
      </c>
      <c r="L90" s="1">
        <f t="shared" si="38"/>
        <v>14.637999999999977</v>
      </c>
      <c r="M90" s="1"/>
      <c r="N90" s="1"/>
      <c r="O90" s="1">
        <v>83.731799999999964</v>
      </c>
      <c r="P90" s="1"/>
      <c r="Q90" s="1">
        <f t="shared" si="39"/>
        <v>32.4876</v>
      </c>
      <c r="R90" s="5"/>
      <c r="S90" s="5">
        <f t="shared" ref="S90:S94" si="51">R90</f>
        <v>0</v>
      </c>
      <c r="T90" s="5"/>
      <c r="U90" s="1"/>
      <c r="V90" s="1">
        <f t="shared" ref="V90:V94" si="52">(G90+O90+P90+S90)/Q90</f>
        <v>12.092638422044102</v>
      </c>
      <c r="W90" s="1">
        <f t="shared" si="42"/>
        <v>12.092638422044102</v>
      </c>
      <c r="X90" s="1">
        <v>37.708199999999998</v>
      </c>
      <c r="Y90" s="1">
        <v>40.982799999999997</v>
      </c>
      <c r="Z90" s="1">
        <v>41.290399999999998</v>
      </c>
      <c r="AA90" s="1">
        <v>27.669599999999999</v>
      </c>
      <c r="AB90" s="1">
        <v>29.106200000000001</v>
      </c>
      <c r="AC90" s="1">
        <v>46.127000000000002</v>
      </c>
      <c r="AD90" s="22" t="s">
        <v>175</v>
      </c>
      <c r="AE90" s="1">
        <f t="shared" ref="AE90:AE94" si="53">ROUND(S90*H90,0)</f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33</v>
      </c>
      <c r="C91" s="1">
        <v>23.33</v>
      </c>
      <c r="D91" s="1">
        <v>76.768000000000001</v>
      </c>
      <c r="E91" s="1">
        <v>29.54</v>
      </c>
      <c r="F91" s="1">
        <v>68.447999999999993</v>
      </c>
      <c r="G91" s="1">
        <f>F91-AF91</f>
        <v>68.447999999999993</v>
      </c>
      <c r="H91" s="6">
        <v>1</v>
      </c>
      <c r="I91" s="1">
        <v>50</v>
      </c>
      <c r="J91" s="1" t="s">
        <v>34</v>
      </c>
      <c r="K91" s="1">
        <v>28.6</v>
      </c>
      <c r="L91" s="1">
        <f t="shared" si="38"/>
        <v>0.93999999999999773</v>
      </c>
      <c r="M91" s="1"/>
      <c r="N91" s="1"/>
      <c r="O91" s="1">
        <v>0</v>
      </c>
      <c r="P91" s="1"/>
      <c r="Q91" s="1">
        <f t="shared" si="39"/>
        <v>5.9079999999999995</v>
      </c>
      <c r="R91" s="5"/>
      <c r="S91" s="5">
        <f t="shared" si="51"/>
        <v>0</v>
      </c>
      <c r="T91" s="5"/>
      <c r="U91" s="1"/>
      <c r="V91" s="1">
        <f t="shared" si="52"/>
        <v>11.585646580907245</v>
      </c>
      <c r="W91" s="1">
        <f t="shared" si="42"/>
        <v>11.585646580907245</v>
      </c>
      <c r="X91" s="1">
        <v>5.3582000000000001</v>
      </c>
      <c r="Y91" s="1">
        <v>1.3142</v>
      </c>
      <c r="Z91" s="1">
        <v>3.222399999999999</v>
      </c>
      <c r="AA91" s="1">
        <v>7.8930000000000007</v>
      </c>
      <c r="AB91" s="1">
        <v>9.5289999999999999</v>
      </c>
      <c r="AC91" s="1">
        <v>8.3086000000000002</v>
      </c>
      <c r="AD91" s="1"/>
      <c r="AE91" s="1">
        <f t="shared" si="5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42</v>
      </c>
      <c r="C92" s="1">
        <v>681</v>
      </c>
      <c r="D92" s="1">
        <v>624</v>
      </c>
      <c r="E92" s="1">
        <v>612</v>
      </c>
      <c r="F92" s="1">
        <v>600</v>
      </c>
      <c r="G92" s="1">
        <f>F92-AF92</f>
        <v>600</v>
      </c>
      <c r="H92" s="6">
        <v>0.4</v>
      </c>
      <c r="I92" s="1">
        <v>40</v>
      </c>
      <c r="J92" s="1" t="s">
        <v>34</v>
      </c>
      <c r="K92" s="1">
        <v>619</v>
      </c>
      <c r="L92" s="1">
        <f t="shared" si="38"/>
        <v>-7</v>
      </c>
      <c r="M92" s="1"/>
      <c r="N92" s="1"/>
      <c r="O92" s="1">
        <v>644.60000000000014</v>
      </c>
      <c r="P92" s="1"/>
      <c r="Q92" s="1">
        <f t="shared" si="39"/>
        <v>122.4</v>
      </c>
      <c r="R92" s="5">
        <f t="shared" ref="R92:R93" si="54">12*Q92-P92-O92-G92</f>
        <v>224.20000000000005</v>
      </c>
      <c r="S92" s="5">
        <f t="shared" si="51"/>
        <v>224.20000000000005</v>
      </c>
      <c r="T92" s="5">
        <v>224</v>
      </c>
      <c r="U92" s="1"/>
      <c r="V92" s="1">
        <f t="shared" si="52"/>
        <v>12.000000000000002</v>
      </c>
      <c r="W92" s="1">
        <f t="shared" si="42"/>
        <v>10.168300653594772</v>
      </c>
      <c r="X92" s="1">
        <v>121.2</v>
      </c>
      <c r="Y92" s="1">
        <v>101</v>
      </c>
      <c r="Z92" s="1">
        <v>100.4</v>
      </c>
      <c r="AA92" s="1">
        <v>91</v>
      </c>
      <c r="AB92" s="1">
        <v>89.2</v>
      </c>
      <c r="AC92" s="1">
        <v>106.4</v>
      </c>
      <c r="AD92" s="1"/>
      <c r="AE92" s="1">
        <f t="shared" si="53"/>
        <v>90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42</v>
      </c>
      <c r="C93" s="1">
        <v>411</v>
      </c>
      <c r="D93" s="1">
        <v>816</v>
      </c>
      <c r="E93" s="1">
        <v>473</v>
      </c>
      <c r="F93" s="1">
        <v>663</v>
      </c>
      <c r="G93" s="1">
        <f>F93-AF93</f>
        <v>663</v>
      </c>
      <c r="H93" s="6">
        <v>0.4</v>
      </c>
      <c r="I93" s="1">
        <v>40</v>
      </c>
      <c r="J93" s="1" t="s">
        <v>34</v>
      </c>
      <c r="K93" s="1">
        <v>472</v>
      </c>
      <c r="L93" s="1">
        <f t="shared" si="38"/>
        <v>1</v>
      </c>
      <c r="M93" s="1"/>
      <c r="N93" s="1"/>
      <c r="O93" s="1">
        <v>311.8</v>
      </c>
      <c r="P93" s="1"/>
      <c r="Q93" s="1">
        <f t="shared" si="39"/>
        <v>94.6</v>
      </c>
      <c r="R93" s="5">
        <f t="shared" si="54"/>
        <v>160.39999999999986</v>
      </c>
      <c r="S93" s="5">
        <f t="shared" si="51"/>
        <v>160.39999999999986</v>
      </c>
      <c r="T93" s="5">
        <v>160</v>
      </c>
      <c r="U93" s="1"/>
      <c r="V93" s="1">
        <f t="shared" si="52"/>
        <v>11.999999999999998</v>
      </c>
      <c r="W93" s="1">
        <f t="shared" si="42"/>
        <v>10.304439746300211</v>
      </c>
      <c r="X93" s="1">
        <v>95.8</v>
      </c>
      <c r="Y93" s="1">
        <v>94</v>
      </c>
      <c r="Z93" s="1">
        <v>88.6</v>
      </c>
      <c r="AA93" s="1">
        <v>65.599999999999994</v>
      </c>
      <c r="AB93" s="1">
        <v>64.599999999999994</v>
      </c>
      <c r="AC93" s="1">
        <v>84.8</v>
      </c>
      <c r="AD93" s="1"/>
      <c r="AE93" s="1">
        <f t="shared" si="53"/>
        <v>64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42</v>
      </c>
      <c r="C94" s="1"/>
      <c r="D94" s="1">
        <v>223</v>
      </c>
      <c r="E94" s="19">
        <f>3+E112</f>
        <v>10</v>
      </c>
      <c r="F94" s="1">
        <v>220</v>
      </c>
      <c r="G94" s="19">
        <f>F94-AF94+G112</f>
        <v>22</v>
      </c>
      <c r="H94" s="6">
        <v>0.45</v>
      </c>
      <c r="I94" s="1" t="e">
        <v>#N/A</v>
      </c>
      <c r="J94" s="1" t="s">
        <v>34</v>
      </c>
      <c r="K94" s="1">
        <v>3</v>
      </c>
      <c r="L94" s="1">
        <f t="shared" si="38"/>
        <v>7</v>
      </c>
      <c r="M94" s="1"/>
      <c r="N94" s="1"/>
      <c r="O94" s="1">
        <v>0</v>
      </c>
      <c r="P94" s="1"/>
      <c r="Q94" s="1">
        <f t="shared" si="39"/>
        <v>2</v>
      </c>
      <c r="R94" s="5"/>
      <c r="S94" s="5">
        <f t="shared" si="51"/>
        <v>0</v>
      </c>
      <c r="T94" s="5"/>
      <c r="U94" s="1"/>
      <c r="V94" s="1">
        <f t="shared" si="52"/>
        <v>11</v>
      </c>
      <c r="W94" s="1">
        <f t="shared" si="42"/>
        <v>11</v>
      </c>
      <c r="X94" s="1">
        <v>1.4</v>
      </c>
      <c r="Y94" s="1">
        <v>0.6</v>
      </c>
      <c r="Z94" s="1">
        <v>0.6</v>
      </c>
      <c r="AA94" s="1">
        <v>0</v>
      </c>
      <c r="AB94" s="1">
        <v>0</v>
      </c>
      <c r="AC94" s="1">
        <v>0</v>
      </c>
      <c r="AD94" s="1" t="s">
        <v>135</v>
      </c>
      <c r="AE94" s="1">
        <f t="shared" si="53"/>
        <v>0</v>
      </c>
      <c r="AF94" s="1">
        <f>VLOOKUP(A94,[1]Sheet!$A:$AG,33,0)</f>
        <v>220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136</v>
      </c>
      <c r="B95" s="12" t="s">
        <v>42</v>
      </c>
      <c r="C95" s="12"/>
      <c r="D95" s="12">
        <v>92</v>
      </c>
      <c r="E95" s="12">
        <v>2</v>
      </c>
      <c r="F95" s="12">
        <v>90</v>
      </c>
      <c r="G95" s="12">
        <f t="shared" ref="G95:G103" si="55">F95-AF95</f>
        <v>0</v>
      </c>
      <c r="H95" s="13">
        <v>0</v>
      </c>
      <c r="I95" s="12" t="e">
        <v>#N/A</v>
      </c>
      <c r="J95" s="12" t="s">
        <v>43</v>
      </c>
      <c r="K95" s="12">
        <v>5</v>
      </c>
      <c r="L95" s="12">
        <f t="shared" si="38"/>
        <v>-3</v>
      </c>
      <c r="M95" s="12"/>
      <c r="N95" s="12"/>
      <c r="O95" s="12"/>
      <c r="P95" s="12"/>
      <c r="Q95" s="12">
        <f t="shared" si="39"/>
        <v>0.4</v>
      </c>
      <c r="R95" s="14"/>
      <c r="S95" s="14"/>
      <c r="T95" s="14"/>
      <c r="U95" s="12"/>
      <c r="V95" s="12">
        <f t="shared" si="41"/>
        <v>0</v>
      </c>
      <c r="W95" s="12">
        <f t="shared" si="42"/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/>
      <c r="AE95" s="12">
        <f t="shared" si="40"/>
        <v>0</v>
      </c>
      <c r="AF95" s="1">
        <f>VLOOKUP(A95,[1]Sheet!$A:$AG,33,0)</f>
        <v>90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137</v>
      </c>
      <c r="B96" s="12" t="s">
        <v>42</v>
      </c>
      <c r="C96" s="12">
        <v>37</v>
      </c>
      <c r="D96" s="12">
        <v>304</v>
      </c>
      <c r="E96" s="12">
        <v>9</v>
      </c>
      <c r="F96" s="12">
        <v>329</v>
      </c>
      <c r="G96" s="12">
        <f t="shared" si="55"/>
        <v>25</v>
      </c>
      <c r="H96" s="13">
        <v>0</v>
      </c>
      <c r="I96" s="12" t="e">
        <v>#N/A</v>
      </c>
      <c r="J96" s="12" t="s">
        <v>43</v>
      </c>
      <c r="K96" s="12">
        <v>8</v>
      </c>
      <c r="L96" s="12">
        <f t="shared" si="38"/>
        <v>1</v>
      </c>
      <c r="M96" s="12"/>
      <c r="N96" s="12"/>
      <c r="O96" s="12"/>
      <c r="P96" s="12"/>
      <c r="Q96" s="12">
        <f t="shared" si="39"/>
        <v>1.8</v>
      </c>
      <c r="R96" s="14"/>
      <c r="S96" s="14"/>
      <c r="T96" s="14"/>
      <c r="U96" s="12"/>
      <c r="V96" s="12">
        <f t="shared" si="41"/>
        <v>13.888888888888889</v>
      </c>
      <c r="W96" s="12">
        <f t="shared" si="42"/>
        <v>13.888888888888889</v>
      </c>
      <c r="X96" s="12">
        <v>1.8</v>
      </c>
      <c r="Y96" s="12">
        <v>1.6</v>
      </c>
      <c r="Z96" s="12">
        <v>1.4</v>
      </c>
      <c r="AA96" s="12">
        <v>0.8</v>
      </c>
      <c r="AB96" s="12">
        <v>1.4</v>
      </c>
      <c r="AC96" s="12">
        <v>2</v>
      </c>
      <c r="AD96" s="12"/>
      <c r="AE96" s="12">
        <f t="shared" si="40"/>
        <v>0</v>
      </c>
      <c r="AF96" s="1">
        <f>VLOOKUP(A96,[1]Sheet!$A:$AG,33,0)</f>
        <v>304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2" t="s">
        <v>138</v>
      </c>
      <c r="B97" s="12" t="s">
        <v>42</v>
      </c>
      <c r="C97" s="12"/>
      <c r="D97" s="12">
        <v>911</v>
      </c>
      <c r="E97" s="12">
        <v>11</v>
      </c>
      <c r="F97" s="12">
        <v>900</v>
      </c>
      <c r="G97" s="12">
        <f t="shared" si="55"/>
        <v>0</v>
      </c>
      <c r="H97" s="13">
        <v>0</v>
      </c>
      <c r="I97" s="12" t="e">
        <v>#N/A</v>
      </c>
      <c r="J97" s="12" t="s">
        <v>43</v>
      </c>
      <c r="K97" s="12">
        <v>18</v>
      </c>
      <c r="L97" s="12">
        <f t="shared" si="38"/>
        <v>-7</v>
      </c>
      <c r="M97" s="12"/>
      <c r="N97" s="12"/>
      <c r="O97" s="12"/>
      <c r="P97" s="12"/>
      <c r="Q97" s="12">
        <f t="shared" si="39"/>
        <v>2.2000000000000002</v>
      </c>
      <c r="R97" s="14"/>
      <c r="S97" s="14"/>
      <c r="T97" s="14"/>
      <c r="U97" s="12"/>
      <c r="V97" s="12">
        <f t="shared" si="41"/>
        <v>0</v>
      </c>
      <c r="W97" s="12">
        <f t="shared" si="42"/>
        <v>0</v>
      </c>
      <c r="X97" s="12">
        <v>0.4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/>
      <c r="AE97" s="12">
        <f t="shared" si="40"/>
        <v>0</v>
      </c>
      <c r="AF97" s="1">
        <f>VLOOKUP(A97,[1]Sheet!$A:$AG,33,0)</f>
        <v>900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2" t="s">
        <v>139</v>
      </c>
      <c r="B98" s="12" t="s">
        <v>42</v>
      </c>
      <c r="C98" s="12"/>
      <c r="D98" s="12">
        <v>92</v>
      </c>
      <c r="E98" s="12"/>
      <c r="F98" s="12">
        <v>92</v>
      </c>
      <c r="G98" s="12">
        <f t="shared" si="55"/>
        <v>0</v>
      </c>
      <c r="H98" s="13">
        <v>0</v>
      </c>
      <c r="I98" s="12" t="e">
        <v>#N/A</v>
      </c>
      <c r="J98" s="12" t="s">
        <v>43</v>
      </c>
      <c r="K98" s="12">
        <v>3</v>
      </c>
      <c r="L98" s="12">
        <f t="shared" si="38"/>
        <v>-3</v>
      </c>
      <c r="M98" s="12"/>
      <c r="N98" s="12"/>
      <c r="O98" s="12"/>
      <c r="P98" s="12"/>
      <c r="Q98" s="12">
        <f t="shared" si="39"/>
        <v>0</v>
      </c>
      <c r="R98" s="14"/>
      <c r="S98" s="14"/>
      <c r="T98" s="14"/>
      <c r="U98" s="12"/>
      <c r="V98" s="12" t="e">
        <f t="shared" si="41"/>
        <v>#DIV/0!</v>
      </c>
      <c r="W98" s="12" t="e">
        <f t="shared" si="42"/>
        <v>#DIV/0!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/>
      <c r="AE98" s="12">
        <f t="shared" si="40"/>
        <v>0</v>
      </c>
      <c r="AF98" s="1">
        <f>VLOOKUP(A98,[1]Sheet!$A:$AG,33,0)</f>
        <v>92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140</v>
      </c>
      <c r="B99" s="1" t="s">
        <v>42</v>
      </c>
      <c r="C99" s="1">
        <v>83</v>
      </c>
      <c r="D99" s="1">
        <v>246</v>
      </c>
      <c r="E99" s="1">
        <v>93</v>
      </c>
      <c r="F99" s="1">
        <v>197</v>
      </c>
      <c r="G99" s="1">
        <f t="shared" si="55"/>
        <v>197</v>
      </c>
      <c r="H99" s="6">
        <v>0.4</v>
      </c>
      <c r="I99" s="1">
        <v>40</v>
      </c>
      <c r="J99" s="1" t="s">
        <v>34</v>
      </c>
      <c r="K99" s="1">
        <v>101</v>
      </c>
      <c r="L99" s="1">
        <f t="shared" si="38"/>
        <v>-8</v>
      </c>
      <c r="M99" s="1"/>
      <c r="N99" s="1"/>
      <c r="O99" s="1">
        <v>0</v>
      </c>
      <c r="P99" s="1"/>
      <c r="Q99" s="1">
        <f t="shared" si="39"/>
        <v>18.600000000000001</v>
      </c>
      <c r="R99" s="5">
        <f t="shared" ref="R99:R101" si="56">12*Q99-P99-O99-G99</f>
        <v>26.200000000000017</v>
      </c>
      <c r="S99" s="5">
        <f t="shared" ref="S99:S101" si="57">R99</f>
        <v>26.200000000000017</v>
      </c>
      <c r="T99" s="5">
        <v>26</v>
      </c>
      <c r="U99" s="1"/>
      <c r="V99" s="1">
        <f t="shared" ref="V99:V101" si="58">(G99+O99+P99+S99)/Q99</f>
        <v>12</v>
      </c>
      <c r="W99" s="1">
        <f t="shared" si="42"/>
        <v>10.591397849462364</v>
      </c>
      <c r="X99" s="1">
        <v>21.4</v>
      </c>
      <c r="Y99" s="1">
        <v>24.8</v>
      </c>
      <c r="Z99" s="1">
        <v>21.8</v>
      </c>
      <c r="AA99" s="1">
        <v>8</v>
      </c>
      <c r="AB99" s="1">
        <v>8.1999999999999993</v>
      </c>
      <c r="AC99" s="1">
        <v>18</v>
      </c>
      <c r="AD99" s="1" t="s">
        <v>55</v>
      </c>
      <c r="AE99" s="1">
        <f t="shared" ref="AE99:AE101" si="59">ROUND(S99*H99,0)</f>
        <v>10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141</v>
      </c>
      <c r="B100" s="1" t="s">
        <v>33</v>
      </c>
      <c r="C100" s="1">
        <v>0.81299999999999994</v>
      </c>
      <c r="D100" s="1">
        <v>238.965</v>
      </c>
      <c r="E100" s="1">
        <v>132.64699999999999</v>
      </c>
      <c r="F100" s="1">
        <v>105.527</v>
      </c>
      <c r="G100" s="1">
        <f t="shared" si="55"/>
        <v>105.527</v>
      </c>
      <c r="H100" s="6">
        <v>1</v>
      </c>
      <c r="I100" s="1">
        <v>40</v>
      </c>
      <c r="J100" s="1" t="s">
        <v>34</v>
      </c>
      <c r="K100" s="1">
        <v>131.4</v>
      </c>
      <c r="L100" s="1">
        <f t="shared" si="38"/>
        <v>1.2469999999999857</v>
      </c>
      <c r="M100" s="1"/>
      <c r="N100" s="1"/>
      <c r="O100" s="1">
        <v>105.8496</v>
      </c>
      <c r="P100" s="1"/>
      <c r="Q100" s="1">
        <f t="shared" si="39"/>
        <v>26.529399999999999</v>
      </c>
      <c r="R100" s="5">
        <f t="shared" si="56"/>
        <v>106.97619999999999</v>
      </c>
      <c r="S100" s="5">
        <f t="shared" si="57"/>
        <v>106.97619999999999</v>
      </c>
      <c r="T100" s="5">
        <v>107</v>
      </c>
      <c r="U100" s="1"/>
      <c r="V100" s="1">
        <f t="shared" si="58"/>
        <v>12</v>
      </c>
      <c r="W100" s="1">
        <f t="shared" si="42"/>
        <v>7.9676359058252357</v>
      </c>
      <c r="X100" s="1">
        <v>21.502600000000001</v>
      </c>
      <c r="Y100" s="1">
        <v>17.037600000000001</v>
      </c>
      <c r="Z100" s="1">
        <v>20.118600000000001</v>
      </c>
      <c r="AA100" s="1">
        <v>27.0792</v>
      </c>
      <c r="AB100" s="1">
        <v>32.556199999999997</v>
      </c>
      <c r="AC100" s="1">
        <v>30.093</v>
      </c>
      <c r="AD100" s="1"/>
      <c r="AE100" s="1">
        <f t="shared" si="59"/>
        <v>107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142</v>
      </c>
      <c r="B101" s="1" t="s">
        <v>33</v>
      </c>
      <c r="C101" s="1">
        <v>55.289000000000001</v>
      </c>
      <c r="D101" s="1">
        <v>166.142</v>
      </c>
      <c r="E101" s="1">
        <v>79.064999999999998</v>
      </c>
      <c r="F101" s="1">
        <v>118.77</v>
      </c>
      <c r="G101" s="1">
        <f t="shared" si="55"/>
        <v>118.77</v>
      </c>
      <c r="H101" s="6">
        <v>1</v>
      </c>
      <c r="I101" s="1">
        <v>40</v>
      </c>
      <c r="J101" s="1" t="s">
        <v>34</v>
      </c>
      <c r="K101" s="1">
        <v>92.2</v>
      </c>
      <c r="L101" s="1">
        <f t="shared" si="38"/>
        <v>-13.135000000000005</v>
      </c>
      <c r="M101" s="1"/>
      <c r="N101" s="1"/>
      <c r="O101" s="1">
        <v>0</v>
      </c>
      <c r="P101" s="1"/>
      <c r="Q101" s="1">
        <f t="shared" si="39"/>
        <v>15.812999999999999</v>
      </c>
      <c r="R101" s="5">
        <f t="shared" si="56"/>
        <v>70.985999999999976</v>
      </c>
      <c r="S101" s="5">
        <f t="shared" si="57"/>
        <v>70.985999999999976</v>
      </c>
      <c r="T101" s="5">
        <v>71</v>
      </c>
      <c r="U101" s="1"/>
      <c r="V101" s="1">
        <f t="shared" si="58"/>
        <v>11.999999999999998</v>
      </c>
      <c r="W101" s="1">
        <f t="shared" si="42"/>
        <v>7.5109087459685071</v>
      </c>
      <c r="X101" s="1">
        <v>17.286999999999999</v>
      </c>
      <c r="Y101" s="1">
        <v>13.590999999999999</v>
      </c>
      <c r="Z101" s="1">
        <v>11.3048</v>
      </c>
      <c r="AA101" s="1">
        <v>17.495200000000001</v>
      </c>
      <c r="AB101" s="1">
        <v>22.0318</v>
      </c>
      <c r="AC101" s="1">
        <v>19.980399999999999</v>
      </c>
      <c r="AD101" s="1" t="s">
        <v>55</v>
      </c>
      <c r="AE101" s="1">
        <f t="shared" si="59"/>
        <v>71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6" t="s">
        <v>143</v>
      </c>
      <c r="B102" s="16" t="s">
        <v>42</v>
      </c>
      <c r="C102" s="16"/>
      <c r="D102" s="16"/>
      <c r="E102" s="16"/>
      <c r="F102" s="16"/>
      <c r="G102" s="16">
        <f t="shared" si="55"/>
        <v>0</v>
      </c>
      <c r="H102" s="17">
        <v>0</v>
      </c>
      <c r="I102" s="16" t="e">
        <v>#N/A</v>
      </c>
      <c r="J102" s="16" t="s">
        <v>34</v>
      </c>
      <c r="K102" s="16"/>
      <c r="L102" s="16">
        <f t="shared" ref="L102:L124" si="60">E102-K102</f>
        <v>0</v>
      </c>
      <c r="M102" s="16"/>
      <c r="N102" s="16"/>
      <c r="O102" s="16"/>
      <c r="P102" s="16"/>
      <c r="Q102" s="16">
        <f t="shared" ref="Q102:Q124" si="61">E102/5</f>
        <v>0</v>
      </c>
      <c r="R102" s="18"/>
      <c r="S102" s="18"/>
      <c r="T102" s="18"/>
      <c r="U102" s="16"/>
      <c r="V102" s="16" t="e">
        <f t="shared" si="41"/>
        <v>#DIV/0!</v>
      </c>
      <c r="W102" s="16" t="e">
        <f t="shared" si="42"/>
        <v>#DIV/0!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 t="s">
        <v>51</v>
      </c>
      <c r="AE102" s="16">
        <f t="shared" ref="AE102:AE124" si="62">ROUND(R102*H102,0)</f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6" t="s">
        <v>144</v>
      </c>
      <c r="B103" s="16" t="s">
        <v>42</v>
      </c>
      <c r="C103" s="16"/>
      <c r="D103" s="16"/>
      <c r="E103" s="16"/>
      <c r="F103" s="16"/>
      <c r="G103" s="16">
        <f t="shared" si="55"/>
        <v>0</v>
      </c>
      <c r="H103" s="17">
        <v>0</v>
      </c>
      <c r="I103" s="16" t="e">
        <v>#N/A</v>
      </c>
      <c r="J103" s="16" t="s">
        <v>34</v>
      </c>
      <c r="K103" s="16"/>
      <c r="L103" s="16">
        <f t="shared" si="60"/>
        <v>0</v>
      </c>
      <c r="M103" s="16"/>
      <c r="N103" s="16"/>
      <c r="O103" s="16"/>
      <c r="P103" s="16"/>
      <c r="Q103" s="16">
        <f t="shared" si="61"/>
        <v>0</v>
      </c>
      <c r="R103" s="18"/>
      <c r="S103" s="18"/>
      <c r="T103" s="18"/>
      <c r="U103" s="16"/>
      <c r="V103" s="16" t="e">
        <f t="shared" si="41"/>
        <v>#DIV/0!</v>
      </c>
      <c r="W103" s="16" t="e">
        <f t="shared" si="42"/>
        <v>#DIV/0!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 t="s">
        <v>51</v>
      </c>
      <c r="AE103" s="16">
        <f t="shared" si="62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21" t="s">
        <v>145</v>
      </c>
      <c r="B104" s="1" t="s">
        <v>42</v>
      </c>
      <c r="C104" s="1"/>
      <c r="D104" s="1"/>
      <c r="E104" s="19">
        <f>E110</f>
        <v>18</v>
      </c>
      <c r="F104" s="1"/>
      <c r="G104" s="19">
        <f>F104-AF104+G110</f>
        <v>30</v>
      </c>
      <c r="H104" s="6">
        <v>0.4</v>
      </c>
      <c r="I104" s="1" t="e">
        <v>#N/A</v>
      </c>
      <c r="J104" s="1" t="s">
        <v>34</v>
      </c>
      <c r="K104" s="1"/>
      <c r="L104" s="1">
        <f t="shared" si="60"/>
        <v>18</v>
      </c>
      <c r="M104" s="1"/>
      <c r="N104" s="1"/>
      <c r="O104" s="1">
        <v>0</v>
      </c>
      <c r="P104" s="1"/>
      <c r="Q104" s="1">
        <f t="shared" si="61"/>
        <v>3.6</v>
      </c>
      <c r="R104" s="5">
        <f>12*Q104-P104-O104-G104</f>
        <v>13.200000000000003</v>
      </c>
      <c r="S104" s="5">
        <f>R104</f>
        <v>13.200000000000003</v>
      </c>
      <c r="T104" s="5">
        <v>13</v>
      </c>
      <c r="U104" s="1"/>
      <c r="V104" s="1">
        <f>(G104+O104+P104+S104)/Q104</f>
        <v>12</v>
      </c>
      <c r="W104" s="1">
        <f t="shared" si="42"/>
        <v>8.3333333333333339</v>
      </c>
      <c r="X104" s="1">
        <v>4</v>
      </c>
      <c r="Y104" s="1">
        <v>3.2</v>
      </c>
      <c r="Z104" s="1">
        <v>5</v>
      </c>
      <c r="AA104" s="1">
        <v>2.6</v>
      </c>
      <c r="AB104" s="1">
        <v>0</v>
      </c>
      <c r="AC104" s="1">
        <v>0</v>
      </c>
      <c r="AD104" s="1" t="s">
        <v>146</v>
      </c>
      <c r="AE104" s="1">
        <f>ROUND(S104*H104,0)</f>
        <v>5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6" t="s">
        <v>147</v>
      </c>
      <c r="B105" s="16" t="s">
        <v>42</v>
      </c>
      <c r="C105" s="16"/>
      <c r="D105" s="16"/>
      <c r="E105" s="16"/>
      <c r="F105" s="16"/>
      <c r="G105" s="16">
        <f t="shared" ref="G105:G119" si="63">F105-AF105</f>
        <v>0</v>
      </c>
      <c r="H105" s="17">
        <v>0</v>
      </c>
      <c r="I105" s="16" t="e">
        <v>#N/A</v>
      </c>
      <c r="J105" s="16" t="s">
        <v>34</v>
      </c>
      <c r="K105" s="16"/>
      <c r="L105" s="16">
        <f t="shared" si="60"/>
        <v>0</v>
      </c>
      <c r="M105" s="16"/>
      <c r="N105" s="16"/>
      <c r="O105" s="16"/>
      <c r="P105" s="16"/>
      <c r="Q105" s="16">
        <f t="shared" si="61"/>
        <v>0</v>
      </c>
      <c r="R105" s="18"/>
      <c r="S105" s="18"/>
      <c r="T105" s="18"/>
      <c r="U105" s="16"/>
      <c r="V105" s="16" t="e">
        <f t="shared" si="41"/>
        <v>#DIV/0!</v>
      </c>
      <c r="W105" s="16" t="e">
        <f t="shared" si="42"/>
        <v>#DIV/0!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 t="s">
        <v>51</v>
      </c>
      <c r="AE105" s="16">
        <f t="shared" si="62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148</v>
      </c>
      <c r="B106" s="1" t="s">
        <v>42</v>
      </c>
      <c r="C106" s="1">
        <v>26</v>
      </c>
      <c r="D106" s="1">
        <v>1</v>
      </c>
      <c r="E106" s="1">
        <v>4</v>
      </c>
      <c r="F106" s="1">
        <v>23</v>
      </c>
      <c r="G106" s="1">
        <f t="shared" si="63"/>
        <v>23</v>
      </c>
      <c r="H106" s="6">
        <v>0.6</v>
      </c>
      <c r="I106" s="1" t="e">
        <v>#N/A</v>
      </c>
      <c r="J106" s="1" t="s">
        <v>34</v>
      </c>
      <c r="K106" s="1">
        <v>4</v>
      </c>
      <c r="L106" s="1">
        <f t="shared" si="60"/>
        <v>0</v>
      </c>
      <c r="M106" s="1"/>
      <c r="N106" s="1"/>
      <c r="O106" s="1">
        <v>0</v>
      </c>
      <c r="P106" s="1"/>
      <c r="Q106" s="1">
        <f t="shared" si="61"/>
        <v>0.8</v>
      </c>
      <c r="R106" s="5"/>
      <c r="S106" s="5">
        <f>R106</f>
        <v>0</v>
      </c>
      <c r="T106" s="5"/>
      <c r="U106" s="1"/>
      <c r="V106" s="1">
        <f>(G106+O106+P106+S106)/Q106</f>
        <v>28.75</v>
      </c>
      <c r="W106" s="1">
        <f t="shared" si="42"/>
        <v>28.75</v>
      </c>
      <c r="X106" s="1">
        <v>0.8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/>
      <c r="AE106" s="1">
        <f>ROUND(S106*H106,0)</f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6" t="s">
        <v>149</v>
      </c>
      <c r="B107" s="16" t="s">
        <v>42</v>
      </c>
      <c r="C107" s="16"/>
      <c r="D107" s="16"/>
      <c r="E107" s="16"/>
      <c r="F107" s="16"/>
      <c r="G107" s="16">
        <f t="shared" si="63"/>
        <v>0</v>
      </c>
      <c r="H107" s="17">
        <v>0</v>
      </c>
      <c r="I107" s="16" t="e">
        <v>#N/A</v>
      </c>
      <c r="J107" s="16" t="s">
        <v>34</v>
      </c>
      <c r="K107" s="16"/>
      <c r="L107" s="16">
        <f t="shared" si="60"/>
        <v>0</v>
      </c>
      <c r="M107" s="16"/>
      <c r="N107" s="16"/>
      <c r="O107" s="16"/>
      <c r="P107" s="16"/>
      <c r="Q107" s="16">
        <f t="shared" si="61"/>
        <v>0</v>
      </c>
      <c r="R107" s="18"/>
      <c r="S107" s="18"/>
      <c r="T107" s="18"/>
      <c r="U107" s="16"/>
      <c r="V107" s="16" t="e">
        <f t="shared" si="41"/>
        <v>#DIV/0!</v>
      </c>
      <c r="W107" s="16" t="e">
        <f t="shared" si="42"/>
        <v>#DIV/0!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 t="s">
        <v>51</v>
      </c>
      <c r="AE107" s="16">
        <f t="shared" si="62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6" t="s">
        <v>150</v>
      </c>
      <c r="B108" s="16" t="s">
        <v>42</v>
      </c>
      <c r="C108" s="16"/>
      <c r="D108" s="16"/>
      <c r="E108" s="16"/>
      <c r="F108" s="16"/>
      <c r="G108" s="16">
        <f t="shared" si="63"/>
        <v>0</v>
      </c>
      <c r="H108" s="17">
        <v>0</v>
      </c>
      <c r="I108" s="16" t="e">
        <v>#N/A</v>
      </c>
      <c r="J108" s="16" t="s">
        <v>34</v>
      </c>
      <c r="K108" s="16"/>
      <c r="L108" s="16">
        <f t="shared" si="60"/>
        <v>0</v>
      </c>
      <c r="M108" s="16"/>
      <c r="N108" s="16"/>
      <c r="O108" s="16"/>
      <c r="P108" s="16"/>
      <c r="Q108" s="16">
        <f t="shared" si="61"/>
        <v>0</v>
      </c>
      <c r="R108" s="18"/>
      <c r="S108" s="18"/>
      <c r="T108" s="18"/>
      <c r="U108" s="16"/>
      <c r="V108" s="16" t="e">
        <f t="shared" si="41"/>
        <v>#DIV/0!</v>
      </c>
      <c r="W108" s="16" t="e">
        <f t="shared" si="42"/>
        <v>#DIV/0!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 t="s">
        <v>51</v>
      </c>
      <c r="AE108" s="16">
        <f t="shared" si="62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6" t="s">
        <v>151</v>
      </c>
      <c r="B109" s="16" t="s">
        <v>33</v>
      </c>
      <c r="C109" s="16"/>
      <c r="D109" s="16"/>
      <c r="E109" s="16"/>
      <c r="F109" s="16"/>
      <c r="G109" s="16">
        <f t="shared" si="63"/>
        <v>0</v>
      </c>
      <c r="H109" s="17">
        <v>0</v>
      </c>
      <c r="I109" s="16" t="e">
        <v>#N/A</v>
      </c>
      <c r="J109" s="16" t="s">
        <v>34</v>
      </c>
      <c r="K109" s="16"/>
      <c r="L109" s="16">
        <f t="shared" si="60"/>
        <v>0</v>
      </c>
      <c r="M109" s="16"/>
      <c r="N109" s="16"/>
      <c r="O109" s="16"/>
      <c r="P109" s="16"/>
      <c r="Q109" s="16">
        <f t="shared" si="61"/>
        <v>0</v>
      </c>
      <c r="R109" s="18"/>
      <c r="S109" s="18"/>
      <c r="T109" s="18"/>
      <c r="U109" s="16"/>
      <c r="V109" s="16" t="e">
        <f t="shared" si="41"/>
        <v>#DIV/0!</v>
      </c>
      <c r="W109" s="16" t="e">
        <f t="shared" si="42"/>
        <v>#DIV/0!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 t="s">
        <v>51</v>
      </c>
      <c r="AE109" s="16">
        <f t="shared" si="62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2" t="s">
        <v>152</v>
      </c>
      <c r="B110" s="12" t="s">
        <v>42</v>
      </c>
      <c r="C110" s="12">
        <v>23</v>
      </c>
      <c r="D110" s="12">
        <v>30</v>
      </c>
      <c r="E110" s="19">
        <v>18</v>
      </c>
      <c r="F110" s="12">
        <v>30</v>
      </c>
      <c r="G110" s="19">
        <f t="shared" si="63"/>
        <v>30</v>
      </c>
      <c r="H110" s="13">
        <v>0</v>
      </c>
      <c r="I110" s="12" t="e">
        <v>#N/A</v>
      </c>
      <c r="J110" s="12" t="s">
        <v>43</v>
      </c>
      <c r="K110" s="12">
        <v>30</v>
      </c>
      <c r="L110" s="12">
        <f t="shared" si="60"/>
        <v>-12</v>
      </c>
      <c r="M110" s="12"/>
      <c r="N110" s="12"/>
      <c r="O110" s="12"/>
      <c r="P110" s="12"/>
      <c r="Q110" s="12">
        <f t="shared" si="61"/>
        <v>3.6</v>
      </c>
      <c r="R110" s="14"/>
      <c r="S110" s="14"/>
      <c r="T110" s="14"/>
      <c r="U110" s="12"/>
      <c r="V110" s="12">
        <f t="shared" si="41"/>
        <v>8.3333333333333339</v>
      </c>
      <c r="W110" s="12">
        <f t="shared" si="42"/>
        <v>8.3333333333333339</v>
      </c>
      <c r="X110" s="12">
        <v>4</v>
      </c>
      <c r="Y110" s="12">
        <v>3.2</v>
      </c>
      <c r="Z110" s="12">
        <v>5</v>
      </c>
      <c r="AA110" s="12">
        <v>2.6</v>
      </c>
      <c r="AB110" s="12">
        <v>0</v>
      </c>
      <c r="AC110" s="12">
        <v>0</v>
      </c>
      <c r="AD110" s="12" t="s">
        <v>153</v>
      </c>
      <c r="AE110" s="12">
        <f t="shared" si="62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6" t="s">
        <v>154</v>
      </c>
      <c r="B111" s="16" t="s">
        <v>33</v>
      </c>
      <c r="C111" s="16"/>
      <c r="D111" s="16"/>
      <c r="E111" s="16"/>
      <c r="F111" s="16"/>
      <c r="G111" s="16">
        <f t="shared" si="63"/>
        <v>0</v>
      </c>
      <c r="H111" s="17">
        <v>0</v>
      </c>
      <c r="I111" s="16" t="e">
        <v>#N/A</v>
      </c>
      <c r="J111" s="16" t="s">
        <v>34</v>
      </c>
      <c r="K111" s="16"/>
      <c r="L111" s="16">
        <f t="shared" si="60"/>
        <v>0</v>
      </c>
      <c r="M111" s="16"/>
      <c r="N111" s="16"/>
      <c r="O111" s="16"/>
      <c r="P111" s="16"/>
      <c r="Q111" s="16">
        <f t="shared" si="61"/>
        <v>0</v>
      </c>
      <c r="R111" s="18"/>
      <c r="S111" s="18"/>
      <c r="T111" s="18"/>
      <c r="U111" s="16"/>
      <c r="V111" s="16" t="e">
        <f t="shared" si="41"/>
        <v>#DIV/0!</v>
      </c>
      <c r="W111" s="16" t="e">
        <f t="shared" si="42"/>
        <v>#DIV/0!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 t="s">
        <v>51</v>
      </c>
      <c r="AE111" s="16">
        <f t="shared" si="62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2" t="s">
        <v>155</v>
      </c>
      <c r="B112" s="12" t="s">
        <v>42</v>
      </c>
      <c r="C112" s="12">
        <v>33</v>
      </c>
      <c r="D112" s="12"/>
      <c r="E112" s="19">
        <v>7</v>
      </c>
      <c r="F112" s="12">
        <v>22</v>
      </c>
      <c r="G112" s="19">
        <f t="shared" si="63"/>
        <v>22</v>
      </c>
      <c r="H112" s="13">
        <v>0</v>
      </c>
      <c r="I112" s="12" t="e">
        <v>#N/A</v>
      </c>
      <c r="J112" s="12" t="s">
        <v>43</v>
      </c>
      <c r="K112" s="12">
        <v>7</v>
      </c>
      <c r="L112" s="12">
        <f t="shared" si="60"/>
        <v>0</v>
      </c>
      <c r="M112" s="12"/>
      <c r="N112" s="12"/>
      <c r="O112" s="12"/>
      <c r="P112" s="12"/>
      <c r="Q112" s="12">
        <f t="shared" si="61"/>
        <v>1.4</v>
      </c>
      <c r="R112" s="14"/>
      <c r="S112" s="14"/>
      <c r="T112" s="14"/>
      <c r="U112" s="12"/>
      <c r="V112" s="12">
        <f t="shared" si="41"/>
        <v>15.714285714285715</v>
      </c>
      <c r="W112" s="12">
        <f t="shared" si="42"/>
        <v>15.714285714285715</v>
      </c>
      <c r="X112" s="12">
        <v>1.4</v>
      </c>
      <c r="Y112" s="12">
        <v>0.6</v>
      </c>
      <c r="Z112" s="12">
        <v>0.6</v>
      </c>
      <c r="AA112" s="12">
        <v>0</v>
      </c>
      <c r="AB112" s="12">
        <v>0</v>
      </c>
      <c r="AC112" s="12">
        <v>0</v>
      </c>
      <c r="AD112" s="12" t="s">
        <v>156</v>
      </c>
      <c r="AE112" s="12">
        <f t="shared" si="62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6" t="s">
        <v>157</v>
      </c>
      <c r="B113" s="16" t="s">
        <v>42</v>
      </c>
      <c r="C113" s="16">
        <v>38</v>
      </c>
      <c r="D113" s="16">
        <v>224</v>
      </c>
      <c r="E113" s="16">
        <v>11</v>
      </c>
      <c r="F113" s="16">
        <v>249</v>
      </c>
      <c r="G113" s="16">
        <f t="shared" si="63"/>
        <v>27</v>
      </c>
      <c r="H113" s="17">
        <v>0</v>
      </c>
      <c r="I113" s="16">
        <v>40</v>
      </c>
      <c r="J113" s="16" t="s">
        <v>34</v>
      </c>
      <c r="K113" s="16">
        <v>11</v>
      </c>
      <c r="L113" s="16">
        <f t="shared" si="60"/>
        <v>0</v>
      </c>
      <c r="M113" s="16"/>
      <c r="N113" s="16"/>
      <c r="O113" s="16"/>
      <c r="P113" s="16"/>
      <c r="Q113" s="16">
        <f t="shared" si="61"/>
        <v>2.2000000000000002</v>
      </c>
      <c r="R113" s="18"/>
      <c r="S113" s="18"/>
      <c r="T113" s="18"/>
      <c r="U113" s="16"/>
      <c r="V113" s="16">
        <f t="shared" si="41"/>
        <v>12.272727272727272</v>
      </c>
      <c r="W113" s="16">
        <f t="shared" si="42"/>
        <v>12.272727272727272</v>
      </c>
      <c r="X113" s="16">
        <v>0.8</v>
      </c>
      <c r="Y113" s="16">
        <v>3</v>
      </c>
      <c r="Z113" s="16">
        <v>3.6</v>
      </c>
      <c r="AA113" s="16">
        <v>4</v>
      </c>
      <c r="AB113" s="16">
        <v>4.2</v>
      </c>
      <c r="AC113" s="16">
        <v>3.6</v>
      </c>
      <c r="AD113" s="16" t="s">
        <v>51</v>
      </c>
      <c r="AE113" s="16">
        <f t="shared" si="62"/>
        <v>0</v>
      </c>
      <c r="AF113" s="1">
        <f>VLOOKUP(A113,[1]Sheet!$A:$AG,33,0)</f>
        <v>222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6" t="s">
        <v>158</v>
      </c>
      <c r="B114" s="16" t="s">
        <v>42</v>
      </c>
      <c r="C114" s="16"/>
      <c r="D114" s="16">
        <v>216</v>
      </c>
      <c r="E114" s="16"/>
      <c r="F114" s="16">
        <v>216</v>
      </c>
      <c r="G114" s="16">
        <f t="shared" si="63"/>
        <v>0</v>
      </c>
      <c r="H114" s="17">
        <v>0</v>
      </c>
      <c r="I114" s="16">
        <v>45</v>
      </c>
      <c r="J114" s="16" t="s">
        <v>34</v>
      </c>
      <c r="K114" s="16">
        <v>7</v>
      </c>
      <c r="L114" s="16">
        <f t="shared" si="60"/>
        <v>-7</v>
      </c>
      <c r="M114" s="16"/>
      <c r="N114" s="16"/>
      <c r="O114" s="16"/>
      <c r="P114" s="16"/>
      <c r="Q114" s="16">
        <f t="shared" si="61"/>
        <v>0</v>
      </c>
      <c r="R114" s="18"/>
      <c r="S114" s="18"/>
      <c r="T114" s="18"/>
      <c r="U114" s="16"/>
      <c r="V114" s="16" t="e">
        <f t="shared" si="41"/>
        <v>#DIV/0!</v>
      </c>
      <c r="W114" s="16" t="e">
        <f t="shared" si="42"/>
        <v>#DIV/0!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 t="s">
        <v>51</v>
      </c>
      <c r="AE114" s="16">
        <f t="shared" si="62"/>
        <v>0</v>
      </c>
      <c r="AF114" s="1">
        <f>VLOOKUP(A114,[1]Sheet!$A:$AG,33,0)</f>
        <v>216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159</v>
      </c>
      <c r="B115" s="1" t="s">
        <v>42</v>
      </c>
      <c r="C115" s="1"/>
      <c r="D115" s="1">
        <v>72</v>
      </c>
      <c r="E115" s="1">
        <v>45</v>
      </c>
      <c r="F115" s="1">
        <v>27</v>
      </c>
      <c r="G115" s="1">
        <f t="shared" si="63"/>
        <v>27</v>
      </c>
      <c r="H115" s="6">
        <v>0.11</v>
      </c>
      <c r="I115" s="1" t="e">
        <v>#N/A</v>
      </c>
      <c r="J115" s="1" t="s">
        <v>36</v>
      </c>
      <c r="K115" s="1">
        <v>43</v>
      </c>
      <c r="L115" s="1">
        <f t="shared" si="60"/>
        <v>2</v>
      </c>
      <c r="M115" s="1"/>
      <c r="N115" s="1"/>
      <c r="O115" s="1">
        <v>56</v>
      </c>
      <c r="P115" s="1"/>
      <c r="Q115" s="1">
        <f t="shared" si="61"/>
        <v>9</v>
      </c>
      <c r="R115" s="5">
        <f t="shared" ref="R115:R116" si="64">12*Q115-P115-O115-G115</f>
        <v>25</v>
      </c>
      <c r="S115" s="5">
        <f t="shared" ref="S115:S116" si="65">R115</f>
        <v>25</v>
      </c>
      <c r="T115" s="5">
        <v>25</v>
      </c>
      <c r="U115" s="1"/>
      <c r="V115" s="1">
        <f t="shared" ref="V115:V116" si="66">(G115+O115+P115+S115)/Q115</f>
        <v>12</v>
      </c>
      <c r="W115" s="1">
        <f t="shared" si="42"/>
        <v>9.2222222222222214</v>
      </c>
      <c r="X115" s="1">
        <v>8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/>
      <c r="AE115" s="1">
        <f t="shared" ref="AE115:AE116" si="67">ROUND(S115*H115,0)</f>
        <v>3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160</v>
      </c>
      <c r="B116" s="1" t="s">
        <v>33</v>
      </c>
      <c r="C116" s="1">
        <v>38.055</v>
      </c>
      <c r="D116" s="1">
        <v>144.89500000000001</v>
      </c>
      <c r="E116" s="1">
        <v>55.274999999999999</v>
      </c>
      <c r="F116" s="1">
        <v>121.133</v>
      </c>
      <c r="G116" s="1">
        <f t="shared" si="63"/>
        <v>121.133</v>
      </c>
      <c r="H116" s="6">
        <v>1</v>
      </c>
      <c r="I116" s="1">
        <v>50</v>
      </c>
      <c r="J116" s="1" t="s">
        <v>34</v>
      </c>
      <c r="K116" s="1">
        <v>52</v>
      </c>
      <c r="L116" s="1">
        <f t="shared" si="60"/>
        <v>3.2749999999999986</v>
      </c>
      <c r="M116" s="1"/>
      <c r="N116" s="1"/>
      <c r="O116" s="1">
        <v>0</v>
      </c>
      <c r="P116" s="1"/>
      <c r="Q116" s="1">
        <f t="shared" si="61"/>
        <v>11.055</v>
      </c>
      <c r="R116" s="5">
        <f t="shared" si="64"/>
        <v>11.527000000000001</v>
      </c>
      <c r="S116" s="5">
        <f t="shared" si="65"/>
        <v>11.527000000000001</v>
      </c>
      <c r="T116" s="5">
        <v>12</v>
      </c>
      <c r="U116" s="1"/>
      <c r="V116" s="1">
        <f t="shared" si="66"/>
        <v>12</v>
      </c>
      <c r="W116" s="1">
        <f t="shared" si="42"/>
        <v>10.957304387155133</v>
      </c>
      <c r="X116" s="1">
        <v>9.1867999999999999</v>
      </c>
      <c r="Y116" s="1">
        <v>10.292</v>
      </c>
      <c r="Z116" s="1">
        <v>13.6364</v>
      </c>
      <c r="AA116" s="1">
        <v>11.6898</v>
      </c>
      <c r="AB116" s="1">
        <v>11.923</v>
      </c>
      <c r="AC116" s="1">
        <v>9.6898</v>
      </c>
      <c r="AD116" s="1"/>
      <c r="AE116" s="1">
        <f t="shared" si="67"/>
        <v>12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2" t="s">
        <v>161</v>
      </c>
      <c r="B117" s="12" t="s">
        <v>42</v>
      </c>
      <c r="C117" s="12"/>
      <c r="D117" s="12"/>
      <c r="E117" s="12">
        <v>-2</v>
      </c>
      <c r="F117" s="12"/>
      <c r="G117" s="12">
        <f t="shared" si="63"/>
        <v>0</v>
      </c>
      <c r="H117" s="13">
        <v>0</v>
      </c>
      <c r="I117" s="12">
        <v>60</v>
      </c>
      <c r="J117" s="12" t="s">
        <v>43</v>
      </c>
      <c r="K117" s="12"/>
      <c r="L117" s="12">
        <f t="shared" si="60"/>
        <v>-2</v>
      </c>
      <c r="M117" s="12"/>
      <c r="N117" s="12"/>
      <c r="O117" s="12"/>
      <c r="P117" s="12"/>
      <c r="Q117" s="12">
        <f t="shared" si="61"/>
        <v>-0.4</v>
      </c>
      <c r="R117" s="14"/>
      <c r="S117" s="14"/>
      <c r="T117" s="14"/>
      <c r="U117" s="12"/>
      <c r="V117" s="12">
        <f t="shared" si="41"/>
        <v>0</v>
      </c>
      <c r="W117" s="12">
        <f t="shared" si="42"/>
        <v>0</v>
      </c>
      <c r="X117" s="12">
        <v>-0.6</v>
      </c>
      <c r="Y117" s="12">
        <v>-0.2</v>
      </c>
      <c r="Z117" s="12">
        <v>0.6</v>
      </c>
      <c r="AA117" s="12">
        <v>8.6</v>
      </c>
      <c r="AB117" s="12">
        <v>9.6</v>
      </c>
      <c r="AC117" s="12">
        <v>1.6</v>
      </c>
      <c r="AD117" s="12"/>
      <c r="AE117" s="12">
        <f t="shared" si="62"/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2" t="s">
        <v>162</v>
      </c>
      <c r="B118" s="12" t="s">
        <v>33</v>
      </c>
      <c r="C118" s="12">
        <v>5.74</v>
      </c>
      <c r="D118" s="12"/>
      <c r="E118" s="12"/>
      <c r="F118" s="12"/>
      <c r="G118" s="12">
        <f t="shared" si="63"/>
        <v>0</v>
      </c>
      <c r="H118" s="13">
        <v>0</v>
      </c>
      <c r="I118" s="12" t="e">
        <v>#N/A</v>
      </c>
      <c r="J118" s="12" t="s">
        <v>43</v>
      </c>
      <c r="K118" s="12">
        <v>6.5</v>
      </c>
      <c r="L118" s="12">
        <f t="shared" si="60"/>
        <v>-6.5</v>
      </c>
      <c r="M118" s="12"/>
      <c r="N118" s="12"/>
      <c r="O118" s="12"/>
      <c r="P118" s="12"/>
      <c r="Q118" s="12">
        <f t="shared" si="61"/>
        <v>0</v>
      </c>
      <c r="R118" s="14"/>
      <c r="S118" s="14"/>
      <c r="T118" s="14"/>
      <c r="U118" s="12"/>
      <c r="V118" s="12" t="e">
        <f t="shared" si="41"/>
        <v>#DIV/0!</v>
      </c>
      <c r="W118" s="12" t="e">
        <f t="shared" si="42"/>
        <v>#DIV/0!</v>
      </c>
      <c r="X118" s="12">
        <v>0.86340000000000006</v>
      </c>
      <c r="Y118" s="12">
        <v>4.8789999999999996</v>
      </c>
      <c r="Z118" s="12">
        <v>4.3015999999999996</v>
      </c>
      <c r="AA118" s="12">
        <v>12.6812</v>
      </c>
      <c r="AB118" s="12">
        <v>12.6822</v>
      </c>
      <c r="AC118" s="12">
        <v>0.28699999999999998</v>
      </c>
      <c r="AD118" s="12"/>
      <c r="AE118" s="12">
        <f t="shared" si="62"/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 t="s">
        <v>163</v>
      </c>
      <c r="B119" s="1" t="s">
        <v>33</v>
      </c>
      <c r="C119" s="1">
        <v>5.7050000000000001</v>
      </c>
      <c r="D119" s="1">
        <v>117.104</v>
      </c>
      <c r="E119" s="1">
        <v>30.266999999999999</v>
      </c>
      <c r="F119" s="1">
        <v>86.772999999999996</v>
      </c>
      <c r="G119" s="1">
        <f t="shared" si="63"/>
        <v>86.772999999999996</v>
      </c>
      <c r="H119" s="6">
        <v>1</v>
      </c>
      <c r="I119" s="1" t="e">
        <v>#N/A</v>
      </c>
      <c r="J119" s="1" t="s">
        <v>34</v>
      </c>
      <c r="K119" s="1">
        <v>27.7</v>
      </c>
      <c r="L119" s="1">
        <f t="shared" si="60"/>
        <v>2.5670000000000002</v>
      </c>
      <c r="M119" s="1"/>
      <c r="N119" s="1"/>
      <c r="O119" s="1">
        <v>0</v>
      </c>
      <c r="P119" s="1"/>
      <c r="Q119" s="1">
        <f t="shared" si="61"/>
        <v>6.0533999999999999</v>
      </c>
      <c r="R119" s="5"/>
      <c r="S119" s="5">
        <f t="shared" ref="S119:S120" si="68">R119</f>
        <v>0</v>
      </c>
      <c r="T119" s="5"/>
      <c r="U119" s="1"/>
      <c r="V119" s="1">
        <f t="shared" ref="V119:V120" si="69">(G119+O119+P119+S119)/Q119</f>
        <v>14.334588826114249</v>
      </c>
      <c r="W119" s="1">
        <f t="shared" si="42"/>
        <v>14.334588826114249</v>
      </c>
      <c r="X119" s="1">
        <v>2.8812000000000002</v>
      </c>
      <c r="Y119" s="1">
        <v>6.9908000000000001</v>
      </c>
      <c r="Z119" s="1">
        <v>7.859</v>
      </c>
      <c r="AA119" s="1">
        <v>11.2684</v>
      </c>
      <c r="AB119" s="1">
        <v>9.5343999999999998</v>
      </c>
      <c r="AC119" s="1">
        <v>0.28799999999999998</v>
      </c>
      <c r="AD119" s="1" t="s">
        <v>164</v>
      </c>
      <c r="AE119" s="1">
        <f t="shared" ref="AE119:AE120" si="70">ROUND(S119*H119,0)</f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 t="s">
        <v>165</v>
      </c>
      <c r="B120" s="1" t="s">
        <v>33</v>
      </c>
      <c r="C120" s="1">
        <v>5.74</v>
      </c>
      <c r="D120" s="1">
        <v>408.23599999999999</v>
      </c>
      <c r="E120" s="1">
        <v>58.124000000000002</v>
      </c>
      <c r="F120" s="1">
        <v>50.911000000000001</v>
      </c>
      <c r="G120" s="19">
        <f>F120-AF120+G53</f>
        <v>94.066000000000003</v>
      </c>
      <c r="H120" s="6">
        <v>1</v>
      </c>
      <c r="I120" s="1" t="e">
        <v>#N/A</v>
      </c>
      <c r="J120" s="1" t="s">
        <v>34</v>
      </c>
      <c r="K120" s="1">
        <v>54.6</v>
      </c>
      <c r="L120" s="1">
        <f t="shared" si="60"/>
        <v>3.5240000000000009</v>
      </c>
      <c r="M120" s="1"/>
      <c r="N120" s="1"/>
      <c r="O120" s="1">
        <v>0</v>
      </c>
      <c r="P120" s="1"/>
      <c r="Q120" s="1">
        <f t="shared" si="61"/>
        <v>11.6248</v>
      </c>
      <c r="R120" s="5">
        <f t="shared" ref="R120" si="71">12*Q120-P120-O120-G120</f>
        <v>45.431600000000003</v>
      </c>
      <c r="S120" s="5">
        <f t="shared" si="68"/>
        <v>45.431600000000003</v>
      </c>
      <c r="T120" s="5">
        <v>45</v>
      </c>
      <c r="U120" s="1"/>
      <c r="V120" s="1">
        <f t="shared" si="69"/>
        <v>12</v>
      </c>
      <c r="W120" s="1">
        <f t="shared" si="42"/>
        <v>8.0918381391507808</v>
      </c>
      <c r="X120" s="1">
        <v>5.8148</v>
      </c>
      <c r="Y120" s="1">
        <v>3.9994000000000001</v>
      </c>
      <c r="Z120" s="1">
        <v>1.7267999999999999</v>
      </c>
      <c r="AA120" s="1">
        <v>10.586</v>
      </c>
      <c r="AB120" s="1">
        <v>9.4400000000000013</v>
      </c>
      <c r="AC120" s="1">
        <v>0.28499999999999998</v>
      </c>
      <c r="AD120" s="10" t="s">
        <v>171</v>
      </c>
      <c r="AE120" s="1">
        <f t="shared" si="70"/>
        <v>45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2" t="s">
        <v>166</v>
      </c>
      <c r="B121" s="12" t="s">
        <v>33</v>
      </c>
      <c r="C121" s="12">
        <v>39.939</v>
      </c>
      <c r="D121" s="12">
        <v>288.34500000000003</v>
      </c>
      <c r="E121" s="12">
        <v>37.313000000000002</v>
      </c>
      <c r="F121" s="12">
        <v>44.91</v>
      </c>
      <c r="G121" s="12">
        <f>F121-AF121</f>
        <v>44.91</v>
      </c>
      <c r="H121" s="13">
        <v>0</v>
      </c>
      <c r="I121" s="12" t="e">
        <v>#N/A</v>
      </c>
      <c r="J121" s="12" t="s">
        <v>43</v>
      </c>
      <c r="K121" s="12">
        <v>65.2</v>
      </c>
      <c r="L121" s="12">
        <f t="shared" si="60"/>
        <v>-27.887</v>
      </c>
      <c r="M121" s="12"/>
      <c r="N121" s="12"/>
      <c r="O121" s="12"/>
      <c r="P121" s="12"/>
      <c r="Q121" s="12">
        <f t="shared" si="61"/>
        <v>7.4626000000000001</v>
      </c>
      <c r="R121" s="14"/>
      <c r="S121" s="14"/>
      <c r="T121" s="14"/>
      <c r="U121" s="12"/>
      <c r="V121" s="12">
        <f t="shared" si="41"/>
        <v>6.0180098089137832</v>
      </c>
      <c r="W121" s="12">
        <f t="shared" si="42"/>
        <v>6.0180098089137832</v>
      </c>
      <c r="X121" s="12">
        <v>7.7329999999999997</v>
      </c>
      <c r="Y121" s="12">
        <v>5.1656000000000004</v>
      </c>
      <c r="Z121" s="12">
        <v>3.1532</v>
      </c>
      <c r="AA121" s="12">
        <v>9.9580000000000002</v>
      </c>
      <c r="AB121" s="12">
        <v>9.1029999999999998</v>
      </c>
      <c r="AC121" s="12">
        <v>0</v>
      </c>
      <c r="AD121" s="12"/>
      <c r="AE121" s="12">
        <f t="shared" si="62"/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 t="s">
        <v>167</v>
      </c>
      <c r="B122" s="1" t="s">
        <v>42</v>
      </c>
      <c r="C122" s="1"/>
      <c r="D122" s="1">
        <v>120</v>
      </c>
      <c r="E122" s="1"/>
      <c r="F122" s="1">
        <v>120</v>
      </c>
      <c r="G122" s="1">
        <f>F122-AF122</f>
        <v>120</v>
      </c>
      <c r="H122" s="6">
        <v>0.4</v>
      </c>
      <c r="I122" s="1" t="e">
        <v>#N/A</v>
      </c>
      <c r="J122" s="1" t="s">
        <v>34</v>
      </c>
      <c r="K122" s="1"/>
      <c r="L122" s="1">
        <f t="shared" si="60"/>
        <v>0</v>
      </c>
      <c r="M122" s="1"/>
      <c r="N122" s="1"/>
      <c r="O122" s="1">
        <v>0</v>
      </c>
      <c r="P122" s="1"/>
      <c r="Q122" s="1">
        <f t="shared" si="61"/>
        <v>0</v>
      </c>
      <c r="R122" s="5"/>
      <c r="S122" s="5">
        <f t="shared" ref="S122:S123" si="72">R122</f>
        <v>0</v>
      </c>
      <c r="T122" s="5"/>
      <c r="U122" s="1"/>
      <c r="V122" s="1" t="e">
        <f t="shared" ref="V122:V123" si="73">(G122+O122+P122+S122)/Q122</f>
        <v>#DIV/0!</v>
      </c>
      <c r="W122" s="1" t="e">
        <f t="shared" si="42"/>
        <v>#DIV/0!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 t="s">
        <v>168</v>
      </c>
      <c r="AE122" s="1">
        <f t="shared" ref="AE122:AE123" si="74">ROUND(S122*H122,0)</f>
        <v>0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 t="s">
        <v>169</v>
      </c>
      <c r="B123" s="1" t="s">
        <v>33</v>
      </c>
      <c r="C123" s="1"/>
      <c r="D123" s="1">
        <v>341.51600000000002</v>
      </c>
      <c r="E123" s="1">
        <v>4.3949999999999996</v>
      </c>
      <c r="F123" s="1">
        <v>73.200999999999993</v>
      </c>
      <c r="G123" s="1">
        <f>F123-AF123</f>
        <v>73.200999999999993</v>
      </c>
      <c r="H123" s="6">
        <v>0.4</v>
      </c>
      <c r="I123" s="1" t="e">
        <v>#N/A</v>
      </c>
      <c r="J123" s="1" t="s">
        <v>34</v>
      </c>
      <c r="K123" s="1">
        <v>3.9</v>
      </c>
      <c r="L123" s="1">
        <f t="shared" si="60"/>
        <v>0.49499999999999966</v>
      </c>
      <c r="M123" s="1"/>
      <c r="N123" s="1"/>
      <c r="O123" s="1">
        <v>0</v>
      </c>
      <c r="P123" s="1"/>
      <c r="Q123" s="1">
        <f t="shared" si="61"/>
        <v>0.87899999999999989</v>
      </c>
      <c r="R123" s="5"/>
      <c r="S123" s="5">
        <f t="shared" si="72"/>
        <v>0</v>
      </c>
      <c r="T123" s="5"/>
      <c r="U123" s="1"/>
      <c r="V123" s="1">
        <f t="shared" si="73"/>
        <v>83.277588168373157</v>
      </c>
      <c r="W123" s="1">
        <f t="shared" si="42"/>
        <v>83.277588168373157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 t="s">
        <v>168</v>
      </c>
      <c r="AE123" s="1">
        <f t="shared" si="74"/>
        <v>0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6" t="s">
        <v>170</v>
      </c>
      <c r="B124" s="16" t="s">
        <v>33</v>
      </c>
      <c r="C124" s="16"/>
      <c r="D124" s="16"/>
      <c r="E124" s="16"/>
      <c r="F124" s="16"/>
      <c r="G124" s="16">
        <f>F124-AF124</f>
        <v>0</v>
      </c>
      <c r="H124" s="17">
        <v>0</v>
      </c>
      <c r="I124" s="16">
        <v>40</v>
      </c>
      <c r="J124" s="16" t="s">
        <v>34</v>
      </c>
      <c r="K124" s="16"/>
      <c r="L124" s="16">
        <f t="shared" si="60"/>
        <v>0</v>
      </c>
      <c r="M124" s="16"/>
      <c r="N124" s="16"/>
      <c r="O124" s="16"/>
      <c r="P124" s="16"/>
      <c r="Q124" s="16">
        <f t="shared" si="61"/>
        <v>0</v>
      </c>
      <c r="R124" s="18"/>
      <c r="S124" s="18"/>
      <c r="T124" s="18"/>
      <c r="U124" s="16"/>
      <c r="V124" s="16" t="e">
        <f t="shared" si="41"/>
        <v>#DIV/0!</v>
      </c>
      <c r="W124" s="16" t="e">
        <f t="shared" si="42"/>
        <v>#DIV/0!</v>
      </c>
      <c r="X124" s="16">
        <v>0</v>
      </c>
      <c r="Y124" s="16">
        <v>0</v>
      </c>
      <c r="Z124" s="16"/>
      <c r="AA124" s="16">
        <v>0</v>
      </c>
      <c r="AB124" s="16">
        <v>0</v>
      </c>
      <c r="AC124" s="16">
        <v>0</v>
      </c>
      <c r="AD124" s="16" t="s">
        <v>71</v>
      </c>
      <c r="AE124" s="16">
        <f t="shared" si="62"/>
        <v>0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1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124" xr:uid="{C4D5AABC-55F3-44FA-8379-AC4BA156D5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2024-03-28T13:47:51Z</dcterms:created>
  <dcterms:modified xsi:type="dcterms:W3CDTF">2024-03-29T08:58:42Z</dcterms:modified>
</cp:coreProperties>
</file>