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3D4245C-F09F-4627-BC1B-C999D42D35B7}" xr6:coauthVersionLast="47" xr6:coauthVersionMax="47" xr10:uidLastSave="{00000000-0000-0000-0000-000000000000}"/>
  <bookViews>
    <workbookView xWindow="1080" yWindow="108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X496" i="2"/>
  <c r="W496" i="2"/>
  <c r="W495" i="2"/>
  <c r="V493" i="2"/>
  <c r="W492" i="2"/>
  <c r="V492" i="2"/>
  <c r="W491" i="2"/>
  <c r="X491" i="2" s="1"/>
  <c r="W490" i="2"/>
  <c r="X490" i="2" s="1"/>
  <c r="X489" i="2"/>
  <c r="W489" i="2"/>
  <c r="W488" i="2"/>
  <c r="W487" i="2"/>
  <c r="V525" i="2" s="1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W468" i="2"/>
  <c r="V468" i="2"/>
  <c r="X467" i="2"/>
  <c r="W467" i="2"/>
  <c r="N467" i="2"/>
  <c r="X466" i="2"/>
  <c r="X468" i="2" s="1"/>
  <c r="W466" i="2"/>
  <c r="W469" i="2" s="1"/>
  <c r="N466" i="2"/>
  <c r="V464" i="2"/>
  <c r="W463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W454" i="2"/>
  <c r="X454" i="2" s="1"/>
  <c r="X453" i="2"/>
  <c r="W453" i="2"/>
  <c r="W452" i="2"/>
  <c r="X452" i="2" s="1"/>
  <c r="N452" i="2"/>
  <c r="X451" i="2"/>
  <c r="W451" i="2"/>
  <c r="W450" i="2"/>
  <c r="V446" i="2"/>
  <c r="V445" i="2"/>
  <c r="W444" i="2"/>
  <c r="W445" i="2" s="1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N431" i="2"/>
  <c r="X430" i="2"/>
  <c r="W430" i="2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X409" i="2"/>
  <c r="W409" i="2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N386" i="2"/>
  <c r="W382" i="2"/>
  <c r="V382" i="2"/>
  <c r="V381" i="2"/>
  <c r="X380" i="2"/>
  <c r="X381" i="2" s="1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X360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X335" i="2"/>
  <c r="W335" i="2"/>
  <c r="N335" i="2"/>
  <c r="X334" i="2"/>
  <c r="W334" i="2"/>
  <c r="N334" i="2"/>
  <c r="W333" i="2"/>
  <c r="N333" i="2"/>
  <c r="V329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X313" i="2"/>
  <c r="W313" i="2"/>
  <c r="N313" i="2"/>
  <c r="X312" i="2"/>
  <c r="W312" i="2"/>
  <c r="N312" i="2"/>
  <c r="W311" i="2"/>
  <c r="N311" i="2"/>
  <c r="V309" i="2"/>
  <c r="W308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W286" i="2" s="1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X223" i="2"/>
  <c r="W223" i="2"/>
  <c r="W222" i="2"/>
  <c r="X222" i="2" s="1"/>
  <c r="X221" i="2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X179" i="2"/>
  <c r="W179" i="2"/>
  <c r="N179" i="2"/>
  <c r="V177" i="2"/>
  <c r="V176" i="2"/>
  <c r="W175" i="2"/>
  <c r="X175" i="2" s="1"/>
  <c r="N175" i="2"/>
  <c r="W174" i="2"/>
  <c r="X174" i="2" s="1"/>
  <c r="N174" i="2"/>
  <c r="X173" i="2"/>
  <c r="W173" i="2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W165" i="2" s="1"/>
  <c r="N163" i="2"/>
  <c r="W162" i="2"/>
  <c r="N162" i="2"/>
  <c r="V159" i="2"/>
  <c r="V158" i="2"/>
  <c r="W157" i="2"/>
  <c r="X157" i="2" s="1"/>
  <c r="N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W136" i="2"/>
  <c r="X136" i="2" s="1"/>
  <c r="N136" i="2"/>
  <c r="X135" i="2"/>
  <c r="W135" i="2"/>
  <c r="N135" i="2"/>
  <c r="W134" i="2"/>
  <c r="X134" i="2" s="1"/>
  <c r="N134" i="2"/>
  <c r="W133" i="2"/>
  <c r="N133" i="2"/>
  <c r="V130" i="2"/>
  <c r="V129" i="2"/>
  <c r="W128" i="2"/>
  <c r="X128" i="2" s="1"/>
  <c r="N128" i="2"/>
  <c r="X127" i="2"/>
  <c r="W127" i="2"/>
  <c r="N127" i="2"/>
  <c r="W126" i="2"/>
  <c r="X126" i="2" s="1"/>
  <c r="N126" i="2"/>
  <c r="W125" i="2"/>
  <c r="X125" i="2" s="1"/>
  <c r="N125" i="2"/>
  <c r="X124" i="2"/>
  <c r="W124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X107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X92" i="2"/>
  <c r="W92" i="2"/>
  <c r="N92" i="2"/>
  <c r="W91" i="2"/>
  <c r="X91" i="2" s="1"/>
  <c r="N91" i="2"/>
  <c r="W90" i="2"/>
  <c r="N90" i="2"/>
  <c r="X89" i="2"/>
  <c r="W89" i="2"/>
  <c r="N89" i="2"/>
  <c r="V87" i="2"/>
  <c r="V86" i="2"/>
  <c r="X85" i="2"/>
  <c r="W85" i="2"/>
  <c r="N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X57" i="2"/>
  <c r="X61" i="2" s="1"/>
  <c r="W57" i="2"/>
  <c r="N57" i="2"/>
  <c r="V54" i="2"/>
  <c r="V53" i="2"/>
  <c r="W52" i="2"/>
  <c r="X52" i="2" s="1"/>
  <c r="N52" i="2"/>
  <c r="W51" i="2"/>
  <c r="N51" i="2"/>
  <c r="V47" i="2"/>
  <c r="V46" i="2"/>
  <c r="W45" i="2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X26" i="2"/>
  <c r="W26" i="2"/>
  <c r="V24" i="2"/>
  <c r="W23" i="2"/>
  <c r="V23" i="2"/>
  <c r="W22" i="2"/>
  <c r="N22" i="2"/>
  <c r="H10" i="2"/>
  <c r="A9" i="2"/>
  <c r="A10" i="2" s="1"/>
  <c r="D7" i="2"/>
  <c r="O6" i="2"/>
  <c r="N2" i="2"/>
  <c r="W54" i="2" l="1"/>
  <c r="W405" i="2"/>
  <c r="V519" i="2"/>
  <c r="W87" i="2"/>
  <c r="X67" i="2"/>
  <c r="W322" i="2"/>
  <c r="W323" i="2"/>
  <c r="X321" i="2"/>
  <c r="X322" i="2" s="1"/>
  <c r="V515" i="2"/>
  <c r="W42" i="2"/>
  <c r="W43" i="2"/>
  <c r="W130" i="2"/>
  <c r="X163" i="2"/>
  <c r="W197" i="2"/>
  <c r="W227" i="2"/>
  <c r="W315" i="2"/>
  <c r="W314" i="2"/>
  <c r="X311" i="2"/>
  <c r="X314" i="2" s="1"/>
  <c r="X45" i="2"/>
  <c r="X46" i="2" s="1"/>
  <c r="W47" i="2"/>
  <c r="W177" i="2"/>
  <c r="X172" i="2"/>
  <c r="X176" i="2" s="1"/>
  <c r="J525" i="2"/>
  <c r="X207" i="2"/>
  <c r="W268" i="2"/>
  <c r="X260" i="2"/>
  <c r="X268" i="2" s="1"/>
  <c r="W517" i="2"/>
  <c r="W24" i="2"/>
  <c r="X22" i="2"/>
  <c r="X23" i="2" s="1"/>
  <c r="X41" i="2"/>
  <c r="X42" i="2" s="1"/>
  <c r="D525" i="2"/>
  <c r="W61" i="2"/>
  <c r="X86" i="2"/>
  <c r="X227" i="2"/>
  <c r="W275" i="2"/>
  <c r="X271" i="2"/>
  <c r="W303" i="2"/>
  <c r="W377" i="2"/>
  <c r="X373" i="2"/>
  <c r="X377" i="2" s="1"/>
  <c r="W483" i="2"/>
  <c r="X480" i="2"/>
  <c r="X482" i="2" s="1"/>
  <c r="W257" i="2"/>
  <c r="W299" i="2"/>
  <c r="M525" i="2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231" i="2"/>
  <c r="X253" i="2"/>
  <c r="X257" i="2" s="1"/>
  <c r="X290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E525" i="2"/>
  <c r="W93" i="2"/>
  <c r="W104" i="2"/>
  <c r="W120" i="2"/>
  <c r="H525" i="2"/>
  <c r="L525" i="2"/>
  <c r="W269" i="2"/>
  <c r="W274" i="2"/>
  <c r="W287" i="2"/>
  <c r="W348" i="2"/>
  <c r="W389" i="2"/>
  <c r="T525" i="2"/>
  <c r="W438" i="2"/>
  <c r="W482" i="2"/>
  <c r="F10" i="2"/>
  <c r="X513" i="2"/>
  <c r="X246" i="2"/>
  <c r="X298" i="2"/>
  <c r="X34" i="2"/>
  <c r="X286" i="2"/>
  <c r="X505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l="1"/>
  <c r="W518" i="2"/>
  <c r="W519" i="2"/>
  <c r="W515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<sst xmlns="http://schemas.openxmlformats.org/spreadsheetml/2006/main" count="3425" uniqueCount="751">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</sst>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360" zoomScaleNormal="100" zoomScaleSheetLayoutView="100" workbookViewId="0">
      <selection activeCell="V503" sqref="V5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100</v>
      </c>
      <c r="W65" s="54">
        <f t="shared" ref="W65:W85" si="2">IFERROR(IF(V65="",0,CEILING((V65/$H65),1)*$H65),"")</f>
        <v>100.8</v>
      </c>
      <c r="X65" s="40">
        <f t="shared" ref="X65:X71" si="3">IFERROR(IF(W65=0,"",ROUNDUP(W65/H65,0)*0.02175),"")</f>
        <v>0.19574999999999998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50</v>
      </c>
      <c r="W72" s="54">
        <f t="shared" si="2"/>
        <v>51</v>
      </c>
      <c r="X72" s="40">
        <f>IFERROR(IF(W72=0,"",ROUNDUP(W72/H72,0)*0.00753),"")</f>
        <v>0.12801000000000001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ref="X73:X79" si="4">IFERROR(IF(W73=0,"",ROUNDUP(W73/H73,0)*0.00937),"")</f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135</v>
      </c>
      <c r="W79" s="54">
        <f t="shared" si="2"/>
        <v>135</v>
      </c>
      <c r="X79" s="40">
        <f t="shared" si="4"/>
        <v>0.28110000000000002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84.854497354497354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86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1.00976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465</v>
      </c>
      <c r="W87" s="42">
        <f>IFERROR(SUM(W65:W85),"0")</f>
        <v>474.8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21</v>
      </c>
      <c r="W97" s="54">
        <f t="shared" si="5"/>
        <v>21</v>
      </c>
      <c r="X97" s="40">
        <f>IFERROR(IF(W97=0,"",ROUNDUP(W97/H97,0)*0.00937),"")</f>
        <v>4.6850000000000003E-2</v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5</v>
      </c>
      <c r="W104" s="42">
        <f>IFERROR(W96/H96,"0")+IFERROR(W97/H97,"0")+IFERROR(W98/H98,"0")+IFERROR(W99/H99,"0")+IFERROR(W100/H100,"0")+IFERROR(W101/H101,"0")+IFERROR(W102/H102,"0")+IFERROR(W103/H103,"0")</f>
        <v>5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4.6850000000000003E-2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21</v>
      </c>
      <c r="W105" s="42">
        <f>IFERROR(SUM(W96:W103),"0")</f>
        <v>21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200</v>
      </c>
      <c r="W107" s="54">
        <f t="shared" ref="W107:W118" si="6">IFERROR(IF(V107="",0,CEILING((V107/$H107),1)*$H107),"")</f>
        <v>201.60000000000002</v>
      </c>
      <c r="X107" s="40">
        <f>IFERROR(IF(W107=0,"",ROUNDUP(W107/H107,0)*0.02175),"")</f>
        <v>0.52200000000000002</v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200</v>
      </c>
      <c r="W109" s="54">
        <f t="shared" si="6"/>
        <v>201.60000000000002</v>
      </c>
      <c r="X109" s="40">
        <f>IFERROR(IF(W109=0,"",ROUNDUP(W109/H109,0)*0.02175),"")</f>
        <v>0.52200000000000002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57.61904761904762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58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1.1193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430</v>
      </c>
      <c r="W120" s="42">
        <f>IFERROR(SUM(W107:W118),"0")</f>
        <v>433.20000000000005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0</v>
      </c>
      <c r="W137" s="42">
        <f>IFERROR(W133/H133,"0")+IFERROR(W134/H134,"0")+IFERROR(W135/H135,"0")+IFERROR(W136/H136,"0")</f>
        <v>0</v>
      </c>
      <c r="X137" s="42">
        <f>IFERROR(IF(X133="",0,X133),"0")+IFERROR(IF(X134="",0,X134),"0")+IFERROR(IF(X135="",0,X135),"0")+IFERROR(IF(X136="",0,X136),"0")</f>
        <v>0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0</v>
      </c>
      <c r="W138" s="42">
        <f>IFERROR(SUM(W133:W136),"0")</f>
        <v>0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100</v>
      </c>
      <c r="W172" s="54">
        <f>IFERROR(IF(V172="",0,CEILING((V172/$H172),1)*$H172),"")</f>
        <v>102.60000000000001</v>
      </c>
      <c r="X172" s="40">
        <f>IFERROR(IF(W172=0,"",ROUNDUP(W172/H172,0)*0.00937),"")</f>
        <v>0.17802999999999999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150</v>
      </c>
      <c r="W174" s="54">
        <f>IFERROR(IF(V174="",0,CEILING((V174/$H174),1)*$H174),"")</f>
        <v>151.20000000000002</v>
      </c>
      <c r="X174" s="40">
        <f>IFERROR(IF(W174=0,"",ROUNDUP(W174/H174,0)*0.00937),"")</f>
        <v>0.26235999999999998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46.296296296296291</v>
      </c>
      <c r="W176" s="42">
        <f>IFERROR(W172/H172,"0")+IFERROR(W173/H173,"0")+IFERROR(W174/H174,"0")+IFERROR(W175/H175,"0")</f>
        <v>47</v>
      </c>
      <c r="X176" s="42">
        <f>IFERROR(IF(X172="",0,X172),"0")+IFERROR(IF(X173="",0,X173),"0")+IFERROR(IF(X174="",0,X174),"0")+IFERROR(IF(X175="",0,X175),"0")</f>
        <v>0.44038999999999995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250</v>
      </c>
      <c r="W177" s="42">
        <f>IFERROR(SUM(W172:W175),"0")</f>
        <v>253.8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100</v>
      </c>
      <c r="W235" s="54">
        <f t="shared" si="13"/>
        <v>108</v>
      </c>
      <c r="X235" s="40">
        <f>IFERROR(IF(W235=0,"",ROUNDUP(W235/H235,0)*0.02175),"")</f>
        <v>0.21749999999999997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300</v>
      </c>
      <c r="W237" s="54">
        <f t="shared" si="13"/>
        <v>302.40000000000003</v>
      </c>
      <c r="X237" s="40">
        <f>IFERROR(IF(W237=0,"",ROUNDUP(W237/H237,0)*0.02175),"")</f>
        <v>0.60899999999999999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200</v>
      </c>
      <c r="W238" s="54">
        <f t="shared" si="13"/>
        <v>205.20000000000002</v>
      </c>
      <c r="X238" s="40">
        <f>IFERROR(IF(W238=0,"",ROUNDUP(W238/H238,0)*0.02175),"")</f>
        <v>0.41324999999999995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300</v>
      </c>
      <c r="W239" s="54">
        <f t="shared" si="13"/>
        <v>300</v>
      </c>
      <c r="X239" s="40">
        <f t="shared" ref="X239:X245" si="14">IFERROR(IF(W239=0,"",ROUNDUP(W239/H239,0)*0.00937),"")</f>
        <v>0.56220000000000003</v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100</v>
      </c>
      <c r="W241" s="54">
        <f t="shared" si="13"/>
        <v>100</v>
      </c>
      <c r="X241" s="40">
        <f t="shared" si="14"/>
        <v>0.18740000000000001</v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40</v>
      </c>
      <c r="W244" s="54">
        <f t="shared" si="13"/>
        <v>40</v>
      </c>
      <c r="X244" s="40">
        <f t="shared" si="14"/>
        <v>9.3700000000000006E-2</v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145.55555555555554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147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2.0830500000000001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1040</v>
      </c>
      <c r="W247" s="42">
        <f>IFERROR(SUM(W231:W245),"0")</f>
        <v>1055.5999999999999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150</v>
      </c>
      <c r="W253" s="54">
        <f>IFERROR(IF(V253="",0,CEILING((V253/$H253),1)*$H253),"")</f>
        <v>151.20000000000002</v>
      </c>
      <c r="X253" s="40">
        <f>IFERROR(IF(W253=0,"",ROUNDUP(W253/H253,0)*0.00753),"")</f>
        <v>0.27107999999999999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250</v>
      </c>
      <c r="W254" s="54">
        <f>IFERROR(IF(V254="",0,CEILING((V254/$H254),1)*$H254),"")</f>
        <v>252</v>
      </c>
      <c r="X254" s="40">
        <f>IFERROR(IF(W254=0,"",ROUNDUP(W254/H254,0)*0.00753),"")</f>
        <v>0.45180000000000003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70</v>
      </c>
      <c r="W255" s="54">
        <f>IFERROR(IF(V255="",0,CEILING((V255/$H255),1)*$H255),"")</f>
        <v>71.400000000000006</v>
      </c>
      <c r="X255" s="40">
        <f>IFERROR(IF(W255=0,"",ROUNDUP(W255/H255,0)*0.00502),"")</f>
        <v>0.17068</v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128.57142857142856</v>
      </c>
      <c r="W257" s="42">
        <f>IFERROR(W253/H253,"0")+IFERROR(W254/H254,"0")+IFERROR(W255/H255,"0")+IFERROR(W256/H256,"0")</f>
        <v>130</v>
      </c>
      <c r="X257" s="42">
        <f>IFERROR(IF(X253="",0,X253),"0")+IFERROR(IF(X254="",0,X254),"0")+IFERROR(IF(X255="",0,X255),"0")+IFERROR(IF(X256="",0,X256),"0")</f>
        <v>0.89355999999999991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470</v>
      </c>
      <c r="W258" s="42">
        <f>IFERROR(SUM(W253:W256),"0")</f>
        <v>474.6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216</v>
      </c>
      <c r="W263" s="54">
        <f t="shared" si="15"/>
        <v>216</v>
      </c>
      <c r="X263" s="40">
        <f>IFERROR(IF(W263=0,"",ROUNDUP(W263/H263,0)*0.00937),"")</f>
        <v>0.56220000000000003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60</v>
      </c>
      <c r="W268" s="42">
        <f>IFERROR(W260/H260,"0")+IFERROR(W261/H261,"0")+IFERROR(W262/H262,"0")+IFERROR(W263/H263,"0")+IFERROR(W264/H264,"0")+IFERROR(W265/H265,"0")+IFERROR(W266/H266,"0")+IFERROR(W267/H267,"0")</f>
        <v>60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0.56220000000000003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216</v>
      </c>
      <c r="W269" s="42">
        <f>IFERROR(SUM(W260:W267),"0")</f>
        <v>216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120</v>
      </c>
      <c r="W271" s="54">
        <f>IFERROR(IF(V271="",0,CEILING((V271/$H271),1)*$H271),"")</f>
        <v>126</v>
      </c>
      <c r="X271" s="40">
        <f>IFERROR(IF(W271=0,"",ROUNDUP(W271/H271,0)*0.02175),"")</f>
        <v>0.32624999999999998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80</v>
      </c>
      <c r="W273" s="54">
        <f>IFERROR(IF(V273="",0,CEILING((V273/$H273),1)*$H273),"")</f>
        <v>84</v>
      </c>
      <c r="X273" s="40">
        <f>IFERROR(IF(W273=0,"",ROUNDUP(W273/H273,0)*0.02175),"")</f>
        <v>0.21749999999999997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23.80952380952381</v>
      </c>
      <c r="W274" s="42">
        <f>IFERROR(W271/H271,"0")+IFERROR(W272/H272,"0")+IFERROR(W273/H273,"0")</f>
        <v>25</v>
      </c>
      <c r="X274" s="42">
        <f>IFERROR(IF(X271="",0,X271),"0")+IFERROR(IF(X272="",0,X272),"0")+IFERROR(IF(X273="",0,X273),"0")</f>
        <v>0.54374999999999996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200</v>
      </c>
      <c r="W275" s="42">
        <f>IFERROR(SUM(W271:W273),"0")</f>
        <v>210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100</v>
      </c>
      <c r="W292" s="54">
        <f t="shared" si="16"/>
        <v>104.39999999999999</v>
      </c>
      <c r="X292" s="40">
        <f>IFERROR(IF(W292=0,"",ROUNDUP(W292/H292,0)*0.02175),"")</f>
        <v>0.19574999999999998</v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108</v>
      </c>
      <c r="X295" s="40">
        <f>IFERROR(IF(W295=0,"",ROUNDUP(W295/H295,0)*0.02175),"")</f>
        <v>0.21749999999999997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125</v>
      </c>
      <c r="W296" s="54">
        <f t="shared" si="16"/>
        <v>125</v>
      </c>
      <c r="X296" s="40">
        <f>IFERROR(IF(W296=0,"",ROUNDUP(W296/H296,0)*0.00937),"")</f>
        <v>0.23424999999999999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42.879948914431672</v>
      </c>
      <c r="W298" s="42">
        <f>IFERROR(W290/H290,"0")+IFERROR(W291/H291,"0")+IFERROR(W292/H292,"0")+IFERROR(W293/H293,"0")+IFERROR(W294/H294,"0")+IFERROR(W295/H295,"0")+IFERROR(W296/H296,"0")+IFERROR(W297/H297,"0")</f>
        <v>44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0.64749999999999996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325</v>
      </c>
      <c r="W299" s="42">
        <f>IFERROR(SUM(W290:W297),"0")</f>
        <v>337.4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ref="W333:W340" si="17">IFERROR(IF(V333="",0,CEILING((V333/$H333),1)*$H333),"")</f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75</v>
      </c>
      <c r="W339" s="54">
        <f t="shared" si="17"/>
        <v>75</v>
      </c>
      <c r="X339" s="40">
        <f>IFERROR(IF(W339=0,"",ROUNDUP(W339/H339,0)*0.00937),"")</f>
        <v>0.14055000000000001</v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75</v>
      </c>
      <c r="W340" s="54">
        <f t="shared" si="17"/>
        <v>75</v>
      </c>
      <c r="X340" s="40">
        <f>IFERROR(IF(W340=0,"",ROUNDUP(W340/H340,0)*0.00937),"")</f>
        <v>0.14055000000000001</v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30</v>
      </c>
      <c r="W341" s="42">
        <f>IFERROR(W333/H333,"0")+IFERROR(W334/H334,"0")+IFERROR(W335/H335,"0")+IFERROR(W336/H336,"0")+IFERROR(W337/H337,"0")+IFERROR(W338/H338,"0")+IFERROR(W339/H339,"0")+IFERROR(W340/H340,"0")</f>
        <v>30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0.28110000000000002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150</v>
      </c>
      <c r="W342" s="42">
        <f>IFERROR(SUM(W333:W340),"0")</f>
        <v>150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0</v>
      </c>
      <c r="W347" s="42">
        <f>IFERROR(W344/H344,"0")+IFERROR(W345/H345,"0")+IFERROR(W346/H346,"0")</f>
        <v>0</v>
      </c>
      <c r="X347" s="42">
        <f>IFERROR(IF(X344="",0,X344),"0")+IFERROR(IF(X345="",0,X345),"0")+IFERROR(IF(X346="",0,X346),"0")</f>
        <v>0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0</v>
      </c>
      <c r="W348" s="42">
        <f>IFERROR(SUM(W344:W346),"0")</f>
        <v>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78</v>
      </c>
      <c r="W351" s="54">
        <f>IFERROR(IF(V351="",0,CEILING((V351/$H351),1)*$H351),"")</f>
        <v>78</v>
      </c>
      <c r="X351" s="40">
        <f>IFERROR(IF(W351=0,"",ROUNDUP(W351/H351,0)*0.02175),"")</f>
        <v>0.21749999999999997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10</v>
      </c>
      <c r="W352" s="42">
        <f>IFERROR(W350/H350,"0")+IFERROR(W351/H351,"0")</f>
        <v>10</v>
      </c>
      <c r="X352" s="42">
        <f>IFERROR(IF(X350="",0,X350),"0")+IFERROR(IF(X351="",0,X351),"0")</f>
        <v>0.21749999999999997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78</v>
      </c>
      <c r="W353" s="42">
        <f>IFERROR(SUM(W350:W351),"0")</f>
        <v>78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39</v>
      </c>
      <c r="W373" s="54">
        <f>IFERROR(IF(V373="",0,CEILING((V373/$H373),1)*$H373),"")</f>
        <v>39</v>
      </c>
      <c r="X373" s="40">
        <f>IFERROR(IF(W373=0,"",ROUNDUP(W373/H373,0)*0.02175),"")</f>
        <v>0.10874999999999999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5</v>
      </c>
      <c r="W377" s="42">
        <f>IFERROR(W373/H373,"0")+IFERROR(W374/H374,"0")+IFERROR(W375/H375,"0")+IFERROR(W376/H376,"0")</f>
        <v>5</v>
      </c>
      <c r="X377" s="42">
        <f>IFERROR(IF(X373="",0,X373),"0")+IFERROR(IF(X374="",0,X374),"0")+IFERROR(IF(X375="",0,X375),"0")+IFERROR(IF(X376="",0,X376),"0")</f>
        <v>0.10874999999999999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39</v>
      </c>
      <c r="W378" s="42">
        <f>IFERROR(SUM(W373:W376),"0")</f>
        <v>39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200</v>
      </c>
      <c r="W391" s="54">
        <f t="shared" ref="W391:W403" si="18">IFERROR(IF(V391="",0,CEILING((V391/$H391),1)*$H391),"")</f>
        <v>201.60000000000002</v>
      </c>
      <c r="X391" s="40">
        <f>IFERROR(IF(W391=0,"",ROUNDUP(W391/H391,0)*0.00753),"")</f>
        <v>0.36143999999999998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150</v>
      </c>
      <c r="W393" s="54">
        <f t="shared" si="18"/>
        <v>151.20000000000002</v>
      </c>
      <c r="X393" s="40">
        <f>IFERROR(IF(W393=0,"",ROUNDUP(W393/H393,0)*0.00753),"")</f>
        <v>0.27107999999999999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83.333333333333343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84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0.63251999999999997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350</v>
      </c>
      <c r="W405" s="42">
        <f>IFERROR(SUM(W391:W403),"0")</f>
        <v>352.80000000000007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0</v>
      </c>
      <c r="W464" s="42">
        <f>IFERROR(SUM(W450:W462),"0")</f>
        <v>0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0</v>
      </c>
      <c r="W505" s="42">
        <f>IFERROR(W501/H501,"0")+IFERROR(W502/H502,"0")+IFERROR(W503/H503,"0")+IFERROR(W504/H504,"0")</f>
        <v>0</v>
      </c>
      <c r="X505" s="42">
        <f>IFERROR(IF(X501="",0,X501),"0")+IFERROR(IF(X502="",0,X502),"0")+IFERROR(IF(X503="",0,X503),"0")+IFERROR(IF(X504="",0,X504),"0")</f>
        <v>0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0</v>
      </c>
      <c r="W506" s="42">
        <f>IFERROR(SUM(W501:W504),"0")</f>
        <v>0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4034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4096.2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4252.0823754789271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4317.442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4452.0823754789271</v>
      </c>
      <c r="W518" s="42">
        <f>GrossWeightTotalR+PalletQtyTotalR*25</f>
        <v>4517.442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722.91963145411421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731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8.5862300000000005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929.00000000000011</v>
      </c>
      <c r="F525" s="51">
        <f>IFERROR(W133*1,"0")+IFERROR(W134*1,"0")+IFERROR(W135*1,"0")+IFERROR(W136*1,"0")</f>
        <v>0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253.8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1956.2</v>
      </c>
      <c r="N525" s="51">
        <f>IFERROR(W290*1,"0")+IFERROR(W291*1,"0")+IFERROR(W292*1,"0")+IFERROR(W293*1,"0")+IFERROR(W294*1,"0")+IFERROR(W295*1,"0")+IFERROR(W296*1,"0")+IFERROR(W297*1,"0")+IFERROR(W301*1,"0")+IFERROR(W302*1,"0")</f>
        <v>337.4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228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39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352.80000000000007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cp:lastPrinted>2024-03-26T07:42:09Z</cp:lastPrinted>
  <dcterms:created xsi:type="dcterms:W3CDTF">2021-11-12T12:13:19Z</dcterms:created>
  <dcterms:modified xsi:type="dcterms:W3CDTF">2024-03-26T07:54:55Z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