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8,03,24 ДНР в Мариуполь ЛП\"/>
    </mc:Choice>
  </mc:AlternateContent>
  <xr:revisionPtr revIDLastSave="0" documentId="13_ncr:1_{436649C5-401F-4F53-8229-3155E65F2C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V482" i="1"/>
  <c r="W481" i="1"/>
  <c r="X481" i="1" s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X471" i="1"/>
  <c r="W471" i="1"/>
  <c r="N471" i="1"/>
  <c r="V469" i="1"/>
  <c r="V468" i="1"/>
  <c r="W467" i="1"/>
  <c r="X467" i="1" s="1"/>
  <c r="N467" i="1"/>
  <c r="W466" i="1"/>
  <c r="W468" i="1" s="1"/>
  <c r="N466" i="1"/>
  <c r="V464" i="1"/>
  <c r="V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X433" i="1"/>
  <c r="W433" i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W425" i="1"/>
  <c r="X425" i="1" s="1"/>
  <c r="X427" i="1" s="1"/>
  <c r="N425" i="1"/>
  <c r="V422" i="1"/>
  <c r="V421" i="1"/>
  <c r="X420" i="1"/>
  <c r="W420" i="1"/>
  <c r="N420" i="1"/>
  <c r="W419" i="1"/>
  <c r="X419" i="1" s="1"/>
  <c r="N419" i="1"/>
  <c r="W418" i="1"/>
  <c r="W422" i="1" s="1"/>
  <c r="N418" i="1"/>
  <c r="V416" i="1"/>
  <c r="V415" i="1"/>
  <c r="W414" i="1"/>
  <c r="W416" i="1" s="1"/>
  <c r="N414" i="1"/>
  <c r="V412" i="1"/>
  <c r="V411" i="1"/>
  <c r="W410" i="1"/>
  <c r="X410" i="1" s="1"/>
  <c r="N410" i="1"/>
  <c r="W409" i="1"/>
  <c r="X409" i="1" s="1"/>
  <c r="N409" i="1"/>
  <c r="W408" i="1"/>
  <c r="X408" i="1" s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X387" i="1" s="1"/>
  <c r="N387" i="1"/>
  <c r="W386" i="1"/>
  <c r="X386" i="1" s="1"/>
  <c r="X388" i="1" s="1"/>
  <c r="N386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X373" i="1"/>
  <c r="W373" i="1"/>
  <c r="N373" i="1"/>
  <c r="V371" i="1"/>
  <c r="V370" i="1"/>
  <c r="W369" i="1"/>
  <c r="X369" i="1" s="1"/>
  <c r="N369" i="1"/>
  <c r="W368" i="1"/>
  <c r="W371" i="1" s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R525" i="1" s="1"/>
  <c r="N360" i="1"/>
  <c r="V357" i="1"/>
  <c r="V356" i="1"/>
  <c r="W355" i="1"/>
  <c r="W356" i="1" s="1"/>
  <c r="N355" i="1"/>
  <c r="V353" i="1"/>
  <c r="V352" i="1"/>
  <c r="W351" i="1"/>
  <c r="X351" i="1" s="1"/>
  <c r="N351" i="1"/>
  <c r="X350" i="1"/>
  <c r="X352" i="1" s="1"/>
  <c r="W350" i="1"/>
  <c r="V348" i="1"/>
  <c r="V347" i="1"/>
  <c r="W346" i="1"/>
  <c r="X346" i="1" s="1"/>
  <c r="N346" i="1"/>
  <c r="X345" i="1"/>
  <c r="W345" i="1"/>
  <c r="N345" i="1"/>
  <c r="W344" i="1"/>
  <c r="N344" i="1"/>
  <c r="V342" i="1"/>
  <c r="V341" i="1"/>
  <c r="W340" i="1"/>
  <c r="X340" i="1" s="1"/>
  <c r="N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X333" i="1"/>
  <c r="W333" i="1"/>
  <c r="N333" i="1"/>
  <c r="V329" i="1"/>
  <c r="W328" i="1"/>
  <c r="V328" i="1"/>
  <c r="X327" i="1"/>
  <c r="X328" i="1" s="1"/>
  <c r="W327" i="1"/>
  <c r="P525" i="1" s="1"/>
  <c r="N327" i="1"/>
  <c r="V323" i="1"/>
  <c r="W322" i="1"/>
  <c r="V322" i="1"/>
  <c r="X321" i="1"/>
  <c r="X322" i="1" s="1"/>
  <c r="W321" i="1"/>
  <c r="W323" i="1" s="1"/>
  <c r="N321" i="1"/>
  <c r="V319" i="1"/>
  <c r="W318" i="1"/>
  <c r="V318" i="1"/>
  <c r="X317" i="1"/>
  <c r="X318" i="1" s="1"/>
  <c r="W317" i="1"/>
  <c r="W319" i="1" s="1"/>
  <c r="N317" i="1"/>
  <c r="V315" i="1"/>
  <c r="V314" i="1"/>
  <c r="W313" i="1"/>
  <c r="X313" i="1" s="1"/>
  <c r="N313" i="1"/>
  <c r="W312" i="1"/>
  <c r="X312" i="1" s="1"/>
  <c r="N312" i="1"/>
  <c r="W311" i="1"/>
  <c r="X311" i="1" s="1"/>
  <c r="N311" i="1"/>
  <c r="V309" i="1"/>
  <c r="V308" i="1"/>
  <c r="W307" i="1"/>
  <c r="W309" i="1" s="1"/>
  <c r="N307" i="1"/>
  <c r="V304" i="1"/>
  <c r="V303" i="1"/>
  <c r="W302" i="1"/>
  <c r="X302" i="1" s="1"/>
  <c r="N302" i="1"/>
  <c r="W301" i="1"/>
  <c r="W304" i="1" s="1"/>
  <c r="N301" i="1"/>
  <c r="V299" i="1"/>
  <c r="V298" i="1"/>
  <c r="W297" i="1"/>
  <c r="X297" i="1" s="1"/>
  <c r="N297" i="1"/>
  <c r="X296" i="1"/>
  <c r="W296" i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V287" i="1"/>
  <c r="V286" i="1"/>
  <c r="X285" i="1"/>
  <c r="W285" i="1"/>
  <c r="N285" i="1"/>
  <c r="W284" i="1"/>
  <c r="X284" i="1" s="1"/>
  <c r="N284" i="1"/>
  <c r="W283" i="1"/>
  <c r="W287" i="1" s="1"/>
  <c r="N283" i="1"/>
  <c r="V281" i="1"/>
  <c r="V280" i="1"/>
  <c r="W279" i="1"/>
  <c r="X279" i="1" s="1"/>
  <c r="N279" i="1"/>
  <c r="W278" i="1"/>
  <c r="X278" i="1" s="1"/>
  <c r="W277" i="1"/>
  <c r="V275" i="1"/>
  <c r="V274" i="1"/>
  <c r="W273" i="1"/>
  <c r="X273" i="1" s="1"/>
  <c r="N273" i="1"/>
  <c r="W272" i="1"/>
  <c r="X272" i="1" s="1"/>
  <c r="N272" i="1"/>
  <c r="X271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X261" i="1"/>
  <c r="W261" i="1"/>
  <c r="N261" i="1"/>
  <c r="W260" i="1"/>
  <c r="N260" i="1"/>
  <c r="V258" i="1"/>
  <c r="V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V251" i="1"/>
  <c r="V250" i="1"/>
  <c r="W249" i="1"/>
  <c r="W251" i="1" s="1"/>
  <c r="N249" i="1"/>
  <c r="V247" i="1"/>
  <c r="V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L525" i="1" s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W200" i="1"/>
  <c r="X200" i="1" s="1"/>
  <c r="N200" i="1"/>
  <c r="W199" i="1"/>
  <c r="W204" i="1" s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W172" i="1"/>
  <c r="N172" i="1"/>
  <c r="V170" i="1"/>
  <c r="V169" i="1"/>
  <c r="W168" i="1"/>
  <c r="X168" i="1" s="1"/>
  <c r="N168" i="1"/>
  <c r="W167" i="1"/>
  <c r="W170" i="1" s="1"/>
  <c r="N167" i="1"/>
  <c r="V165" i="1"/>
  <c r="V164" i="1"/>
  <c r="W163" i="1"/>
  <c r="N163" i="1"/>
  <c r="W162" i="1"/>
  <c r="X162" i="1" s="1"/>
  <c r="N162" i="1"/>
  <c r="V159" i="1"/>
  <c r="V158" i="1"/>
  <c r="X157" i="1"/>
  <c r="W157" i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V146" i="1"/>
  <c r="V145" i="1"/>
  <c r="W144" i="1"/>
  <c r="X144" i="1" s="1"/>
  <c r="N144" i="1"/>
  <c r="W143" i="1"/>
  <c r="X143" i="1" s="1"/>
  <c r="N143" i="1"/>
  <c r="W142" i="1"/>
  <c r="X142" i="1" s="1"/>
  <c r="N142" i="1"/>
  <c r="V138" i="1"/>
  <c r="V137" i="1"/>
  <c r="X136" i="1"/>
  <c r="W136" i="1"/>
  <c r="N136" i="1"/>
  <c r="W135" i="1"/>
  <c r="X135" i="1" s="1"/>
  <c r="N135" i="1"/>
  <c r="W134" i="1"/>
  <c r="X134" i="1" s="1"/>
  <c r="N134" i="1"/>
  <c r="W133" i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W120" i="1" s="1"/>
  <c r="N107" i="1"/>
  <c r="V105" i="1"/>
  <c r="V104" i="1"/>
  <c r="X103" i="1"/>
  <c r="W103" i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X92" i="1"/>
  <c r="W92" i="1"/>
  <c r="N92" i="1"/>
  <c r="W91" i="1"/>
  <c r="X91" i="1" s="1"/>
  <c r="N91" i="1"/>
  <c r="W90" i="1"/>
  <c r="X90" i="1" s="1"/>
  <c r="N90" i="1"/>
  <c r="W89" i="1"/>
  <c r="W94" i="1" s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E525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V24" i="1"/>
  <c r="V23" i="1"/>
  <c r="W22" i="1"/>
  <c r="N22" i="1"/>
  <c r="H10" i="1"/>
  <c r="A9" i="1"/>
  <c r="F10" i="1" s="1"/>
  <c r="D7" i="1"/>
  <c r="O6" i="1"/>
  <c r="N2" i="1"/>
  <c r="X37" i="1" l="1"/>
  <c r="X38" i="1" s="1"/>
  <c r="W38" i="1"/>
  <c r="X41" i="1"/>
  <c r="X42" i="1" s="1"/>
  <c r="W42" i="1"/>
  <c r="X45" i="1"/>
  <c r="X46" i="1" s="1"/>
  <c r="W46" i="1"/>
  <c r="D525" i="1"/>
  <c r="X129" i="1"/>
  <c r="W176" i="1"/>
  <c r="X221" i="1"/>
  <c r="X227" i="1" s="1"/>
  <c r="W227" i="1"/>
  <c r="X249" i="1"/>
  <c r="X250" i="1" s="1"/>
  <c r="W250" i="1"/>
  <c r="W281" i="1"/>
  <c r="X307" i="1"/>
  <c r="X308" i="1" s="1"/>
  <c r="W308" i="1"/>
  <c r="W463" i="1"/>
  <c r="W196" i="1"/>
  <c r="V518" i="1"/>
  <c r="W145" i="1"/>
  <c r="X158" i="1"/>
  <c r="X246" i="1"/>
  <c r="X257" i="1"/>
  <c r="X274" i="1"/>
  <c r="X314" i="1"/>
  <c r="X341" i="1"/>
  <c r="X377" i="1"/>
  <c r="W421" i="1"/>
  <c r="X477" i="1"/>
  <c r="V519" i="1"/>
  <c r="W35" i="1"/>
  <c r="X107" i="1"/>
  <c r="X119" i="1" s="1"/>
  <c r="X172" i="1"/>
  <c r="X176" i="1" s="1"/>
  <c r="W213" i="1"/>
  <c r="M525" i="1"/>
  <c r="W257" i="1"/>
  <c r="W269" i="1"/>
  <c r="W275" i="1"/>
  <c r="X283" i="1"/>
  <c r="X286" i="1" s="1"/>
  <c r="W315" i="1"/>
  <c r="Q525" i="1"/>
  <c r="W347" i="1"/>
  <c r="W352" i="1"/>
  <c r="W377" i="1"/>
  <c r="W388" i="1"/>
  <c r="X414" i="1"/>
  <c r="X415" i="1" s="1"/>
  <c r="W415" i="1"/>
  <c r="X418" i="1"/>
  <c r="X421" i="1" s="1"/>
  <c r="X450" i="1"/>
  <c r="X463" i="1" s="1"/>
  <c r="X34" i="1"/>
  <c r="H9" i="1"/>
  <c r="A10" i="1"/>
  <c r="W517" i="1"/>
  <c r="W516" i="1"/>
  <c r="B525" i="1"/>
  <c r="W24" i="1"/>
  <c r="W34" i="1"/>
  <c r="W54" i="1"/>
  <c r="W62" i="1"/>
  <c r="W87" i="1"/>
  <c r="W93" i="1"/>
  <c r="W119" i="1"/>
  <c r="W158" i="1"/>
  <c r="X163" i="1"/>
  <c r="X164" i="1" s="1"/>
  <c r="W165" i="1"/>
  <c r="F9" i="1"/>
  <c r="J9" i="1"/>
  <c r="X22" i="1"/>
  <c r="X23" i="1" s="1"/>
  <c r="W23" i="1"/>
  <c r="V515" i="1"/>
  <c r="C525" i="1"/>
  <c r="W53" i="1"/>
  <c r="X57" i="1"/>
  <c r="X61" i="1" s="1"/>
  <c r="W61" i="1"/>
  <c r="X65" i="1"/>
  <c r="X86" i="1" s="1"/>
  <c r="W86" i="1"/>
  <c r="X89" i="1"/>
  <c r="X93" i="1" s="1"/>
  <c r="W105" i="1"/>
  <c r="X96" i="1"/>
  <c r="X104" i="1" s="1"/>
  <c r="W104" i="1"/>
  <c r="W129" i="1"/>
  <c r="W130" i="1"/>
  <c r="W138" i="1"/>
  <c r="X133" i="1"/>
  <c r="X137" i="1" s="1"/>
  <c r="F525" i="1"/>
  <c r="W137" i="1"/>
  <c r="X145" i="1"/>
  <c r="H525" i="1"/>
  <c r="X298" i="1"/>
  <c r="W169" i="1"/>
  <c r="W177" i="1"/>
  <c r="W197" i="1"/>
  <c r="W203" i="1"/>
  <c r="W214" i="1"/>
  <c r="W218" i="1"/>
  <c r="W246" i="1"/>
  <c r="W258" i="1"/>
  <c r="W268" i="1"/>
  <c r="W274" i="1"/>
  <c r="W280" i="1"/>
  <c r="W286" i="1"/>
  <c r="W299" i="1"/>
  <c r="W303" i="1"/>
  <c r="W314" i="1"/>
  <c r="W342" i="1"/>
  <c r="W348" i="1"/>
  <c r="W353" i="1"/>
  <c r="W357" i="1"/>
  <c r="W366" i="1"/>
  <c r="W370" i="1"/>
  <c r="W378" i="1"/>
  <c r="W428" i="1"/>
  <c r="W437" i="1"/>
  <c r="X430" i="1"/>
  <c r="X437" i="1" s="1"/>
  <c r="W478" i="1"/>
  <c r="W483" i="1"/>
  <c r="X480" i="1"/>
  <c r="X482" i="1" s="1"/>
  <c r="W506" i="1"/>
  <c r="W513" i="1"/>
  <c r="X508" i="1"/>
  <c r="X513" i="1" s="1"/>
  <c r="W514" i="1"/>
  <c r="J525" i="1"/>
  <c r="O525" i="1"/>
  <c r="S525" i="1"/>
  <c r="G525" i="1"/>
  <c r="W146" i="1"/>
  <c r="W159" i="1"/>
  <c r="I525" i="1"/>
  <c r="W164" i="1"/>
  <c r="X167" i="1"/>
  <c r="X169" i="1" s="1"/>
  <c r="X179" i="1"/>
  <c r="X196" i="1" s="1"/>
  <c r="X199" i="1"/>
  <c r="X203" i="1" s="1"/>
  <c r="X207" i="1"/>
  <c r="X213" i="1" s="1"/>
  <c r="X216" i="1"/>
  <c r="X217" i="1" s="1"/>
  <c r="W228" i="1"/>
  <c r="W247" i="1"/>
  <c r="X260" i="1"/>
  <c r="X268" i="1" s="1"/>
  <c r="X277" i="1"/>
  <c r="X280" i="1" s="1"/>
  <c r="N525" i="1"/>
  <c r="W298" i="1"/>
  <c r="X301" i="1"/>
  <c r="X303" i="1" s="1"/>
  <c r="W329" i="1"/>
  <c r="W341" i="1"/>
  <c r="X344" i="1"/>
  <c r="X347" i="1" s="1"/>
  <c r="X355" i="1"/>
  <c r="X356" i="1" s="1"/>
  <c r="X360" i="1"/>
  <c r="X365" i="1" s="1"/>
  <c r="W365" i="1"/>
  <c r="X368" i="1"/>
  <c r="X370" i="1" s="1"/>
  <c r="X380" i="1"/>
  <c r="X381" i="1" s="1"/>
  <c r="W381" i="1"/>
  <c r="W389" i="1"/>
  <c r="W404" i="1"/>
  <c r="X391" i="1"/>
  <c r="X404" i="1" s="1"/>
  <c r="W405" i="1"/>
  <c r="W412" i="1"/>
  <c r="X407" i="1"/>
  <c r="X411" i="1" s="1"/>
  <c r="W411" i="1"/>
  <c r="T525" i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77" i="1"/>
  <c r="W482" i="1"/>
  <c r="V525" i="1"/>
  <c r="W492" i="1"/>
  <c r="X487" i="1"/>
  <c r="X492" i="1" s="1"/>
  <c r="W493" i="1"/>
  <c r="W505" i="1"/>
  <c r="X501" i="1"/>
  <c r="X505" i="1" s="1"/>
  <c r="U525" i="1"/>
  <c r="W427" i="1"/>
  <c r="W519" i="1" l="1"/>
  <c r="X520" i="1"/>
  <c r="W515" i="1"/>
  <c r="W518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<sst xmlns="http://schemas.openxmlformats.org/spreadsheetml/2006/main" count="2224" uniqueCount="747">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</sst>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496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1150</v>
      </c>
      <c r="W57" s="349">
        <f>IFERROR(IF(V57="",0,CEILING((V57/$H57),1)*$H57),"")</f>
        <v>1155.6000000000001</v>
      </c>
      <c r="X57" s="36">
        <f>IFERROR(IF(W57=0,"",ROUNDUP(W57/H57,0)*0.02175),"")</f>
        <v>2.3272499999999998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106.48148148148148</v>
      </c>
      <c r="W61" s="350">
        <f>IFERROR(W57/H57,"0")+IFERROR(W58/H58,"0")+IFERROR(W59/H59,"0")+IFERROR(W60/H60,"0")</f>
        <v>107</v>
      </c>
      <c r="X61" s="350">
        <f>IFERROR(IF(X57="",0,X57),"0")+IFERROR(IF(X58="",0,X58),"0")+IFERROR(IF(X59="",0,X59),"0")+IFERROR(IF(X60="",0,X60),"0")</f>
        <v>2.3272499999999998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1150</v>
      </c>
      <c r="W62" s="350">
        <f>IFERROR(SUM(W57:W60),"0")</f>
        <v>1155.6000000000001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100</v>
      </c>
      <c r="W65" s="349">
        <f t="shared" ref="W65:W85" si="2">IFERROR(IF(V65="",0,CEILING((V65/$H65),1)*$H65),"")</f>
        <v>100.8</v>
      </c>
      <c r="X65" s="36">
        <f t="shared" ref="X65:X71" si="3">IFERROR(IF(W65=0,"",ROUNDUP(W65/H65,0)*0.02175),"")</f>
        <v>0.19574999999999998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8.9285714285714288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9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0.19574999999999998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100</v>
      </c>
      <c r="W87" s="350">
        <f>IFERROR(SUM(W65:W85),"0")</f>
        <v>100.8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500</v>
      </c>
      <c r="W107" s="349">
        <f t="shared" ref="W107:W118" si="6">IFERROR(IF(V107="",0,CEILING((V107/$H107),1)*$H107),"")</f>
        <v>504</v>
      </c>
      <c r="X107" s="36">
        <f>IFERROR(IF(W107=0,"",ROUNDUP(W107/H107,0)*0.02175),"")</f>
        <v>1.3049999999999999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270</v>
      </c>
      <c r="W114" s="349">
        <f t="shared" si="6"/>
        <v>270</v>
      </c>
      <c r="X114" s="36">
        <f>IFERROR(IF(W114=0,"",ROUNDUP(W114/H114,0)*0.00753),"")</f>
        <v>0.753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159.52380952380952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160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2.0579999999999998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770</v>
      </c>
      <c r="W120" s="350">
        <f>IFERROR(SUM(W107:W118),"0")</f>
        <v>774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360</v>
      </c>
      <c r="W136" s="349">
        <f>IFERROR(IF(V136="",0,CEILING((V136/$H136),1)*$H136),"")</f>
        <v>361.8</v>
      </c>
      <c r="X136" s="36">
        <f>IFERROR(IF(W136=0,"",ROUNDUP(W136/H136,0)*0.00753),"")</f>
        <v>1.00902</v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133.33333333333331</v>
      </c>
      <c r="W137" s="350">
        <f>IFERROR(W133/H133,"0")+IFERROR(W134/H134,"0")+IFERROR(W135/H135,"0")+IFERROR(W136/H136,"0")</f>
        <v>134</v>
      </c>
      <c r="X137" s="350">
        <f>IFERROR(IF(X133="",0,X133),"0")+IFERROR(IF(X134="",0,X134),"0")+IFERROR(IF(X135="",0,X135),"0")+IFERROR(IF(X136="",0,X136),"0")</f>
        <v>1.00902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360</v>
      </c>
      <c r="W138" s="350">
        <f>IFERROR(SUM(W133:W136),"0")</f>
        <v>361.8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200</v>
      </c>
      <c r="W180" s="349">
        <f t="shared" si="9"/>
        <v>200.1</v>
      </c>
      <c r="X180" s="36">
        <f>IFERROR(IF(W180=0,"",ROUNDUP(W180/H180,0)*0.02175),"")</f>
        <v>0.50024999999999997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80</v>
      </c>
      <c r="W187" s="349">
        <f t="shared" si="9"/>
        <v>81.599999999999994</v>
      </c>
      <c r="X187" s="36">
        <f>IFERROR(IF(W187=0,"",ROUNDUP(W187/H187,0)*0.00753),"")</f>
        <v>0.25602000000000003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380</v>
      </c>
      <c r="W191" s="349">
        <f t="shared" si="9"/>
        <v>381.59999999999997</v>
      </c>
      <c r="X191" s="36">
        <f t="shared" si="10"/>
        <v>1.1972700000000001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200</v>
      </c>
      <c r="W192" s="349">
        <f t="shared" si="9"/>
        <v>201.6</v>
      </c>
      <c r="X192" s="36">
        <f t="shared" si="10"/>
        <v>0.63251999999999997</v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297.98850574712645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300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2.5860599999999998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860</v>
      </c>
      <c r="W197" s="350">
        <f>IFERROR(SUM(W179:W195),"0")</f>
        <v>864.9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100</v>
      </c>
      <c r="W254" s="349">
        <f>IFERROR(IF(V254="",0,CEILING((V254/$H254),1)*$H254),"")</f>
        <v>100.80000000000001</v>
      </c>
      <c r="X254" s="36">
        <f>IFERROR(IF(W254=0,"",ROUNDUP(W254/H254,0)*0.00753),"")</f>
        <v>0.18071999999999999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23.80952380952381</v>
      </c>
      <c r="W257" s="350">
        <f>IFERROR(W253/H253,"0")+IFERROR(W254/H254,"0")+IFERROR(W255/H255,"0")+IFERROR(W256/H256,"0")</f>
        <v>24</v>
      </c>
      <c r="X257" s="350">
        <f>IFERROR(IF(X253="",0,X253),"0")+IFERROR(IF(X254="",0,X254),"0")+IFERROR(IF(X255="",0,X255),"0")+IFERROR(IF(X256="",0,X256),"0")</f>
        <v>0.18071999999999999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100</v>
      </c>
      <c r="W258" s="350">
        <f>IFERROR(SUM(W253:W256),"0")</f>
        <v>100.80000000000001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1450</v>
      </c>
      <c r="W272" s="349">
        <f>IFERROR(IF(V272="",0,CEILING((V272/$H272),1)*$H272),"")</f>
        <v>1450.8</v>
      </c>
      <c r="X272" s="36">
        <f>IFERROR(IF(W272=0,"",ROUNDUP(W272/H272,0)*0.02175),"")</f>
        <v>4.0454999999999997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185.89743589743591</v>
      </c>
      <c r="W274" s="350">
        <f>IFERROR(W271/H271,"0")+IFERROR(W272/H272,"0")+IFERROR(W273/H273,"0")</f>
        <v>186</v>
      </c>
      <c r="X274" s="350">
        <f>IFERROR(IF(X271="",0,X271),"0")+IFERROR(IF(X272="",0,X272),"0")+IFERROR(IF(X273="",0,X273),"0")</f>
        <v>4.0454999999999997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1450</v>
      </c>
      <c r="W275" s="350">
        <f>IFERROR(SUM(W271:W273),"0")</f>
        <v>1450.8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50</v>
      </c>
      <c r="W290" s="349">
        <f t="shared" ref="W290:W297" si="16">IFERROR(IF(V290="",0,CEILING((V290/$H290),1)*$H290),"")</f>
        <v>54</v>
      </c>
      <c r="X290" s="36">
        <f>IFERROR(IF(W290=0,"",ROUNDUP(W290/H290,0)*0.02175),"")</f>
        <v>0.10874999999999999</v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50</v>
      </c>
      <c r="W292" s="349">
        <f t="shared" si="16"/>
        <v>58</v>
      </c>
      <c r="X292" s="36">
        <f>IFERROR(IF(W292=0,"",ROUNDUP(W292/H292,0)*0.02175),"")</f>
        <v>0.10874999999999999</v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8.9399744572158362</v>
      </c>
      <c r="W298" s="350">
        <f>IFERROR(W290/H290,"0")+IFERROR(W291/H291,"0")+IFERROR(W292/H292,"0")+IFERROR(W293/H293,"0")+IFERROR(W294/H294,"0")+IFERROR(W295/H295,"0")+IFERROR(W296/H296,"0")+IFERROR(W297/H297,"0")</f>
        <v>10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0.21749999999999997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100</v>
      </c>
      <c r="W299" s="350">
        <f>IFERROR(SUM(W290:W297),"0")</f>
        <v>112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252</v>
      </c>
      <c r="W313" s="349">
        <f>IFERROR(IF(V313="",0,CEILING((V313/$H313),1)*$H313),"")</f>
        <v>252</v>
      </c>
      <c r="X313" s="36">
        <f>IFERROR(IF(W313=0,"",ROUNDUP(W313/H313,0)*0.00753),"")</f>
        <v>0.90360000000000007</v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120</v>
      </c>
      <c r="W314" s="350">
        <f>IFERROR(W311/H311,"0")+IFERROR(W312/H312,"0")+IFERROR(W313/H313,"0")</f>
        <v>120</v>
      </c>
      <c r="X314" s="350">
        <f>IFERROR(IF(X311="",0,X311),"0")+IFERROR(IF(X312="",0,X312),"0")+IFERROR(IF(X313="",0,X313),"0")</f>
        <v>0.90360000000000007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252</v>
      </c>
      <c r="W315" s="350">
        <f>IFERROR(SUM(W311:W313),"0")</f>
        <v>252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17</v>
      </c>
      <c r="W321" s="349">
        <f>IFERROR(IF(V321="",0,CEILING((V321/$H321),1)*$H321),"")</f>
        <v>17.849999999999998</v>
      </c>
      <c r="X321" s="36">
        <f>IFERROR(IF(W321=0,"",ROUNDUP(W321/H321,0)*0.00753),"")</f>
        <v>5.271E-2</v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6.666666666666667</v>
      </c>
      <c r="W322" s="350">
        <f>IFERROR(W321/H321,"0")</f>
        <v>7</v>
      </c>
      <c r="X322" s="350">
        <f>IFERROR(IF(X321="",0,X321),"0")</f>
        <v>5.271E-2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17</v>
      </c>
      <c r="W323" s="350">
        <f>IFERROR(SUM(W321:W321),"0")</f>
        <v>17.849999999999998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0</v>
      </c>
      <c r="W334" s="349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0</v>
      </c>
      <c r="W336" s="349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1450</v>
      </c>
      <c r="W338" s="349">
        <f t="shared" si="17"/>
        <v>1455</v>
      </c>
      <c r="X338" s="36">
        <f>IFERROR(IF(W338=0,"",ROUNDUP(W338/H338,0)*0.02175),"")</f>
        <v>2.10975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96.666666666666671</v>
      </c>
      <c r="W341" s="350">
        <f>IFERROR(W333/H333,"0")+IFERROR(W334/H334,"0")+IFERROR(W335/H335,"0")+IFERROR(W336/H336,"0")+IFERROR(W337/H337,"0")+IFERROR(W338/H338,"0")+IFERROR(W339/H339,"0")+IFERROR(W340/H340,"0")</f>
        <v>97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2.10975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1450</v>
      </c>
      <c r="W342" s="350">
        <f>IFERROR(SUM(W333:W340),"0")</f>
        <v>1455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0</v>
      </c>
      <c r="W347" s="350">
        <f>IFERROR(W344/H344,"0")+IFERROR(W345/H345,"0")+IFERROR(W346/H346,"0")</f>
        <v>0</v>
      </c>
      <c r="X347" s="350">
        <f>IFERROR(IF(X344="",0,X344),"0")+IFERROR(IF(X345="",0,X345),"0")+IFERROR(IF(X346="",0,X346),"0")</f>
        <v>0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0</v>
      </c>
      <c r="W348" s="350">
        <f>IFERROR(SUM(W344:W346),"0")</f>
        <v>0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100</v>
      </c>
      <c r="W355" s="349">
        <f>IFERROR(IF(V355="",0,CEILING((V355/$H355),1)*$H355),"")</f>
        <v>101.39999999999999</v>
      </c>
      <c r="X355" s="36">
        <f>IFERROR(IF(W355=0,"",ROUNDUP(W355/H355,0)*0.02175),"")</f>
        <v>0.28275</v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12.820512820512821</v>
      </c>
      <c r="W356" s="350">
        <f>IFERROR(W355/H355,"0")</f>
        <v>13</v>
      </c>
      <c r="X356" s="350">
        <f>IFERROR(IF(X355="",0,X355),"0")</f>
        <v>0.28275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100</v>
      </c>
      <c r="W357" s="350">
        <f>IFERROR(SUM(W355:W355),"0")</f>
        <v>101.39999999999999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4400</v>
      </c>
      <c r="W373" s="349">
        <f>IFERROR(IF(V373="",0,CEILING((V373/$H373),1)*$H373),"")</f>
        <v>4407</v>
      </c>
      <c r="X373" s="36">
        <f>IFERROR(IF(W373=0,"",ROUNDUP(W373/H373,0)*0.02175),"")</f>
        <v>12.288749999999999</v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160</v>
      </c>
      <c r="W375" s="349">
        <f>IFERROR(IF(V375="",0,CEILING((V375/$H375),1)*$H375),"")</f>
        <v>160.79999999999998</v>
      </c>
      <c r="X375" s="36">
        <f>IFERROR(IF(W375=0,"",ROUNDUP(W375/H375,0)*0.00753),"")</f>
        <v>0.50451000000000001</v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630.76923076923072</v>
      </c>
      <c r="W377" s="350">
        <f>IFERROR(W373/H373,"0")+IFERROR(W374/H374,"0")+IFERROR(W375/H375,"0")+IFERROR(W376/H376,"0")</f>
        <v>632</v>
      </c>
      <c r="X377" s="350">
        <f>IFERROR(IF(X373="",0,X373),"0")+IFERROR(IF(X374="",0,X374),"0")+IFERROR(IF(X375="",0,X375),"0")+IFERROR(IF(X376="",0,X376),"0")</f>
        <v>12.793259999999998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4560</v>
      </c>
      <c r="W378" s="350">
        <f>IFERROR(SUM(W373:W376),"0")</f>
        <v>4567.8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150</v>
      </c>
      <c r="W392" s="349">
        <f t="shared" si="18"/>
        <v>151.20000000000002</v>
      </c>
      <c r="X392" s="36">
        <f>IFERROR(IF(W392=0,"",ROUNDUP(W392/H392,0)*0.00753),"")</f>
        <v>0.27107999999999999</v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200</v>
      </c>
      <c r="W393" s="349">
        <f t="shared" si="18"/>
        <v>201.60000000000002</v>
      </c>
      <c r="X393" s="36">
        <f>IFERROR(IF(W393=0,"",ROUNDUP(W393/H393,0)*0.00753),"")</f>
        <v>0.36143999999999998</v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83.333333333333343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84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0.63251999999999997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350</v>
      </c>
      <c r="W405" s="350">
        <f>IFERROR(SUM(W391:W403),"0")</f>
        <v>352.80000000000007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100</v>
      </c>
      <c r="W430" s="349">
        <f t="shared" ref="W430:W436" si="20">IFERROR(IF(V430="",0,CEILING((V430/$H430),1)*$H430),"")</f>
        <v>100.80000000000001</v>
      </c>
      <c r="X430" s="36">
        <f>IFERROR(IF(W430=0,"",ROUNDUP(W430/H430,0)*0.00753),"")</f>
        <v>0.18071999999999999</v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23.80952380952381</v>
      </c>
      <c r="W437" s="350">
        <f>IFERROR(W430/H430,"0")+IFERROR(W431/H431,"0")+IFERROR(W432/H432,"0")+IFERROR(W433/H433,"0")+IFERROR(W434/H434,"0")+IFERROR(W435/H435,"0")+IFERROR(W436/H436,"0")</f>
        <v>24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0.18071999999999999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100</v>
      </c>
      <c r="W438" s="350">
        <f>IFERROR(SUM(W430:W436),"0")</f>
        <v>100.80000000000001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0</v>
      </c>
      <c r="W464" s="350">
        <f>IFERROR(SUM(W450:W462),"0")</f>
        <v>0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2900</v>
      </c>
      <c r="W466" s="349">
        <f>IFERROR(IF(V466="",0,CEILING((V466/$H466),1)*$H466),"")</f>
        <v>2904</v>
      </c>
      <c r="X466" s="36">
        <f>IFERROR(IF(W466=0,"",ROUNDUP(W466/H466,0)*0.01196),"")</f>
        <v>6.5780000000000003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549.24242424242425</v>
      </c>
      <c r="W468" s="350">
        <f>IFERROR(W466/H466,"0")+IFERROR(W467/H467,"0")</f>
        <v>550</v>
      </c>
      <c r="X468" s="350">
        <f>IFERROR(IF(X466="",0,X466),"0")+IFERROR(IF(X467="",0,X467),"0")</f>
        <v>6.5780000000000003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2900</v>
      </c>
      <c r="W469" s="350">
        <f>IFERROR(SUM(W466:W467),"0")</f>
        <v>2904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1950</v>
      </c>
      <c r="W473" s="349">
        <f t="shared" si="23"/>
        <v>1953.6000000000001</v>
      </c>
      <c r="X473" s="36">
        <f>IFERROR(IF(W473=0,"",ROUNDUP(W473/H473,0)*0.01196),"")</f>
        <v>4.4252000000000002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369.31818181818181</v>
      </c>
      <c r="W477" s="350">
        <f>IFERROR(W471/H471,"0")+IFERROR(W472/H472,"0")+IFERROR(W473/H473,"0")+IFERROR(W474/H474,"0")+IFERROR(W475/H475,"0")+IFERROR(W476/H476,"0")</f>
        <v>370</v>
      </c>
      <c r="X477" s="350">
        <f>IFERROR(IF(X471="",0,X471),"0")+IFERROR(IF(X472="",0,X472),"0")+IFERROR(IF(X473="",0,X473),"0")+IFERROR(IF(X474="",0,X474),"0")+IFERROR(IF(X475="",0,X475),"0")+IFERROR(IF(X476="",0,X476),"0")</f>
        <v>4.4252000000000002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1950</v>
      </c>
      <c r="W478" s="350">
        <f>IFERROR(SUM(W471:W476),"0")</f>
        <v>1953.6000000000001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780</v>
      </c>
      <c r="W489" s="349">
        <f>IFERROR(IF(V489="",0,CEILING((V489/$H489),1)*$H489),"")</f>
        <v>780</v>
      </c>
      <c r="X489" s="36">
        <f>IFERROR(IF(W489=0,"",ROUNDUP(W489/H489,0)*0.02175),"")</f>
        <v>1.4137499999999998</v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65</v>
      </c>
      <c r="W492" s="350">
        <f>IFERROR(W487/H487,"0")+IFERROR(W488/H488,"0")+IFERROR(W489/H489,"0")+IFERROR(W490/H490,"0")+IFERROR(W491/H491,"0")</f>
        <v>65</v>
      </c>
      <c r="X492" s="350">
        <f>IFERROR(IF(X487="",0,X487),"0")+IFERROR(IF(X488="",0,X488),"0")+IFERROR(IF(X489="",0,X489),"0")+IFERROR(IF(X490="",0,X490),"0")+IFERROR(IF(X491="",0,X491),"0")</f>
        <v>1.4137499999999998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780</v>
      </c>
      <c r="W493" s="350">
        <f>IFERROR(SUM(W487:W491),"0")</f>
        <v>780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300</v>
      </c>
      <c r="W508" s="349">
        <f>IFERROR(IF(V508="",0,CEILING((V508/$H508),1)*$H508),"")</f>
        <v>304.2</v>
      </c>
      <c r="X508" s="36">
        <f>IFERROR(IF(W508=0,"",ROUNDUP(W508/H508,0)*0.02175),"")</f>
        <v>0.84824999999999995</v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38.46153846153846</v>
      </c>
      <c r="W513" s="350">
        <f>IFERROR(W508/H508,"0")+IFERROR(W509/H509,"0")+IFERROR(W510/H510,"0")+IFERROR(W511/H511,"0")+IFERROR(W512/H512,"0")</f>
        <v>39</v>
      </c>
      <c r="X513" s="350">
        <f>IFERROR(IF(X508="",0,X508),"0")+IFERROR(IF(X509="",0,X509),"0")+IFERROR(IF(X510="",0,X510),"0")+IFERROR(IF(X511="",0,X511),"0")+IFERROR(IF(X512="",0,X512),"0")</f>
        <v>0.84824999999999995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300</v>
      </c>
      <c r="W514" s="350">
        <f>IFERROR(SUM(W508:W512),"0")</f>
        <v>304.2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17649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17710.149999999998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18835.096520720661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18900.120999999999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36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36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19735.096520720661</v>
      </c>
      <c r="W518" s="350">
        <f>GrossWeightTotalR+PalletQtyTotalR*25</f>
        <v>19800.120999999999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2920.990714266577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2931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42.840310000000002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1155.6000000000001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874.8</v>
      </c>
      <c r="F525" s="46">
        <f>IFERROR(W133*1,"0")+IFERROR(W134*1,"0")+IFERROR(W135*1,"0")+IFERROR(W136*1,"0")</f>
        <v>361.8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864.9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1551.6</v>
      </c>
      <c r="N525" s="46">
        <f>IFERROR(W290*1,"0")+IFERROR(W291*1,"0")+IFERROR(W292*1,"0")+IFERROR(W293*1,"0")+IFERROR(W294*1,"0")+IFERROR(W295*1,"0")+IFERROR(W296*1,"0")+IFERROR(W297*1,"0")+IFERROR(W301*1,"0")+IFERROR(W302*1,"0")</f>
        <v>112</v>
      </c>
      <c r="O525" s="46">
        <f>IFERROR(W307*1,"0")+IFERROR(W311*1,"0")+IFERROR(W312*1,"0")+IFERROR(W313*1,"0")+IFERROR(W317*1,"0")+IFERROR(W321*1,"0")</f>
        <v>269.85000000000002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1556.4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4567.8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352.80000000000007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100.80000000000001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4857.6000000000004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1084.2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2024-03-28T10:19:45Z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