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7,24 Симф КИ\"/>
    </mc:Choice>
  </mc:AlternateContent>
  <xr:revisionPtr revIDLastSave="0" documentId="13_ncr:1_{3E4F50BE-1AB7-4A1C-93D5-93ADBF76C03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2" i="1"/>
  <c r="AI113" i="1"/>
  <c r="AI114" i="1"/>
  <c r="AI115" i="1"/>
  <c r="AI116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10" i="1"/>
  <c r="AH111" i="1"/>
  <c r="AH112" i="1"/>
  <c r="AH113" i="1"/>
  <c r="AH114" i="1"/>
  <c r="AH115" i="1"/>
  <c r="AH116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7" i="1"/>
  <c r="Z23" i="1"/>
  <c r="W17" i="1"/>
  <c r="Z17" i="1" s="1"/>
  <c r="W21" i="1"/>
  <c r="Z21" i="1" s="1"/>
  <c r="W33" i="1"/>
  <c r="Z33" i="1" s="1"/>
  <c r="W37" i="1"/>
  <c r="Z37" i="1" s="1"/>
  <c r="W57" i="1"/>
  <c r="Z57" i="1" s="1"/>
  <c r="W89" i="1"/>
  <c r="Z89" i="1" s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AD18" i="1"/>
  <c r="W18" i="1" s="1"/>
  <c r="Z18" i="1" s="1"/>
  <c r="AD19" i="1"/>
  <c r="W19" i="1" s="1"/>
  <c r="Z19" i="1" s="1"/>
  <c r="AD20" i="1"/>
  <c r="W20" i="1" s="1"/>
  <c r="Z20" i="1" s="1"/>
  <c r="AD21" i="1"/>
  <c r="AD22" i="1"/>
  <c r="W22" i="1" s="1"/>
  <c r="Z22" i="1" s="1"/>
  <c r="AD23" i="1"/>
  <c r="W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AD30" i="1"/>
  <c r="W30" i="1" s="1"/>
  <c r="Z30" i="1" s="1"/>
  <c r="AD31" i="1"/>
  <c r="W31" i="1" s="1"/>
  <c r="Z31" i="1" s="1"/>
  <c r="AD32" i="1"/>
  <c r="W32" i="1" s="1"/>
  <c r="Z32" i="1" s="1"/>
  <c r="AD33" i="1"/>
  <c r="AD34" i="1"/>
  <c r="W34" i="1" s="1"/>
  <c r="Z34" i="1" s="1"/>
  <c r="AD35" i="1"/>
  <c r="W35" i="1" s="1"/>
  <c r="Z35" i="1" s="1"/>
  <c r="AD36" i="1"/>
  <c r="W36" i="1" s="1"/>
  <c r="Z36" i="1" s="1"/>
  <c r="AD37" i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AD58" i="1"/>
  <c r="W58" i="1" s="1"/>
  <c r="Z58" i="1" s="1"/>
  <c r="AD59" i="1"/>
  <c r="W59" i="1" s="1"/>
  <c r="Z59" i="1" s="1"/>
  <c r="AD60" i="1"/>
  <c r="W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AD90" i="1"/>
  <c r="W90" i="1" s="1"/>
  <c r="Z90" i="1" s="1"/>
  <c r="AD91" i="1"/>
  <c r="W91" i="1" s="1"/>
  <c r="Z91" i="1" s="1"/>
  <c r="AD92" i="1"/>
  <c r="W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7" i="1"/>
  <c r="L8" i="1"/>
  <c r="Y8" i="1" s="1"/>
  <c r="L9" i="1"/>
  <c r="L10" i="1"/>
  <c r="L11" i="1"/>
  <c r="Y11" i="1" s="1"/>
  <c r="L12" i="1"/>
  <c r="Y12" i="1" s="1"/>
  <c r="L13" i="1"/>
  <c r="L14" i="1"/>
  <c r="L15" i="1"/>
  <c r="Y15" i="1" s="1"/>
  <c r="L16" i="1"/>
  <c r="Y16" i="1" s="1"/>
  <c r="L17" i="1"/>
  <c r="Y17" i="1" s="1"/>
  <c r="L18" i="1"/>
  <c r="L19" i="1"/>
  <c r="Y19" i="1" s="1"/>
  <c r="L20" i="1"/>
  <c r="Y20" i="1" s="1"/>
  <c r="L21" i="1"/>
  <c r="Y21" i="1" s="1"/>
  <c r="L22" i="1"/>
  <c r="L23" i="1"/>
  <c r="Y23" i="1" s="1"/>
  <c r="L24" i="1"/>
  <c r="Y24" i="1" s="1"/>
  <c r="L25" i="1"/>
  <c r="L26" i="1"/>
  <c r="L27" i="1"/>
  <c r="Y27" i="1" s="1"/>
  <c r="L28" i="1"/>
  <c r="Y28" i="1" s="1"/>
  <c r="L29" i="1"/>
  <c r="L30" i="1"/>
  <c r="L31" i="1"/>
  <c r="L32" i="1"/>
  <c r="Y32" i="1" s="1"/>
  <c r="L33" i="1"/>
  <c r="Y33" i="1" s="1"/>
  <c r="L34" i="1"/>
  <c r="L35" i="1"/>
  <c r="L36" i="1"/>
  <c r="Y36" i="1" s="1"/>
  <c r="L37" i="1"/>
  <c r="Y37" i="1" s="1"/>
  <c r="L38" i="1"/>
  <c r="L39" i="1"/>
  <c r="L40" i="1"/>
  <c r="Y40" i="1" s="1"/>
  <c r="L41" i="1"/>
  <c r="L42" i="1"/>
  <c r="L43" i="1"/>
  <c r="L44" i="1"/>
  <c r="Y44" i="1" s="1"/>
  <c r="L45" i="1"/>
  <c r="L46" i="1"/>
  <c r="L47" i="1"/>
  <c r="L48" i="1"/>
  <c r="Y48" i="1" s="1"/>
  <c r="L49" i="1"/>
  <c r="L50" i="1"/>
  <c r="L51" i="1"/>
  <c r="L52" i="1"/>
  <c r="Y52" i="1" s="1"/>
  <c r="L53" i="1"/>
  <c r="L54" i="1"/>
  <c r="L55" i="1"/>
  <c r="L56" i="1"/>
  <c r="Y56" i="1" s="1"/>
  <c r="L57" i="1"/>
  <c r="L58" i="1"/>
  <c r="L59" i="1"/>
  <c r="L60" i="1"/>
  <c r="L61" i="1"/>
  <c r="L62" i="1"/>
  <c r="L63" i="1"/>
  <c r="L64" i="1"/>
  <c r="Y64" i="1" s="1"/>
  <c r="L65" i="1"/>
  <c r="L66" i="1"/>
  <c r="L67" i="1"/>
  <c r="L68" i="1"/>
  <c r="L69" i="1"/>
  <c r="L70" i="1"/>
  <c r="L71" i="1"/>
  <c r="L72" i="1"/>
  <c r="Y72" i="1" s="1"/>
  <c r="L73" i="1"/>
  <c r="L74" i="1"/>
  <c r="L75" i="1"/>
  <c r="L76" i="1"/>
  <c r="L77" i="1"/>
  <c r="L78" i="1"/>
  <c r="L79" i="1"/>
  <c r="L80" i="1"/>
  <c r="Y80" i="1" s="1"/>
  <c r="L81" i="1"/>
  <c r="L82" i="1"/>
  <c r="L83" i="1"/>
  <c r="L84" i="1"/>
  <c r="Y84" i="1" s="1"/>
  <c r="L85" i="1"/>
  <c r="L86" i="1"/>
  <c r="L87" i="1"/>
  <c r="L88" i="1"/>
  <c r="Y88" i="1" s="1"/>
  <c r="L89" i="1"/>
  <c r="L90" i="1"/>
  <c r="L91" i="1"/>
  <c r="L92" i="1"/>
  <c r="L93" i="1"/>
  <c r="L94" i="1"/>
  <c r="L95" i="1"/>
  <c r="L96" i="1"/>
  <c r="Y96" i="1" s="1"/>
  <c r="L97" i="1"/>
  <c r="L98" i="1"/>
  <c r="L99" i="1"/>
  <c r="L100" i="1"/>
  <c r="L101" i="1"/>
  <c r="L102" i="1"/>
  <c r="L103" i="1"/>
  <c r="L104" i="1"/>
  <c r="Y104" i="1" s="1"/>
  <c r="L105" i="1"/>
  <c r="L106" i="1"/>
  <c r="L107" i="1"/>
  <c r="L108" i="1"/>
  <c r="L109" i="1"/>
  <c r="L110" i="1"/>
  <c r="L111" i="1"/>
  <c r="L112" i="1"/>
  <c r="Y112" i="1" s="1"/>
  <c r="L113" i="1"/>
  <c r="L114" i="1"/>
  <c r="L115" i="1"/>
  <c r="L116" i="1"/>
  <c r="Y116" i="1" s="1"/>
  <c r="L7" i="1"/>
  <c r="K8" i="1"/>
  <c r="K12" i="1"/>
  <c r="K28" i="1"/>
  <c r="K44" i="1"/>
  <c r="K60" i="1"/>
  <c r="K76" i="1"/>
  <c r="K92" i="1"/>
  <c r="K100" i="1"/>
  <c r="K108" i="1"/>
  <c r="J8" i="1"/>
  <c r="J9" i="1"/>
  <c r="K9" i="1" s="1"/>
  <c r="J10" i="1"/>
  <c r="K10" i="1" s="1"/>
  <c r="J11" i="1"/>
  <c r="K11" i="1" s="1"/>
  <c r="J12" i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7" i="1"/>
  <c r="K7" i="1" s="1"/>
  <c r="AB6" i="1"/>
  <c r="AC6" i="1"/>
  <c r="AA6" i="1"/>
  <c r="P6" i="1"/>
  <c r="Q6" i="1"/>
  <c r="R6" i="1"/>
  <c r="S6" i="1"/>
  <c r="T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AJ43" i="1" s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7" i="1"/>
  <c r="E6" i="1"/>
  <c r="F6" i="1"/>
  <c r="Y100" i="1" l="1"/>
  <c r="Y68" i="1"/>
  <c r="M6" i="1"/>
  <c r="Y25" i="1"/>
  <c r="Y13" i="1"/>
  <c r="Y9" i="1"/>
  <c r="U6" i="1"/>
  <c r="Y111" i="1"/>
  <c r="Y107" i="1"/>
  <c r="Y99" i="1"/>
  <c r="Y91" i="1"/>
  <c r="Y83" i="1"/>
  <c r="Y75" i="1"/>
  <c r="Y67" i="1"/>
  <c r="Y55" i="1"/>
  <c r="Y47" i="1"/>
  <c r="Y43" i="1"/>
  <c r="Y31" i="1"/>
  <c r="Y114" i="1"/>
  <c r="Y106" i="1"/>
  <c r="Y98" i="1"/>
  <c r="Y90" i="1"/>
  <c r="Y82" i="1"/>
  <c r="Y74" i="1"/>
  <c r="Y66" i="1"/>
  <c r="Y58" i="1"/>
  <c r="Y50" i="1"/>
  <c r="Y42" i="1"/>
  <c r="Y115" i="1"/>
  <c r="Y103" i="1"/>
  <c r="Y95" i="1"/>
  <c r="Y87" i="1"/>
  <c r="Y79" i="1"/>
  <c r="Y71" i="1"/>
  <c r="Y63" i="1"/>
  <c r="Y59" i="1"/>
  <c r="Y51" i="1"/>
  <c r="Y39" i="1"/>
  <c r="Y35" i="1"/>
  <c r="Z108" i="1"/>
  <c r="Y108" i="1"/>
  <c r="Z92" i="1"/>
  <c r="Y92" i="1"/>
  <c r="Z76" i="1"/>
  <c r="Y76" i="1"/>
  <c r="Z60" i="1"/>
  <c r="Y60" i="1"/>
  <c r="AL113" i="1"/>
  <c r="AJ113" i="1"/>
  <c r="AK113" i="1"/>
  <c r="AL105" i="1"/>
  <c r="AJ105" i="1"/>
  <c r="AK105" i="1"/>
  <c r="AL97" i="1"/>
  <c r="AJ97" i="1"/>
  <c r="AK97" i="1"/>
  <c r="AL89" i="1"/>
  <c r="AJ89" i="1"/>
  <c r="AL81" i="1"/>
  <c r="AJ81" i="1"/>
  <c r="AK81" i="1"/>
  <c r="AL73" i="1"/>
  <c r="AJ73" i="1"/>
  <c r="AK73" i="1"/>
  <c r="AL65" i="1"/>
  <c r="AJ65" i="1"/>
  <c r="AK65" i="1"/>
  <c r="AL57" i="1"/>
  <c r="AJ57" i="1"/>
  <c r="AK57" i="1"/>
  <c r="AL49" i="1"/>
  <c r="AJ49" i="1"/>
  <c r="AK49" i="1"/>
  <c r="AL41" i="1"/>
  <c r="AJ41" i="1"/>
  <c r="AK41" i="1"/>
  <c r="AL112" i="1"/>
  <c r="AJ112" i="1"/>
  <c r="AK112" i="1"/>
  <c r="AL104" i="1"/>
  <c r="AJ104" i="1"/>
  <c r="AK104" i="1"/>
  <c r="AL96" i="1"/>
  <c r="AJ96" i="1"/>
  <c r="AK96" i="1"/>
  <c r="AL88" i="1"/>
  <c r="AJ88" i="1"/>
  <c r="AK88" i="1"/>
  <c r="AL80" i="1"/>
  <c r="AJ80" i="1"/>
  <c r="AK80" i="1"/>
  <c r="AL72" i="1"/>
  <c r="AJ72" i="1"/>
  <c r="AK72" i="1"/>
  <c r="AL64" i="1"/>
  <c r="AJ64" i="1"/>
  <c r="AK64" i="1"/>
  <c r="AL56" i="1"/>
  <c r="AJ56" i="1"/>
  <c r="AK56" i="1"/>
  <c r="AL48" i="1"/>
  <c r="AJ48" i="1"/>
  <c r="AK48" i="1"/>
  <c r="AL36" i="1"/>
  <c r="AJ36" i="1"/>
  <c r="AK36" i="1"/>
  <c r="O6" i="1"/>
  <c r="AK89" i="1"/>
  <c r="AL7" i="1"/>
  <c r="AJ7" i="1"/>
  <c r="AK7" i="1"/>
  <c r="AL109" i="1"/>
  <c r="AJ109" i="1"/>
  <c r="AK109" i="1"/>
  <c r="AL101" i="1"/>
  <c r="AJ101" i="1"/>
  <c r="AK101" i="1"/>
  <c r="AL93" i="1"/>
  <c r="AJ93" i="1"/>
  <c r="AK93" i="1"/>
  <c r="AL85" i="1"/>
  <c r="AJ85" i="1"/>
  <c r="AK85" i="1"/>
  <c r="AL77" i="1"/>
  <c r="AJ77" i="1"/>
  <c r="AK77" i="1"/>
  <c r="AL69" i="1"/>
  <c r="AJ69" i="1"/>
  <c r="AK69" i="1"/>
  <c r="AL61" i="1"/>
  <c r="AJ61" i="1"/>
  <c r="AK61" i="1"/>
  <c r="AL53" i="1"/>
  <c r="AJ53" i="1"/>
  <c r="AK53" i="1"/>
  <c r="AL45" i="1"/>
  <c r="AJ45" i="1"/>
  <c r="AK45" i="1"/>
  <c r="AL37" i="1"/>
  <c r="AJ37" i="1"/>
  <c r="AK37" i="1"/>
  <c r="AL33" i="1"/>
  <c r="AJ33" i="1"/>
  <c r="AK33" i="1"/>
  <c r="AL29" i="1"/>
  <c r="AJ29" i="1"/>
  <c r="AK29" i="1"/>
  <c r="AL25" i="1"/>
  <c r="AJ25" i="1"/>
  <c r="AL21" i="1"/>
  <c r="AJ21" i="1"/>
  <c r="AK21" i="1"/>
  <c r="AL17" i="1"/>
  <c r="AJ17" i="1"/>
  <c r="AK17" i="1"/>
  <c r="AL13" i="1"/>
  <c r="AJ13" i="1"/>
  <c r="AK13" i="1"/>
  <c r="AL9" i="1"/>
  <c r="AJ9" i="1"/>
  <c r="AK9" i="1"/>
  <c r="AL116" i="1"/>
  <c r="AJ116" i="1"/>
  <c r="AK116" i="1"/>
  <c r="AL108" i="1"/>
  <c r="AJ108" i="1"/>
  <c r="AK108" i="1"/>
  <c r="AL100" i="1"/>
  <c r="AJ100" i="1"/>
  <c r="AK100" i="1"/>
  <c r="AL92" i="1"/>
  <c r="AJ92" i="1"/>
  <c r="AK92" i="1"/>
  <c r="AL84" i="1"/>
  <c r="AJ84" i="1"/>
  <c r="AK84" i="1"/>
  <c r="AL76" i="1"/>
  <c r="AJ76" i="1"/>
  <c r="AK76" i="1"/>
  <c r="AL68" i="1"/>
  <c r="AJ68" i="1"/>
  <c r="AK68" i="1"/>
  <c r="AL60" i="1"/>
  <c r="AJ60" i="1"/>
  <c r="AK60" i="1"/>
  <c r="AL52" i="1"/>
  <c r="AJ52" i="1"/>
  <c r="AK52" i="1"/>
  <c r="AL44" i="1"/>
  <c r="AJ44" i="1"/>
  <c r="AK44" i="1"/>
  <c r="AL40" i="1"/>
  <c r="AJ40" i="1"/>
  <c r="AK40" i="1"/>
  <c r="AL32" i="1"/>
  <c r="AJ32" i="1"/>
  <c r="AK32" i="1"/>
  <c r="AL28" i="1"/>
  <c r="AJ28" i="1"/>
  <c r="AK28" i="1"/>
  <c r="AL24" i="1"/>
  <c r="AJ24" i="1"/>
  <c r="AK24" i="1"/>
  <c r="AL20" i="1"/>
  <c r="AJ20" i="1"/>
  <c r="AK20" i="1"/>
  <c r="AL16" i="1"/>
  <c r="AJ16" i="1"/>
  <c r="AK16" i="1"/>
  <c r="AL12" i="1"/>
  <c r="AJ12" i="1"/>
  <c r="AK12" i="1"/>
  <c r="AL8" i="1"/>
  <c r="AJ8" i="1"/>
  <c r="AK8" i="1"/>
  <c r="AK115" i="1"/>
  <c r="AJ115" i="1"/>
  <c r="AL115" i="1"/>
  <c r="AK111" i="1"/>
  <c r="AJ111" i="1"/>
  <c r="AL111" i="1"/>
  <c r="AK107" i="1"/>
  <c r="AL107" i="1"/>
  <c r="AK103" i="1"/>
  <c r="AJ103" i="1"/>
  <c r="AL103" i="1"/>
  <c r="AK99" i="1"/>
  <c r="AJ99" i="1"/>
  <c r="AL99" i="1"/>
  <c r="AK95" i="1"/>
  <c r="AJ95" i="1"/>
  <c r="AL95" i="1"/>
  <c r="AK91" i="1"/>
  <c r="AL91" i="1"/>
  <c r="AJ91" i="1"/>
  <c r="AK87" i="1"/>
  <c r="AJ87" i="1"/>
  <c r="AL87" i="1"/>
  <c r="AK83" i="1"/>
  <c r="AJ83" i="1"/>
  <c r="AL83" i="1"/>
  <c r="AK79" i="1"/>
  <c r="AJ79" i="1"/>
  <c r="AL79" i="1"/>
  <c r="AK75" i="1"/>
  <c r="AL75" i="1"/>
  <c r="AJ75" i="1"/>
  <c r="AK71" i="1"/>
  <c r="AJ71" i="1"/>
  <c r="AK67" i="1"/>
  <c r="AJ67" i="1"/>
  <c r="AL67" i="1"/>
  <c r="AK63" i="1"/>
  <c r="AJ63" i="1"/>
  <c r="AL63" i="1"/>
  <c r="AK59" i="1"/>
  <c r="AL59" i="1"/>
  <c r="AJ59" i="1"/>
  <c r="AK55" i="1"/>
  <c r="AJ55" i="1"/>
  <c r="AL55" i="1"/>
  <c r="AK51" i="1"/>
  <c r="AJ51" i="1"/>
  <c r="AL51" i="1"/>
  <c r="AK47" i="1"/>
  <c r="AJ47" i="1"/>
  <c r="AL47" i="1"/>
  <c r="AK43" i="1"/>
  <c r="AL43" i="1"/>
  <c r="AK39" i="1"/>
  <c r="AJ39" i="1"/>
  <c r="AL39" i="1"/>
  <c r="AK35" i="1"/>
  <c r="AJ35" i="1"/>
  <c r="AL35" i="1"/>
  <c r="AK31" i="1"/>
  <c r="AJ31" i="1"/>
  <c r="AL31" i="1"/>
  <c r="AK27" i="1"/>
  <c r="AL27" i="1"/>
  <c r="AJ27" i="1"/>
  <c r="AK23" i="1"/>
  <c r="AJ23" i="1"/>
  <c r="AL23" i="1"/>
  <c r="AK19" i="1"/>
  <c r="AJ19" i="1"/>
  <c r="AL19" i="1"/>
  <c r="AK15" i="1"/>
  <c r="AJ15" i="1"/>
  <c r="AL15" i="1"/>
  <c r="AK11" i="1"/>
  <c r="AL11" i="1"/>
  <c r="AJ11" i="1"/>
  <c r="AK25" i="1"/>
  <c r="AK114" i="1"/>
  <c r="AL114" i="1"/>
  <c r="AJ114" i="1"/>
  <c r="AK110" i="1"/>
  <c r="AL110" i="1"/>
  <c r="AJ110" i="1"/>
  <c r="AK106" i="1"/>
  <c r="AL106" i="1"/>
  <c r="AJ106" i="1"/>
  <c r="AK102" i="1"/>
  <c r="AL102" i="1"/>
  <c r="AJ102" i="1"/>
  <c r="AK98" i="1"/>
  <c r="AL98" i="1"/>
  <c r="AJ98" i="1"/>
  <c r="AK94" i="1"/>
  <c r="AL94" i="1"/>
  <c r="AJ94" i="1"/>
  <c r="AK90" i="1"/>
  <c r="AL90" i="1"/>
  <c r="AJ90" i="1"/>
  <c r="AK86" i="1"/>
  <c r="AL86" i="1"/>
  <c r="AJ86" i="1"/>
  <c r="AK82" i="1"/>
  <c r="AL82" i="1"/>
  <c r="AJ82" i="1"/>
  <c r="AK78" i="1"/>
  <c r="AL78" i="1"/>
  <c r="AJ78" i="1"/>
  <c r="AK74" i="1"/>
  <c r="AL74" i="1"/>
  <c r="AJ74" i="1"/>
  <c r="AK70" i="1"/>
  <c r="AL70" i="1"/>
  <c r="AJ70" i="1"/>
  <c r="AK66" i="1"/>
  <c r="AL66" i="1"/>
  <c r="AJ66" i="1"/>
  <c r="AK62" i="1"/>
  <c r="AL62" i="1"/>
  <c r="AJ62" i="1"/>
  <c r="AK58" i="1"/>
  <c r="AL58" i="1"/>
  <c r="AJ58" i="1"/>
  <c r="AK54" i="1"/>
  <c r="AL54" i="1"/>
  <c r="AJ54" i="1"/>
  <c r="AK50" i="1"/>
  <c r="AL50" i="1"/>
  <c r="AJ50" i="1"/>
  <c r="AK46" i="1"/>
  <c r="AL46" i="1"/>
  <c r="AJ46" i="1"/>
  <c r="AK42" i="1"/>
  <c r="AL42" i="1"/>
  <c r="AJ42" i="1"/>
  <c r="AK38" i="1"/>
  <c r="AL38" i="1"/>
  <c r="AJ38" i="1"/>
  <c r="AK34" i="1"/>
  <c r="AL34" i="1"/>
  <c r="AJ34" i="1"/>
  <c r="AK30" i="1"/>
  <c r="AL30" i="1"/>
  <c r="AJ30" i="1"/>
  <c r="AK26" i="1"/>
  <c r="AL26" i="1"/>
  <c r="AJ26" i="1"/>
  <c r="AK22" i="1"/>
  <c r="AL22" i="1"/>
  <c r="AJ22" i="1"/>
  <c r="AK18" i="1"/>
  <c r="AL18" i="1"/>
  <c r="AJ18" i="1"/>
  <c r="AK14" i="1"/>
  <c r="AL14" i="1"/>
  <c r="AJ14" i="1"/>
  <c r="AK10" i="1"/>
  <c r="AL10" i="1"/>
  <c r="AJ10" i="1"/>
  <c r="Y110" i="1"/>
  <c r="Y102" i="1"/>
  <c r="Y94" i="1"/>
  <c r="Y86" i="1"/>
  <c r="Y78" i="1"/>
  <c r="Y70" i="1"/>
  <c r="Y62" i="1"/>
  <c r="Y54" i="1"/>
  <c r="Y46" i="1"/>
  <c r="Y38" i="1"/>
  <c r="Y34" i="1"/>
  <c r="Y30" i="1"/>
  <c r="Y26" i="1"/>
  <c r="Y22" i="1"/>
  <c r="Y18" i="1"/>
  <c r="Y14" i="1"/>
  <c r="Y10" i="1"/>
  <c r="AJ107" i="1"/>
  <c r="AL71" i="1"/>
  <c r="N6" i="1"/>
  <c r="AG6" i="1"/>
  <c r="Y7" i="1"/>
  <c r="Y113" i="1"/>
  <c r="Y109" i="1"/>
  <c r="Y105" i="1"/>
  <c r="Y101" i="1"/>
  <c r="Y97" i="1"/>
  <c r="Y93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29" i="1"/>
  <c r="AE6" i="1"/>
  <c r="AH6" i="1"/>
  <c r="Z29" i="1"/>
  <c r="AF6" i="1"/>
  <c r="W6" i="1"/>
  <c r="AD6" i="1"/>
  <c r="L6" i="1"/>
  <c r="K6" i="1"/>
  <c r="J6" i="1"/>
  <c r="AK6" i="1" l="1"/>
  <c r="AJ6" i="1"/>
  <c r="AL6" i="1"/>
</calcChain>
</file>

<file path=xl/sharedStrings.xml><?xml version="1.0" encoding="utf-8"?>
<sst xmlns="http://schemas.openxmlformats.org/spreadsheetml/2006/main" count="275" uniqueCount="147">
  <si>
    <t>Период: 05.07.2024 - 12.07.2024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</si>
  <si>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</si>
  <si>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</si>
  <si>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</si>
  <si>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</si>
  <si>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</si>
  <si>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</si>
  <si>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</si>
  <si>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</si>
  <si>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</si>
  <si>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</si>
  <si>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</si>
  <si>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</si>
  <si>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</si>
  <si>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</si>
  <si>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</si>
  <si>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</si>
  <si>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</si>
  <si>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</si>
  <si>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</si>
  <si>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</si>
  <si>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</si>
  <si>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</si>
  <si>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</si>
  <si>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</si>
  <si>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</si>
  <si>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</si>
  <si>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</si>
  <si>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</si>
  <si>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</si>
  <si>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</si>
  <si>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</si>
  <si>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</si>
  <si>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</si>
  <si>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</si>
  <si>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</si>
  <si>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</si>
  <si>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</si>
  <si>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</si>
  <si>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</si>
  <si>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</si>
  <si>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</si>
  <si>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</si>
  <si>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</si>
  <si>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</si>
  <si>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</si>
  <si>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</si>
  <si>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</si>
  <si>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</si>
  <si>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</si>
  <si>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</si>
  <si>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</si>
  <si>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</si>
  <si>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</si>
  <si>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</si>
  <si>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</si>
  <si>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</si>
  <si>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</si>
  <si>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</si>
  <si>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</si>
  <si>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</si>
  <si>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</si>
  <si>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</si>
  <si>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</si>
  <si>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</si>
  <si>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</si>
  <si>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</si>
  <si>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</si>
  <si>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</si>
  <si>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</si>
  <si>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</si>
  <si>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</si>
  <si>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</si>
  <si>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</si>
  <si>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</si>
  <si>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</si>
  <si>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</si>
  <si>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</si>
  <si>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</si>
  <si>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</si>
  <si>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</si>
  <si>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</si>
  <si>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</si>
  <si>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</si>
  <si>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</si>
  <si>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</si>
  <si>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</si>
  <si>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</si>
  <si>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</si>
  <si>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</si>
  <si>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</si>
  <si>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</si>
  <si>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</si>
  <si>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</si>
  <si>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</si>
  <si>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</si>
  <si>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</si>
  <si>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</si>
  <si>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</si>
  <si>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</si>
  <si>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</si>
  <si>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</si>
  <si>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</si>
  <si>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</si>
  <si>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</si>
  <si>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</si>
  <si>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</si>
  <si>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</si>
  <si>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</si>
  <si>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</si>
  <si>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</si>
  <si>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</si>
  <si>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</si>
  <si>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</si>
  <si>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</si>
  <si>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</si>
  <si>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</si>
  <si>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</si>
  <si>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</si>
  <si>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</si>
  <si>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</si>
  <si>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</si>
  <si>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</si>
  <si>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</si>
  <si>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</si>
  <si>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</si>
  <si>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</si>
  <si>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</si>
  <si>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</si>
  <si>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</si>
  <si>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</si>
  <si>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</si>
  <si>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</si>
  <si>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</si>
  <si>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</si>
  <si>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</si>
  <si>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12,07,</t>
  </si>
  <si>
    <t>15,07,</t>
  </si>
  <si>
    <t>16-1,</t>
  </si>
  <si>
    <t>16,-2,</t>
  </si>
  <si>
    <t>17,07,</t>
  </si>
  <si>
    <t>18,07,</t>
  </si>
  <si>
    <t>19,07,</t>
  </si>
  <si>
    <t>21,06,</t>
  </si>
  <si>
    <t>28,06,</t>
  </si>
  <si>
    <t>05,07,</t>
  </si>
  <si>
    <t>акиюльяб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</si>
</sst>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1,07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6-12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2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04.07.2024 - 11.07.2024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11,07,</v>
          </cell>
          <cell r="M5" t="str">
            <v>12,07,</v>
          </cell>
          <cell r="N5" t="str">
            <v>15,07,</v>
          </cell>
          <cell r="V5" t="str">
            <v>16,07,1</v>
          </cell>
          <cell r="X5" t="str">
            <v>16,07,2</v>
          </cell>
          <cell r="AE5" t="str">
            <v>21,06,</v>
          </cell>
          <cell r="AF5" t="str">
            <v>28,06,</v>
          </cell>
          <cell r="AG5" t="str">
            <v>05,07,</v>
          </cell>
          <cell r="AH5" t="str">
            <v>11,07,</v>
          </cell>
        </row>
        <row r="6">
          <cell r="E6">
            <v>154063.72500000003</v>
          </cell>
          <cell r="F6">
            <v>56485.357999999993</v>
          </cell>
          <cell r="J6">
            <v>153345.23500000002</v>
          </cell>
          <cell r="K6">
            <v>718.49000000000046</v>
          </cell>
          <cell r="L6">
            <v>27344</v>
          </cell>
          <cell r="M6">
            <v>30820</v>
          </cell>
          <cell r="N6">
            <v>10030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28830</v>
          </cell>
          <cell r="W6">
            <v>27830.745000000017</v>
          </cell>
          <cell r="X6">
            <v>28950</v>
          </cell>
          <cell r="AA6">
            <v>0</v>
          </cell>
          <cell r="AB6">
            <v>0</v>
          </cell>
          <cell r="AC6">
            <v>0</v>
          </cell>
          <cell r="AD6">
            <v>14910</v>
          </cell>
          <cell r="AE6">
            <v>28153.412</v>
          </cell>
          <cell r="AF6">
            <v>28447.796800000011</v>
          </cell>
          <cell r="AG6">
            <v>29620.96739999999</v>
          </cell>
          <cell r="AH6">
            <v>27207.882000000009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410.19</v>
          </cell>
          <cell r="D7">
            <v>1873.5650000000001</v>
          </cell>
          <cell r="E7">
            <v>730.85500000000002</v>
          </cell>
          <cell r="F7">
            <v>280.77800000000002</v>
          </cell>
          <cell r="G7" t="str">
            <v>н</v>
          </cell>
          <cell r="H7">
            <v>1</v>
          </cell>
          <cell r="I7">
            <v>45</v>
          </cell>
          <cell r="J7">
            <v>731.08799999999997</v>
          </cell>
          <cell r="K7">
            <v>-0.23299999999994725</v>
          </cell>
          <cell r="L7">
            <v>120</v>
          </cell>
          <cell r="M7">
            <v>140</v>
          </cell>
          <cell r="N7">
            <v>150</v>
          </cell>
          <cell r="V7">
            <v>130</v>
          </cell>
          <cell r="W7">
            <v>146.17099999999999</v>
          </cell>
          <cell r="X7">
            <v>130</v>
          </cell>
          <cell r="Y7">
            <v>6.5045597279898208</v>
          </cell>
          <cell r="Z7">
            <v>1.9208871800836009</v>
          </cell>
          <cell r="AD7">
            <v>0</v>
          </cell>
          <cell r="AE7">
            <v>147.1756</v>
          </cell>
          <cell r="AF7">
            <v>132.51740000000001</v>
          </cell>
          <cell r="AG7">
            <v>131.3578</v>
          </cell>
          <cell r="AH7">
            <v>71.95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249.29900000000001</v>
          </cell>
          <cell r="D8">
            <v>727.08699999999999</v>
          </cell>
          <cell r="E8">
            <v>586.56299999999999</v>
          </cell>
          <cell r="F8">
            <v>367.41199999999998</v>
          </cell>
          <cell r="G8" t="str">
            <v>ябл</v>
          </cell>
          <cell r="H8">
            <v>1</v>
          </cell>
          <cell r="I8">
            <v>45</v>
          </cell>
          <cell r="J8">
            <v>574.81399999999996</v>
          </cell>
          <cell r="K8">
            <v>11.749000000000024</v>
          </cell>
          <cell r="L8">
            <v>130</v>
          </cell>
          <cell r="M8">
            <v>140</v>
          </cell>
          <cell r="N8">
            <v>0</v>
          </cell>
          <cell r="V8">
            <v>70</v>
          </cell>
          <cell r="W8">
            <v>117.3126</v>
          </cell>
          <cell r="X8">
            <v>70</v>
          </cell>
          <cell r="Y8">
            <v>6.6268414475512438</v>
          </cell>
          <cell r="Z8">
            <v>3.1319056946994608</v>
          </cell>
          <cell r="AD8">
            <v>0</v>
          </cell>
          <cell r="AE8">
            <v>113.89280000000001</v>
          </cell>
          <cell r="AF8">
            <v>120.7692</v>
          </cell>
          <cell r="AG8">
            <v>131.32139999999998</v>
          </cell>
          <cell r="AH8">
            <v>107.1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875.60900000000004</v>
          </cell>
          <cell r="D9">
            <v>2170.29</v>
          </cell>
          <cell r="E9">
            <v>2183.6640000000002</v>
          </cell>
          <cell r="F9">
            <v>817.85699999999997</v>
          </cell>
          <cell r="G9" t="str">
            <v>н</v>
          </cell>
          <cell r="H9">
            <v>1</v>
          </cell>
          <cell r="I9">
            <v>45</v>
          </cell>
          <cell r="J9">
            <v>2156.6669999999999</v>
          </cell>
          <cell r="K9">
            <v>26.997000000000298</v>
          </cell>
          <cell r="L9">
            <v>400</v>
          </cell>
          <cell r="M9">
            <v>400</v>
          </cell>
          <cell r="N9">
            <v>400</v>
          </cell>
          <cell r="V9">
            <v>400</v>
          </cell>
          <cell r="W9">
            <v>436.73280000000005</v>
          </cell>
          <cell r="X9">
            <v>420</v>
          </cell>
          <cell r="Y9">
            <v>6.4979250470768388</v>
          </cell>
          <cell r="Z9">
            <v>1.872671345042094</v>
          </cell>
          <cell r="AD9">
            <v>0</v>
          </cell>
          <cell r="AE9">
            <v>303.58580000000001</v>
          </cell>
          <cell r="AF9">
            <v>357.67040000000003</v>
          </cell>
          <cell r="AG9">
            <v>399.84199999999998</v>
          </cell>
          <cell r="AH9">
            <v>249.30600000000001</v>
          </cell>
          <cell r="AI9" t="str">
            <v>июльпер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81.703999999999994</v>
          </cell>
          <cell r="D10">
            <v>200.37899999999999</v>
          </cell>
          <cell r="E10">
            <v>186.959</v>
          </cell>
          <cell r="F10">
            <v>95.123999999999995</v>
          </cell>
          <cell r="G10">
            <v>0</v>
          </cell>
          <cell r="H10">
            <v>1</v>
          </cell>
          <cell r="I10">
            <v>40</v>
          </cell>
          <cell r="J10">
            <v>191.46600000000001</v>
          </cell>
          <cell r="K10">
            <v>-4.507000000000005</v>
          </cell>
          <cell r="L10">
            <v>50</v>
          </cell>
          <cell r="M10">
            <v>50</v>
          </cell>
          <cell r="N10">
            <v>0</v>
          </cell>
          <cell r="V10">
            <v>30</v>
          </cell>
          <cell r="W10">
            <v>37.391800000000003</v>
          </cell>
          <cell r="X10">
            <v>30</v>
          </cell>
          <cell r="Y10">
            <v>6.8229932766007515</v>
          </cell>
          <cell r="Z10">
            <v>2.5439802309597286</v>
          </cell>
          <cell r="AD10">
            <v>0</v>
          </cell>
          <cell r="AE10">
            <v>43.265599999999999</v>
          </cell>
          <cell r="AF10">
            <v>36.073999999999998</v>
          </cell>
          <cell r="AG10">
            <v>39.972200000000001</v>
          </cell>
          <cell r="AH10">
            <v>28.776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148</v>
          </cell>
          <cell r="D11">
            <v>314</v>
          </cell>
          <cell r="E11">
            <v>402</v>
          </cell>
          <cell r="F11">
            <v>50</v>
          </cell>
          <cell r="G11">
            <v>0</v>
          </cell>
          <cell r="H11">
            <v>0.5</v>
          </cell>
          <cell r="I11">
            <v>45</v>
          </cell>
          <cell r="J11">
            <v>425</v>
          </cell>
          <cell r="K11">
            <v>-23</v>
          </cell>
          <cell r="L11">
            <v>60</v>
          </cell>
          <cell r="M11">
            <v>80</v>
          </cell>
          <cell r="N11">
            <v>90</v>
          </cell>
          <cell r="V11">
            <v>120</v>
          </cell>
          <cell r="W11">
            <v>80.400000000000006</v>
          </cell>
          <cell r="X11">
            <v>120</v>
          </cell>
          <cell r="Y11">
            <v>6.467661691542288</v>
          </cell>
          <cell r="Z11">
            <v>0.62189054726368154</v>
          </cell>
          <cell r="AD11">
            <v>0</v>
          </cell>
          <cell r="AE11">
            <v>46.4</v>
          </cell>
          <cell r="AF11">
            <v>64.400000000000006</v>
          </cell>
          <cell r="AG11">
            <v>65</v>
          </cell>
          <cell r="AH11">
            <v>104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1059</v>
          </cell>
          <cell r="D12">
            <v>3081</v>
          </cell>
          <cell r="E12">
            <v>3190</v>
          </cell>
          <cell r="F12">
            <v>875</v>
          </cell>
          <cell r="G12" t="str">
            <v>ябл</v>
          </cell>
          <cell r="H12">
            <v>0.4</v>
          </cell>
          <cell r="I12">
            <v>45</v>
          </cell>
          <cell r="J12">
            <v>3232</v>
          </cell>
          <cell r="K12">
            <v>-42</v>
          </cell>
          <cell r="L12">
            <v>460</v>
          </cell>
          <cell r="M12">
            <v>500</v>
          </cell>
          <cell r="N12">
            <v>300</v>
          </cell>
          <cell r="V12">
            <v>700</v>
          </cell>
          <cell r="W12">
            <v>524</v>
          </cell>
          <cell r="X12">
            <v>600</v>
          </cell>
          <cell r="Y12">
            <v>6.5553435114503813</v>
          </cell>
          <cell r="Z12">
            <v>1.6698473282442747</v>
          </cell>
          <cell r="AD12">
            <v>570</v>
          </cell>
          <cell r="AE12">
            <v>375.2</v>
          </cell>
          <cell r="AF12">
            <v>448</v>
          </cell>
          <cell r="AG12">
            <v>476.2</v>
          </cell>
          <cell r="AH12">
            <v>540</v>
          </cell>
          <cell r="AI12">
            <v>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1562</v>
          </cell>
          <cell r="D13">
            <v>6194</v>
          </cell>
          <cell r="E13">
            <v>6216</v>
          </cell>
          <cell r="F13">
            <v>1468</v>
          </cell>
          <cell r="G13">
            <v>0</v>
          </cell>
          <cell r="H13">
            <v>0.45</v>
          </cell>
          <cell r="I13">
            <v>45</v>
          </cell>
          <cell r="J13">
            <v>6199</v>
          </cell>
          <cell r="K13">
            <v>17</v>
          </cell>
          <cell r="L13">
            <v>900</v>
          </cell>
          <cell r="M13">
            <v>900</v>
          </cell>
          <cell r="N13">
            <v>400</v>
          </cell>
          <cell r="V13">
            <v>900</v>
          </cell>
          <cell r="W13">
            <v>823.2</v>
          </cell>
          <cell r="X13">
            <v>900</v>
          </cell>
          <cell r="Y13">
            <v>6.6423712342079684</v>
          </cell>
          <cell r="Z13">
            <v>1.7832847424684157</v>
          </cell>
          <cell r="AD13">
            <v>2100</v>
          </cell>
          <cell r="AE13">
            <v>546</v>
          </cell>
          <cell r="AF13">
            <v>578.6</v>
          </cell>
          <cell r="AG13">
            <v>728.2</v>
          </cell>
          <cell r="AH13">
            <v>722</v>
          </cell>
          <cell r="AI13" t="str">
            <v>акиюльяб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2281</v>
          </cell>
          <cell r="D14">
            <v>6518</v>
          </cell>
          <cell r="E14">
            <v>6519</v>
          </cell>
          <cell r="F14">
            <v>2157</v>
          </cell>
          <cell r="G14">
            <v>0</v>
          </cell>
          <cell r="H14">
            <v>0.45</v>
          </cell>
          <cell r="I14">
            <v>45</v>
          </cell>
          <cell r="J14">
            <v>6564</v>
          </cell>
          <cell r="K14">
            <v>-45</v>
          </cell>
          <cell r="L14">
            <v>1000</v>
          </cell>
          <cell r="M14">
            <v>1400</v>
          </cell>
          <cell r="N14">
            <v>0</v>
          </cell>
          <cell r="V14">
            <v>900</v>
          </cell>
          <cell r="W14">
            <v>985.8</v>
          </cell>
          <cell r="X14">
            <v>900</v>
          </cell>
          <cell r="Y14">
            <v>6.44856968959221</v>
          </cell>
          <cell r="Z14">
            <v>2.1880706025562997</v>
          </cell>
          <cell r="AD14">
            <v>1590</v>
          </cell>
          <cell r="AE14">
            <v>983.8</v>
          </cell>
          <cell r="AF14">
            <v>1123</v>
          </cell>
          <cell r="AG14">
            <v>1063.4000000000001</v>
          </cell>
          <cell r="AH14">
            <v>975</v>
          </cell>
          <cell r="AI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35</v>
          </cell>
          <cell r="D15">
            <v>443</v>
          </cell>
          <cell r="E15">
            <v>316</v>
          </cell>
          <cell r="F15">
            <v>145</v>
          </cell>
          <cell r="G15">
            <v>0</v>
          </cell>
          <cell r="H15">
            <v>0.5</v>
          </cell>
          <cell r="I15">
            <v>40</v>
          </cell>
          <cell r="J15">
            <v>351</v>
          </cell>
          <cell r="K15">
            <v>-35</v>
          </cell>
          <cell r="L15">
            <v>70</v>
          </cell>
          <cell r="M15">
            <v>80</v>
          </cell>
          <cell r="N15">
            <v>0</v>
          </cell>
          <cell r="V15">
            <v>60</v>
          </cell>
          <cell r="W15">
            <v>63.2</v>
          </cell>
          <cell r="X15">
            <v>60</v>
          </cell>
          <cell r="Y15">
            <v>6.5664556962025316</v>
          </cell>
          <cell r="Z15">
            <v>2.2943037974683542</v>
          </cell>
          <cell r="AD15">
            <v>0</v>
          </cell>
          <cell r="AE15">
            <v>40</v>
          </cell>
          <cell r="AF15">
            <v>50.8</v>
          </cell>
          <cell r="AG15">
            <v>69.2</v>
          </cell>
          <cell r="AH15">
            <v>102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44</v>
          </cell>
          <cell r="D16">
            <v>96</v>
          </cell>
          <cell r="E16">
            <v>93</v>
          </cell>
          <cell r="F16">
            <v>42</v>
          </cell>
          <cell r="G16">
            <v>0</v>
          </cell>
          <cell r="H16">
            <v>0.4</v>
          </cell>
          <cell r="I16">
            <v>50</v>
          </cell>
          <cell r="J16">
            <v>118</v>
          </cell>
          <cell r="K16">
            <v>-25</v>
          </cell>
          <cell r="L16">
            <v>40</v>
          </cell>
          <cell r="M16">
            <v>0</v>
          </cell>
          <cell r="N16">
            <v>0</v>
          </cell>
          <cell r="V16">
            <v>30</v>
          </cell>
          <cell r="W16">
            <v>18.600000000000001</v>
          </cell>
          <cell r="X16">
            <v>30</v>
          </cell>
          <cell r="Y16">
            <v>7.6344086021505371</v>
          </cell>
          <cell r="Z16">
            <v>2.258064516129032</v>
          </cell>
          <cell r="AD16">
            <v>0</v>
          </cell>
          <cell r="AE16">
            <v>14.2</v>
          </cell>
          <cell r="AF16">
            <v>15</v>
          </cell>
          <cell r="AG16">
            <v>18</v>
          </cell>
          <cell r="AH16">
            <v>23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266</v>
          </cell>
          <cell r="D17">
            <v>264</v>
          </cell>
          <cell r="E17">
            <v>326</v>
          </cell>
          <cell r="F17">
            <v>198</v>
          </cell>
          <cell r="G17">
            <v>0</v>
          </cell>
          <cell r="H17">
            <v>0.17</v>
          </cell>
          <cell r="I17">
            <v>180</v>
          </cell>
          <cell r="J17">
            <v>328</v>
          </cell>
          <cell r="K17">
            <v>-2</v>
          </cell>
          <cell r="L17">
            <v>0</v>
          </cell>
          <cell r="M17">
            <v>400</v>
          </cell>
          <cell r="N17">
            <v>0</v>
          </cell>
          <cell r="W17">
            <v>65.2</v>
          </cell>
          <cell r="X17">
            <v>150</v>
          </cell>
          <cell r="Y17">
            <v>11.47239263803681</v>
          </cell>
          <cell r="Z17">
            <v>3.03680981595092</v>
          </cell>
          <cell r="AD17">
            <v>0</v>
          </cell>
          <cell r="AE17">
            <v>36.200000000000003</v>
          </cell>
          <cell r="AF17">
            <v>43</v>
          </cell>
          <cell r="AG17">
            <v>59.2</v>
          </cell>
          <cell r="AH17">
            <v>99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130</v>
          </cell>
          <cell r="D18">
            <v>174</v>
          </cell>
          <cell r="E18">
            <v>165</v>
          </cell>
          <cell r="F18">
            <v>122</v>
          </cell>
          <cell r="G18">
            <v>0</v>
          </cell>
          <cell r="H18">
            <v>0.45</v>
          </cell>
          <cell r="I18">
            <v>45</v>
          </cell>
          <cell r="J18">
            <v>181</v>
          </cell>
          <cell r="K18">
            <v>-16</v>
          </cell>
          <cell r="L18">
            <v>40</v>
          </cell>
          <cell r="M18">
            <v>40</v>
          </cell>
          <cell r="N18">
            <v>0</v>
          </cell>
          <cell r="V18">
            <v>30</v>
          </cell>
          <cell r="W18">
            <v>33</v>
          </cell>
          <cell r="Y18">
            <v>7.0303030303030303</v>
          </cell>
          <cell r="Z18">
            <v>3.6969696969696968</v>
          </cell>
          <cell r="AD18">
            <v>0</v>
          </cell>
          <cell r="AE18">
            <v>36.799999999999997</v>
          </cell>
          <cell r="AF18">
            <v>34</v>
          </cell>
          <cell r="AG18">
            <v>34</v>
          </cell>
          <cell r="AH18">
            <v>1</v>
          </cell>
          <cell r="AI18">
            <v>0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B19" t="str">
            <v>шт</v>
          </cell>
          <cell r="C19">
            <v>88</v>
          </cell>
          <cell r="D19">
            <v>421</v>
          </cell>
          <cell r="E19">
            <v>464</v>
          </cell>
          <cell r="F19">
            <v>34</v>
          </cell>
          <cell r="G19">
            <v>0</v>
          </cell>
          <cell r="H19">
            <v>0.3</v>
          </cell>
          <cell r="I19">
            <v>40</v>
          </cell>
          <cell r="J19">
            <v>628</v>
          </cell>
          <cell r="K19">
            <v>-164</v>
          </cell>
          <cell r="L19">
            <v>80</v>
          </cell>
          <cell r="M19">
            <v>80</v>
          </cell>
          <cell r="N19">
            <v>60</v>
          </cell>
          <cell r="V19">
            <v>170</v>
          </cell>
          <cell r="W19">
            <v>92.8</v>
          </cell>
          <cell r="X19">
            <v>180</v>
          </cell>
          <cell r="Y19">
            <v>6.5086206896551726</v>
          </cell>
          <cell r="Z19">
            <v>0.36637931034482762</v>
          </cell>
          <cell r="AD19">
            <v>0</v>
          </cell>
          <cell r="AE19">
            <v>63</v>
          </cell>
          <cell r="AF19">
            <v>54.4</v>
          </cell>
          <cell r="AG19">
            <v>70.400000000000006</v>
          </cell>
          <cell r="AH19">
            <v>170</v>
          </cell>
          <cell r="AI19">
            <v>0</v>
          </cell>
        </row>
        <row r="20">
          <cell r="A20" t="str">
            <v xml:space="preserve"> 083  Колбаса Швейцарская 0,17 кг., ШТ., сырокопченая   ПОКОМ</v>
          </cell>
          <cell r="B20" t="str">
            <v>шт</v>
          </cell>
          <cell r="C20">
            <v>642</v>
          </cell>
          <cell r="D20">
            <v>2060</v>
          </cell>
          <cell r="E20">
            <v>1605</v>
          </cell>
          <cell r="F20">
            <v>1056</v>
          </cell>
          <cell r="G20">
            <v>0</v>
          </cell>
          <cell r="H20">
            <v>0.17</v>
          </cell>
          <cell r="I20">
            <v>180</v>
          </cell>
          <cell r="J20">
            <v>1670</v>
          </cell>
          <cell r="K20">
            <v>-65</v>
          </cell>
          <cell r="L20">
            <v>0</v>
          </cell>
          <cell r="M20">
            <v>2000</v>
          </cell>
          <cell r="N20">
            <v>0</v>
          </cell>
          <cell r="V20">
            <v>500</v>
          </cell>
          <cell r="W20">
            <v>321</v>
          </cell>
          <cell r="X20">
            <v>500</v>
          </cell>
          <cell r="Y20">
            <v>12.635514018691589</v>
          </cell>
          <cell r="Z20">
            <v>3.2897196261682242</v>
          </cell>
          <cell r="AD20">
            <v>0</v>
          </cell>
          <cell r="AE20">
            <v>240.8</v>
          </cell>
          <cell r="AF20">
            <v>238.6</v>
          </cell>
          <cell r="AG20">
            <v>311.2</v>
          </cell>
          <cell r="AH20">
            <v>379</v>
          </cell>
          <cell r="AI20">
            <v>0</v>
          </cell>
        </row>
        <row r="21">
          <cell r="A21" t="str">
            <v xml:space="preserve"> 091  Сардельки Баварские, МГС 0.38кг, ТМ Стародворье  ПОКОМ</v>
          </cell>
          <cell r="B21" t="str">
            <v>шт</v>
          </cell>
          <cell r="C21">
            <v>88</v>
          </cell>
          <cell r="D21">
            <v>295</v>
          </cell>
          <cell r="E21">
            <v>245</v>
          </cell>
          <cell r="F21">
            <v>131</v>
          </cell>
          <cell r="G21">
            <v>0</v>
          </cell>
          <cell r="H21">
            <v>0.38</v>
          </cell>
          <cell r="I21">
            <v>40</v>
          </cell>
          <cell r="J21">
            <v>271</v>
          </cell>
          <cell r="K21">
            <v>-26</v>
          </cell>
          <cell r="L21">
            <v>0</v>
          </cell>
          <cell r="M21">
            <v>40</v>
          </cell>
          <cell r="N21">
            <v>0</v>
          </cell>
          <cell r="V21">
            <v>80</v>
          </cell>
          <cell r="W21">
            <v>49</v>
          </cell>
          <cell r="X21">
            <v>80</v>
          </cell>
          <cell r="Y21">
            <v>6.7551020408163263</v>
          </cell>
          <cell r="Z21">
            <v>2.6734693877551021</v>
          </cell>
          <cell r="AD21">
            <v>0</v>
          </cell>
          <cell r="AE21">
            <v>59.8</v>
          </cell>
          <cell r="AF21">
            <v>48.4</v>
          </cell>
          <cell r="AG21">
            <v>48.6</v>
          </cell>
          <cell r="AH21">
            <v>94</v>
          </cell>
          <cell r="AI21" t="e">
            <v>#N/A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 t="str">
            <v>шт</v>
          </cell>
          <cell r="C22">
            <v>427</v>
          </cell>
          <cell r="D22">
            <v>1398</v>
          </cell>
          <cell r="E22">
            <v>1074</v>
          </cell>
          <cell r="F22">
            <v>720</v>
          </cell>
          <cell r="G22">
            <v>0</v>
          </cell>
          <cell r="H22">
            <v>0.35</v>
          </cell>
          <cell r="I22">
            <v>45</v>
          </cell>
          <cell r="J22">
            <v>1131</v>
          </cell>
          <cell r="K22">
            <v>-57</v>
          </cell>
          <cell r="L22">
            <v>250</v>
          </cell>
          <cell r="M22">
            <v>250</v>
          </cell>
          <cell r="N22">
            <v>0</v>
          </cell>
          <cell r="V22">
            <v>100</v>
          </cell>
          <cell r="W22">
            <v>214.8</v>
          </cell>
          <cell r="X22">
            <v>100</v>
          </cell>
          <cell r="Y22">
            <v>6.610800744878957</v>
          </cell>
          <cell r="Z22">
            <v>3.3519553072625698</v>
          </cell>
          <cell r="AD22">
            <v>0</v>
          </cell>
          <cell r="AE22">
            <v>113.6</v>
          </cell>
          <cell r="AF22">
            <v>152.4</v>
          </cell>
          <cell r="AG22">
            <v>249.2</v>
          </cell>
          <cell r="AH22">
            <v>203</v>
          </cell>
          <cell r="AI22" t="str">
            <v>акиюльяб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B23" t="str">
            <v>шт</v>
          </cell>
          <cell r="C23">
            <v>613</v>
          </cell>
          <cell r="D23">
            <v>486</v>
          </cell>
          <cell r="E23">
            <v>698</v>
          </cell>
          <cell r="F23">
            <v>20</v>
          </cell>
          <cell r="G23" t="str">
            <v>н</v>
          </cell>
          <cell r="H23">
            <v>0.35</v>
          </cell>
          <cell r="I23">
            <v>45</v>
          </cell>
          <cell r="J23">
            <v>830</v>
          </cell>
          <cell r="K23">
            <v>-132</v>
          </cell>
          <cell r="L23">
            <v>0</v>
          </cell>
          <cell r="M23">
            <v>0</v>
          </cell>
          <cell r="N23">
            <v>0</v>
          </cell>
          <cell r="V23">
            <v>60</v>
          </cell>
          <cell r="W23">
            <v>48.4</v>
          </cell>
          <cell r="X23">
            <v>60</v>
          </cell>
          <cell r="Y23">
            <v>2.8925619834710745</v>
          </cell>
          <cell r="Z23">
            <v>0.41322314049586778</v>
          </cell>
          <cell r="AD23">
            <v>456</v>
          </cell>
          <cell r="AE23">
            <v>79.8</v>
          </cell>
          <cell r="AF23">
            <v>45.2</v>
          </cell>
          <cell r="AG23">
            <v>70.400000000000006</v>
          </cell>
          <cell r="AH23">
            <v>9</v>
          </cell>
          <cell r="AI23" t="str">
            <v>увел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B24" t="str">
            <v>шт</v>
          </cell>
          <cell r="C24">
            <v>289</v>
          </cell>
          <cell r="D24">
            <v>533</v>
          </cell>
          <cell r="E24">
            <v>515</v>
          </cell>
          <cell r="F24">
            <v>291</v>
          </cell>
          <cell r="G24">
            <v>0</v>
          </cell>
          <cell r="H24">
            <v>0.35</v>
          </cell>
          <cell r="I24">
            <v>45</v>
          </cell>
          <cell r="J24">
            <v>686</v>
          </cell>
          <cell r="K24">
            <v>-171</v>
          </cell>
          <cell r="L24">
            <v>120</v>
          </cell>
          <cell r="M24">
            <v>100</v>
          </cell>
          <cell r="N24">
            <v>0</v>
          </cell>
          <cell r="V24">
            <v>100</v>
          </cell>
          <cell r="W24">
            <v>103</v>
          </cell>
          <cell r="X24">
            <v>100</v>
          </cell>
          <cell r="Y24">
            <v>6.9029126213592233</v>
          </cell>
          <cell r="Z24">
            <v>2.825242718446602</v>
          </cell>
          <cell r="AD24">
            <v>0</v>
          </cell>
          <cell r="AE24">
            <v>78.599999999999994</v>
          </cell>
          <cell r="AF24">
            <v>72.8</v>
          </cell>
          <cell r="AG24">
            <v>74.400000000000006</v>
          </cell>
          <cell r="AH24">
            <v>124</v>
          </cell>
          <cell r="AI24">
            <v>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B25" t="str">
            <v>шт</v>
          </cell>
          <cell r="C25">
            <v>341</v>
          </cell>
          <cell r="D25">
            <v>1086</v>
          </cell>
          <cell r="E25">
            <v>853</v>
          </cell>
          <cell r="F25">
            <v>550</v>
          </cell>
          <cell r="G25">
            <v>0</v>
          </cell>
          <cell r="H25">
            <v>0.35</v>
          </cell>
          <cell r="I25">
            <v>45</v>
          </cell>
          <cell r="J25">
            <v>986</v>
          </cell>
          <cell r="K25">
            <v>-133</v>
          </cell>
          <cell r="L25">
            <v>220</v>
          </cell>
          <cell r="M25">
            <v>200</v>
          </cell>
          <cell r="N25">
            <v>0</v>
          </cell>
          <cell r="V25">
            <v>100</v>
          </cell>
          <cell r="W25">
            <v>170.6</v>
          </cell>
          <cell r="X25">
            <v>100</v>
          </cell>
          <cell r="Y25">
            <v>6.8581477139507623</v>
          </cell>
          <cell r="Z25">
            <v>3.2239155920281362</v>
          </cell>
          <cell r="AD25">
            <v>0</v>
          </cell>
          <cell r="AE25">
            <v>184.6</v>
          </cell>
          <cell r="AF25">
            <v>189</v>
          </cell>
          <cell r="AG25">
            <v>201.2</v>
          </cell>
          <cell r="AH25">
            <v>184</v>
          </cell>
          <cell r="AI25" t="str">
            <v>оконч</v>
          </cell>
        </row>
        <row r="26">
          <cell r="A26" t="str">
            <v xml:space="preserve"> 200  Ветчина Дугушка ТМ Стародворье, вектор в/у    ПОКОМ</v>
          </cell>
          <cell r="B26" t="str">
            <v>кг</v>
          </cell>
          <cell r="C26">
            <v>206.04</v>
          </cell>
          <cell r="D26">
            <v>542.85199999999998</v>
          </cell>
          <cell r="E26">
            <v>493.38099999999997</v>
          </cell>
          <cell r="F26">
            <v>243.054</v>
          </cell>
          <cell r="G26">
            <v>0</v>
          </cell>
          <cell r="H26">
            <v>1</v>
          </cell>
          <cell r="I26">
            <v>50</v>
          </cell>
          <cell r="J26">
            <v>481.78899999999999</v>
          </cell>
          <cell r="K26">
            <v>11.591999999999985</v>
          </cell>
          <cell r="L26">
            <v>120</v>
          </cell>
          <cell r="M26">
            <v>110</v>
          </cell>
          <cell r="N26">
            <v>0</v>
          </cell>
          <cell r="V26">
            <v>100</v>
          </cell>
          <cell r="W26">
            <v>98.676199999999994</v>
          </cell>
          <cell r="X26">
            <v>100</v>
          </cell>
          <cell r="Y26">
            <v>6.82083420318172</v>
          </cell>
          <cell r="Z26">
            <v>2.4631471418639959</v>
          </cell>
          <cell r="AD26">
            <v>0</v>
          </cell>
          <cell r="AE26">
            <v>89.321400000000011</v>
          </cell>
          <cell r="AF26">
            <v>98.803200000000004</v>
          </cell>
          <cell r="AG26">
            <v>108.4834</v>
          </cell>
          <cell r="AH26">
            <v>102.869</v>
          </cell>
          <cell r="AI26">
            <v>0</v>
          </cell>
        </row>
        <row r="27">
          <cell r="A27" t="str">
            <v xml:space="preserve"> 201  Ветчина Нежная ТМ Особый рецепт, (2,5кг), ПОКОМ</v>
          </cell>
          <cell r="B27" t="str">
            <v>кг</v>
          </cell>
          <cell r="C27">
            <v>2526.538</v>
          </cell>
          <cell r="D27">
            <v>13220.894</v>
          </cell>
          <cell r="E27">
            <v>6037.4719999999998</v>
          </cell>
          <cell r="F27">
            <v>2729.3820000000001</v>
          </cell>
          <cell r="G27">
            <v>0</v>
          </cell>
          <cell r="H27">
            <v>1</v>
          </cell>
          <cell r="I27">
            <v>50</v>
          </cell>
          <cell r="J27">
            <v>6239.1040000000003</v>
          </cell>
          <cell r="K27">
            <v>-201.63200000000052</v>
          </cell>
          <cell r="L27">
            <v>1100</v>
          </cell>
          <cell r="M27">
            <v>1200</v>
          </cell>
          <cell r="N27">
            <v>600</v>
          </cell>
          <cell r="V27">
            <v>1200</v>
          </cell>
          <cell r="W27">
            <v>1207.4944</v>
          </cell>
          <cell r="X27">
            <v>1300</v>
          </cell>
          <cell r="Y27">
            <v>6.7324386763201547</v>
          </cell>
          <cell r="Z27">
            <v>2.2603682468423871</v>
          </cell>
          <cell r="AD27">
            <v>0</v>
          </cell>
          <cell r="AE27">
            <v>1129.6415999999999</v>
          </cell>
          <cell r="AF27">
            <v>1094.1597999999999</v>
          </cell>
          <cell r="AG27">
            <v>1155.653</v>
          </cell>
          <cell r="AH27">
            <v>1117.287</v>
          </cell>
          <cell r="AI27" t="str">
            <v>акиюльяб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B28" t="str">
            <v>кг</v>
          </cell>
          <cell r="C28">
            <v>169.523</v>
          </cell>
          <cell r="D28">
            <v>935.88499999999999</v>
          </cell>
          <cell r="E28">
            <v>399.00099999999998</v>
          </cell>
          <cell r="F28">
            <v>114.98399999999999</v>
          </cell>
          <cell r="G28">
            <v>0</v>
          </cell>
          <cell r="H28">
            <v>1</v>
          </cell>
          <cell r="I28">
            <v>50</v>
          </cell>
          <cell r="J28">
            <v>385.14600000000002</v>
          </cell>
          <cell r="K28">
            <v>13.854999999999961</v>
          </cell>
          <cell r="L28">
            <v>80</v>
          </cell>
          <cell r="M28">
            <v>80</v>
          </cell>
          <cell r="N28">
            <v>50</v>
          </cell>
          <cell r="V28">
            <v>100</v>
          </cell>
          <cell r="W28">
            <v>79.80019999999999</v>
          </cell>
          <cell r="X28">
            <v>100</v>
          </cell>
          <cell r="Y28">
            <v>6.5787303791218568</v>
          </cell>
          <cell r="Z28">
            <v>1.4408986443642999</v>
          </cell>
          <cell r="AD28">
            <v>0</v>
          </cell>
          <cell r="AE28">
            <v>82.321400000000011</v>
          </cell>
          <cell r="AF28">
            <v>76.069800000000001</v>
          </cell>
          <cell r="AG28">
            <v>75.192800000000005</v>
          </cell>
          <cell r="AH28">
            <v>96.543000000000006</v>
          </cell>
          <cell r="AI28">
            <v>0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B29" t="str">
            <v>кг</v>
          </cell>
          <cell r="C29">
            <v>526.01</v>
          </cell>
          <cell r="D29">
            <v>1571.347</v>
          </cell>
          <cell r="E29">
            <v>596.01</v>
          </cell>
          <cell r="F29">
            <v>638.41</v>
          </cell>
          <cell r="G29">
            <v>0</v>
          </cell>
          <cell r="H29">
            <v>0</v>
          </cell>
          <cell r="I29">
            <v>50</v>
          </cell>
          <cell r="J29">
            <v>572.65099999999995</v>
          </cell>
          <cell r="K29">
            <v>23.359000000000037</v>
          </cell>
          <cell r="L29">
            <v>0</v>
          </cell>
          <cell r="M29">
            <v>0</v>
          </cell>
          <cell r="N29">
            <v>0</v>
          </cell>
          <cell r="W29">
            <v>119.202</v>
          </cell>
          <cell r="Y29">
            <v>5.3556987298870826</v>
          </cell>
          <cell r="Z29">
            <v>5.3556987298870826</v>
          </cell>
          <cell r="AD29">
            <v>0</v>
          </cell>
          <cell r="AE29">
            <v>107.8</v>
          </cell>
          <cell r="AF29">
            <v>116.452</v>
          </cell>
          <cell r="AG29">
            <v>138.71700000000001</v>
          </cell>
          <cell r="AH29">
            <v>114.13</v>
          </cell>
          <cell r="AI29" t="str">
            <v>ув в 2 раза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  <cell r="C30">
            <v>204.864</v>
          </cell>
          <cell r="D30">
            <v>139.625</v>
          </cell>
          <cell r="E30">
            <v>210.47</v>
          </cell>
          <cell r="F30">
            <v>113.21899999999999</v>
          </cell>
          <cell r="G30">
            <v>0</v>
          </cell>
          <cell r="H30">
            <v>1</v>
          </cell>
          <cell r="I30">
            <v>60</v>
          </cell>
          <cell r="J30">
            <v>254.726</v>
          </cell>
          <cell r="K30">
            <v>-44.256</v>
          </cell>
          <cell r="L30">
            <v>4</v>
          </cell>
          <cell r="M30">
            <v>80</v>
          </cell>
          <cell r="N30">
            <v>0</v>
          </cell>
          <cell r="V30">
            <v>40</v>
          </cell>
          <cell r="W30">
            <v>42.094000000000001</v>
          </cell>
          <cell r="X30">
            <v>40</v>
          </cell>
          <cell r="Y30">
            <v>6.5857129282082951</v>
          </cell>
          <cell r="Z30">
            <v>2.6896707369221264</v>
          </cell>
          <cell r="AD30">
            <v>0</v>
          </cell>
          <cell r="AE30">
            <v>53.622</v>
          </cell>
          <cell r="AF30">
            <v>51.840400000000002</v>
          </cell>
          <cell r="AG30">
            <v>42.513999999999996</v>
          </cell>
          <cell r="AH30">
            <v>51.52</v>
          </cell>
          <cell r="AI30">
            <v>0</v>
          </cell>
        </row>
        <row r="31">
          <cell r="A31" t="str">
            <v xml:space="preserve"> 229  Колбаса Молочная Дугушка, в/у, ВЕС, ТМ Стародворье   ПОКОМ</v>
          </cell>
          <cell r="B31" t="str">
            <v>кг</v>
          </cell>
          <cell r="C31">
            <v>287.35599999999999</v>
          </cell>
          <cell r="D31">
            <v>1407.3689999999999</v>
          </cell>
          <cell r="E31">
            <v>647.69200000000001</v>
          </cell>
          <cell r="F31">
            <v>304.88400000000001</v>
          </cell>
          <cell r="G31">
            <v>0</v>
          </cell>
          <cell r="H31">
            <v>1</v>
          </cell>
          <cell r="I31">
            <v>50</v>
          </cell>
          <cell r="J31">
            <v>623.31200000000001</v>
          </cell>
          <cell r="K31">
            <v>24.379999999999995</v>
          </cell>
          <cell r="L31">
            <v>130</v>
          </cell>
          <cell r="M31">
            <v>150</v>
          </cell>
          <cell r="N31">
            <v>0</v>
          </cell>
          <cell r="V31">
            <v>130</v>
          </cell>
          <cell r="W31">
            <v>129.5384</v>
          </cell>
          <cell r="X31">
            <v>130</v>
          </cell>
          <cell r="Y31">
            <v>6.5222667564212626</v>
          </cell>
          <cell r="Z31">
            <v>2.3536186953057938</v>
          </cell>
          <cell r="AD31">
            <v>0</v>
          </cell>
          <cell r="AE31">
            <v>122.89059999999999</v>
          </cell>
          <cell r="AF31">
            <v>136.30279999999999</v>
          </cell>
          <cell r="AG31">
            <v>137.37560000000002</v>
          </cell>
          <cell r="AH31">
            <v>135.898</v>
          </cell>
          <cell r="AI31">
            <v>0</v>
          </cell>
        </row>
        <row r="32">
          <cell r="A32" t="str">
            <v xml:space="preserve"> 230  Колбаса Молочная Особая ТМ Особый рецепт, п/а, ВЕС. ПОКОМ</v>
          </cell>
          <cell r="B32" t="str">
            <v>кг</v>
          </cell>
          <cell r="C32">
            <v>26.3</v>
          </cell>
          <cell r="D32">
            <v>2146.66</v>
          </cell>
          <cell r="E32">
            <v>1323.105</v>
          </cell>
          <cell r="F32">
            <v>112.77500000000001</v>
          </cell>
          <cell r="G32">
            <v>0</v>
          </cell>
          <cell r="H32">
            <v>0</v>
          </cell>
          <cell r="I32">
            <v>60</v>
          </cell>
          <cell r="J32">
            <v>1321.7180000000001</v>
          </cell>
          <cell r="K32">
            <v>1.3869999999999436</v>
          </cell>
          <cell r="L32">
            <v>0</v>
          </cell>
          <cell r="M32">
            <v>0</v>
          </cell>
          <cell r="N32">
            <v>0</v>
          </cell>
          <cell r="W32">
            <v>264.62099999999998</v>
          </cell>
          <cell r="Y32">
            <v>0.42617554918165984</v>
          </cell>
          <cell r="Z32">
            <v>0.42617554918165984</v>
          </cell>
          <cell r="AD32">
            <v>0</v>
          </cell>
          <cell r="AE32">
            <v>1120.5999999999999</v>
          </cell>
          <cell r="AF32">
            <v>1078.25</v>
          </cell>
          <cell r="AG32">
            <v>380.56799999999998</v>
          </cell>
          <cell r="AH32">
            <v>80.099999999999994</v>
          </cell>
          <cell r="AI32">
            <v>0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B33" t="str">
            <v>кг</v>
          </cell>
          <cell r="C33">
            <v>136.90600000000001</v>
          </cell>
          <cell r="D33">
            <v>335.88400000000001</v>
          </cell>
          <cell r="E33">
            <v>316.72199999999998</v>
          </cell>
          <cell r="F33">
            <v>147.23500000000001</v>
          </cell>
          <cell r="G33">
            <v>0</v>
          </cell>
          <cell r="H33">
            <v>1</v>
          </cell>
          <cell r="I33">
            <v>60</v>
          </cell>
          <cell r="J33">
            <v>318.37599999999998</v>
          </cell>
          <cell r="K33">
            <v>-1.6539999999999964</v>
          </cell>
          <cell r="L33">
            <v>70</v>
          </cell>
          <cell r="M33">
            <v>80</v>
          </cell>
          <cell r="N33">
            <v>0</v>
          </cell>
          <cell r="V33">
            <v>60</v>
          </cell>
          <cell r="W33">
            <v>63.344399999999993</v>
          </cell>
          <cell r="X33">
            <v>60</v>
          </cell>
          <cell r="Y33">
            <v>6.5867701012244186</v>
          </cell>
          <cell r="Z33">
            <v>2.3243570070913928</v>
          </cell>
          <cell r="AD33">
            <v>0</v>
          </cell>
          <cell r="AE33">
            <v>60.919200000000004</v>
          </cell>
          <cell r="AF33">
            <v>65.764800000000008</v>
          </cell>
          <cell r="AG33">
            <v>69.565799999999996</v>
          </cell>
          <cell r="AH33">
            <v>76.745000000000005</v>
          </cell>
          <cell r="AI33">
            <v>0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B34" t="str">
            <v>кг</v>
          </cell>
          <cell r="C34">
            <v>155.73599999999999</v>
          </cell>
          <cell r="D34">
            <v>246.93799999999999</v>
          </cell>
          <cell r="E34">
            <v>298.11700000000002</v>
          </cell>
          <cell r="F34">
            <v>101.012</v>
          </cell>
          <cell r="G34">
            <v>0</v>
          </cell>
          <cell r="H34">
            <v>1</v>
          </cell>
          <cell r="I34">
            <v>60</v>
          </cell>
          <cell r="J34">
            <v>289.60399999999998</v>
          </cell>
          <cell r="K34">
            <v>8.5130000000000337</v>
          </cell>
          <cell r="L34">
            <v>60</v>
          </cell>
          <cell r="M34">
            <v>60</v>
          </cell>
          <cell r="N34">
            <v>50</v>
          </cell>
          <cell r="V34">
            <v>60</v>
          </cell>
          <cell r="W34">
            <v>59.623400000000004</v>
          </cell>
          <cell r="X34">
            <v>60</v>
          </cell>
          <cell r="Y34">
            <v>6.5580292301344771</v>
          </cell>
          <cell r="Z34">
            <v>1.694167055216576</v>
          </cell>
          <cell r="AD34">
            <v>0</v>
          </cell>
          <cell r="AE34">
            <v>55.556600000000003</v>
          </cell>
          <cell r="AF34">
            <v>56.088999999999999</v>
          </cell>
          <cell r="AG34">
            <v>54.852599999999995</v>
          </cell>
          <cell r="AH34">
            <v>49.56</v>
          </cell>
          <cell r="AI34">
            <v>0</v>
          </cell>
        </row>
        <row r="35">
          <cell r="A35" t="str">
            <v xml:space="preserve"> 240  Колбаса Салями охотничья, ВЕС. ПОКОМ</v>
          </cell>
          <cell r="B35" t="str">
            <v>кг</v>
          </cell>
          <cell r="C35">
            <v>42.854999999999997</v>
          </cell>
          <cell r="D35">
            <v>34.704999999999998</v>
          </cell>
          <cell r="E35">
            <v>44.152000000000001</v>
          </cell>
          <cell r="F35">
            <v>30.696999999999999</v>
          </cell>
          <cell r="G35">
            <v>0</v>
          </cell>
          <cell r="H35">
            <v>1</v>
          </cell>
          <cell r="I35">
            <v>180</v>
          </cell>
          <cell r="J35">
            <v>44.024999999999999</v>
          </cell>
          <cell r="K35">
            <v>0.12700000000000244</v>
          </cell>
          <cell r="L35">
            <v>0</v>
          </cell>
          <cell r="M35">
            <v>60</v>
          </cell>
          <cell r="N35">
            <v>0</v>
          </cell>
          <cell r="V35">
            <v>30</v>
          </cell>
          <cell r="W35">
            <v>8.8304000000000009</v>
          </cell>
          <cell r="Y35">
            <v>13.668350244609529</v>
          </cell>
          <cell r="Z35">
            <v>3.4762864649392999</v>
          </cell>
          <cell r="AD35">
            <v>0</v>
          </cell>
          <cell r="AE35">
            <v>6.0031999999999996</v>
          </cell>
          <cell r="AF35">
            <v>6.5531999999999995</v>
          </cell>
          <cell r="AG35">
            <v>8.0772000000000013</v>
          </cell>
          <cell r="AH35">
            <v>9.5250000000000004</v>
          </cell>
          <cell r="AI35" t="e">
            <v>#N/A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B36" t="str">
            <v>кг</v>
          </cell>
          <cell r="C36">
            <v>315.92899999999997</v>
          </cell>
          <cell r="D36">
            <v>643.90700000000004</v>
          </cell>
          <cell r="E36">
            <v>685.60400000000004</v>
          </cell>
          <cell r="F36">
            <v>260.209</v>
          </cell>
          <cell r="G36">
            <v>0</v>
          </cell>
          <cell r="H36">
            <v>1</v>
          </cell>
          <cell r="I36">
            <v>60</v>
          </cell>
          <cell r="J36">
            <v>662.58399999999995</v>
          </cell>
          <cell r="K36">
            <v>23.020000000000095</v>
          </cell>
          <cell r="L36">
            <v>140</v>
          </cell>
          <cell r="M36">
            <v>150</v>
          </cell>
          <cell r="N36">
            <v>70</v>
          </cell>
          <cell r="V36">
            <v>150</v>
          </cell>
          <cell r="W36">
            <v>137.1208</v>
          </cell>
          <cell r="X36">
            <v>150</v>
          </cell>
          <cell r="Y36">
            <v>6.7109366339752983</v>
          </cell>
          <cell r="Z36">
            <v>1.8976624990519309</v>
          </cell>
          <cell r="AD36">
            <v>0</v>
          </cell>
          <cell r="AE36">
            <v>136.35679999999999</v>
          </cell>
          <cell r="AF36">
            <v>139.16379999999998</v>
          </cell>
          <cell r="AG36">
            <v>138.06639999999999</v>
          </cell>
          <cell r="AH36">
            <v>128.666</v>
          </cell>
          <cell r="AI36">
            <v>0</v>
          </cell>
        </row>
        <row r="37">
          <cell r="A37" t="str">
            <v xml:space="preserve"> 247  Сардельки Нежные, ВЕС.  ПОКОМ</v>
          </cell>
          <cell r="B37" t="str">
            <v>кг</v>
          </cell>
          <cell r="C37">
            <v>94.715999999999994</v>
          </cell>
          <cell r="D37">
            <v>208.75</v>
          </cell>
          <cell r="E37">
            <v>211.95099999999999</v>
          </cell>
          <cell r="F37">
            <v>83.231999999999999</v>
          </cell>
          <cell r="G37">
            <v>0</v>
          </cell>
          <cell r="H37">
            <v>1</v>
          </cell>
          <cell r="I37">
            <v>30</v>
          </cell>
          <cell r="J37">
            <v>204.154</v>
          </cell>
          <cell r="K37">
            <v>7.796999999999997</v>
          </cell>
          <cell r="L37">
            <v>50</v>
          </cell>
          <cell r="M37">
            <v>50</v>
          </cell>
          <cell r="N37">
            <v>20</v>
          </cell>
          <cell r="V37">
            <v>30</v>
          </cell>
          <cell r="W37">
            <v>42.3902</v>
          </cell>
          <cell r="X37">
            <v>30</v>
          </cell>
          <cell r="Y37">
            <v>6.2097371562295054</v>
          </cell>
          <cell r="Z37">
            <v>1.9634726894423711</v>
          </cell>
          <cell r="AD37">
            <v>0</v>
          </cell>
          <cell r="AE37">
            <v>28.316000000000003</v>
          </cell>
          <cell r="AF37">
            <v>35.762999999999998</v>
          </cell>
          <cell r="AG37">
            <v>41.339399999999998</v>
          </cell>
          <cell r="AH37">
            <v>54.054000000000002</v>
          </cell>
          <cell r="AI37">
            <v>0</v>
          </cell>
        </row>
        <row r="38">
          <cell r="A38" t="str">
            <v xml:space="preserve"> 248  Сардельки Сочные ТМ Особый рецепт,   ПОКОМ</v>
          </cell>
          <cell r="B38" t="str">
            <v>кг</v>
          </cell>
          <cell r="C38">
            <v>84.971000000000004</v>
          </cell>
          <cell r="D38">
            <v>249.16200000000001</v>
          </cell>
          <cell r="E38">
            <v>242.07599999999999</v>
          </cell>
          <cell r="F38">
            <v>87.977000000000004</v>
          </cell>
          <cell r="G38" t="str">
            <v>н</v>
          </cell>
          <cell r="H38">
            <v>1</v>
          </cell>
          <cell r="I38">
            <v>30</v>
          </cell>
          <cell r="J38">
            <v>241.958</v>
          </cell>
          <cell r="K38">
            <v>0.117999999999995</v>
          </cell>
          <cell r="L38">
            <v>50</v>
          </cell>
          <cell r="M38">
            <v>60</v>
          </cell>
          <cell r="N38">
            <v>0</v>
          </cell>
          <cell r="V38">
            <v>60</v>
          </cell>
          <cell r="W38">
            <v>48.415199999999999</v>
          </cell>
          <cell r="X38">
            <v>60</v>
          </cell>
          <cell r="Y38">
            <v>6.5677101406169962</v>
          </cell>
          <cell r="Z38">
            <v>1.8171359407789291</v>
          </cell>
          <cell r="AD38">
            <v>0</v>
          </cell>
          <cell r="AE38">
            <v>37.382799999999996</v>
          </cell>
          <cell r="AF38">
            <v>31.229000000000003</v>
          </cell>
          <cell r="AG38">
            <v>48.627200000000002</v>
          </cell>
          <cell r="AH38">
            <v>96.835999999999999</v>
          </cell>
          <cell r="AI38" t="str">
            <v>увел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B39" t="str">
            <v>кг</v>
          </cell>
          <cell r="C39">
            <v>525.74599999999998</v>
          </cell>
          <cell r="D39">
            <v>4110.5649999999996</v>
          </cell>
          <cell r="E39">
            <v>1304.664</v>
          </cell>
          <cell r="F39">
            <v>761.77700000000004</v>
          </cell>
          <cell r="G39">
            <v>0</v>
          </cell>
          <cell r="H39">
            <v>1</v>
          </cell>
          <cell r="I39">
            <v>30</v>
          </cell>
          <cell r="J39">
            <v>1288.123</v>
          </cell>
          <cell r="K39">
            <v>16.54099999999994</v>
          </cell>
          <cell r="L39">
            <v>300</v>
          </cell>
          <cell r="M39">
            <v>350</v>
          </cell>
          <cell r="N39">
            <v>0</v>
          </cell>
          <cell r="V39">
            <v>150</v>
          </cell>
          <cell r="W39">
            <v>260.93279999999999</v>
          </cell>
          <cell r="X39">
            <v>150</v>
          </cell>
          <cell r="Y39">
            <v>6.5602216356088618</v>
          </cell>
          <cell r="Z39">
            <v>2.9194374950178745</v>
          </cell>
          <cell r="AD39">
            <v>0</v>
          </cell>
          <cell r="AE39">
            <v>239.44239999999999</v>
          </cell>
          <cell r="AF39">
            <v>283.82479999999998</v>
          </cell>
          <cell r="AG39">
            <v>295.65700000000004</v>
          </cell>
          <cell r="AH39">
            <v>214.636</v>
          </cell>
          <cell r="AI39" t="str">
            <v>оконч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B40" t="str">
            <v>кг</v>
          </cell>
          <cell r="C40">
            <v>86.510999999999996</v>
          </cell>
          <cell r="D40">
            <v>184.68899999999999</v>
          </cell>
          <cell r="E40">
            <v>212.23500000000001</v>
          </cell>
          <cell r="F40">
            <v>58.850999999999999</v>
          </cell>
          <cell r="G40">
            <v>0</v>
          </cell>
          <cell r="H40">
            <v>1</v>
          </cell>
          <cell r="I40">
            <v>40</v>
          </cell>
          <cell r="J40">
            <v>278.35399999999998</v>
          </cell>
          <cell r="K40">
            <v>-66.118999999999971</v>
          </cell>
          <cell r="L40">
            <v>60</v>
          </cell>
          <cell r="M40">
            <v>40</v>
          </cell>
          <cell r="N40">
            <v>30</v>
          </cell>
          <cell r="V40">
            <v>50</v>
          </cell>
          <cell r="W40">
            <v>42.447000000000003</v>
          </cell>
          <cell r="X40">
            <v>50</v>
          </cell>
          <cell r="Y40">
            <v>6.8049803284095454</v>
          </cell>
          <cell r="Z40">
            <v>1.3864584069545549</v>
          </cell>
          <cell r="AD40">
            <v>0</v>
          </cell>
          <cell r="AE40">
            <v>26.252600000000001</v>
          </cell>
          <cell r="AF40">
            <v>24.892800000000001</v>
          </cell>
          <cell r="AG40">
            <v>35.083999999999996</v>
          </cell>
          <cell r="AH40">
            <v>80.313999999999993</v>
          </cell>
          <cell r="AI40">
            <v>0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B41" t="str">
            <v>кг</v>
          </cell>
          <cell r="C41">
            <v>189.11</v>
          </cell>
          <cell r="D41">
            <v>196.86</v>
          </cell>
          <cell r="E41">
            <v>384.55200000000002</v>
          </cell>
          <cell r="F41">
            <v>1.9E-2</v>
          </cell>
          <cell r="G41" t="str">
            <v>н</v>
          </cell>
          <cell r="H41">
            <v>1</v>
          </cell>
          <cell r="I41">
            <v>35</v>
          </cell>
          <cell r="J41">
            <v>393.851</v>
          </cell>
          <cell r="K41">
            <v>-9.2989999999999782</v>
          </cell>
          <cell r="L41">
            <v>40</v>
          </cell>
          <cell r="M41">
            <v>70</v>
          </cell>
          <cell r="N41">
            <v>150</v>
          </cell>
          <cell r="V41">
            <v>120</v>
          </cell>
          <cell r="W41">
            <v>76.91040000000001</v>
          </cell>
          <cell r="X41">
            <v>120</v>
          </cell>
          <cell r="Y41">
            <v>6.5013184172751659</v>
          </cell>
          <cell r="Z41">
            <v>2.4704071230938858E-4</v>
          </cell>
          <cell r="AD41">
            <v>0</v>
          </cell>
          <cell r="AE41">
            <v>39.8688</v>
          </cell>
          <cell r="AF41">
            <v>61.212599999999995</v>
          </cell>
          <cell r="AG41">
            <v>52.687599999999996</v>
          </cell>
          <cell r="AH41">
            <v>41.54</v>
          </cell>
          <cell r="AI41">
            <v>0</v>
          </cell>
        </row>
        <row r="42">
          <cell r="A42" t="str">
            <v xml:space="preserve"> 263  Шпикачки Стародворские, ВЕС.  ПОКОМ</v>
          </cell>
          <cell r="B42" t="str">
            <v>кг</v>
          </cell>
          <cell r="C42">
            <v>54.747999999999998</v>
          </cell>
          <cell r="D42">
            <v>187.26499999999999</v>
          </cell>
          <cell r="E42">
            <v>132.96600000000001</v>
          </cell>
          <cell r="F42">
            <v>103.666</v>
          </cell>
          <cell r="G42">
            <v>0</v>
          </cell>
          <cell r="H42">
            <v>1</v>
          </cell>
          <cell r="I42">
            <v>30</v>
          </cell>
          <cell r="J42">
            <v>134.70500000000001</v>
          </cell>
          <cell r="K42">
            <v>-1.7390000000000043</v>
          </cell>
          <cell r="L42">
            <v>40</v>
          </cell>
          <cell r="M42">
            <v>40</v>
          </cell>
          <cell r="N42">
            <v>0</v>
          </cell>
          <cell r="W42">
            <v>26.593200000000003</v>
          </cell>
          <cell r="Y42">
            <v>6.9065024141509852</v>
          </cell>
          <cell r="Z42">
            <v>3.8982145811711257</v>
          </cell>
          <cell r="AD42">
            <v>0</v>
          </cell>
          <cell r="AE42">
            <v>33.012999999999998</v>
          </cell>
          <cell r="AF42">
            <v>27.975999999999999</v>
          </cell>
          <cell r="AG42">
            <v>34.0824</v>
          </cell>
          <cell r="AH42">
            <v>21.513999999999999</v>
          </cell>
          <cell r="AI42">
            <v>0</v>
          </cell>
        </row>
        <row r="43">
          <cell r="A43" t="str">
            <v xml:space="preserve"> 265  Колбаса Балыкбургская, ВЕС, ТМ Баварушка  ПОКОМ</v>
          </cell>
          <cell r="B43" t="str">
            <v>кг</v>
          </cell>
          <cell r="C43">
            <v>253.23099999999999</v>
          </cell>
          <cell r="D43">
            <v>565</v>
          </cell>
          <cell r="E43">
            <v>341.52499999999998</v>
          </cell>
          <cell r="F43">
            <v>126.24</v>
          </cell>
          <cell r="G43" t="str">
            <v>н</v>
          </cell>
          <cell r="H43">
            <v>1</v>
          </cell>
          <cell r="I43">
            <v>45</v>
          </cell>
          <cell r="J43">
            <v>341.387</v>
          </cell>
          <cell r="K43">
            <v>0.13799999999997681</v>
          </cell>
          <cell r="L43">
            <v>60</v>
          </cell>
          <cell r="M43">
            <v>70</v>
          </cell>
          <cell r="N43">
            <v>80</v>
          </cell>
          <cell r="V43">
            <v>60</v>
          </cell>
          <cell r="W43">
            <v>68.304999999999993</v>
          </cell>
          <cell r="X43">
            <v>60</v>
          </cell>
          <cell r="Y43">
            <v>6.6794524558963477</v>
          </cell>
          <cell r="Z43">
            <v>1.8481809530781057</v>
          </cell>
          <cell r="AD43">
            <v>0</v>
          </cell>
          <cell r="AE43">
            <v>63.189399999999999</v>
          </cell>
          <cell r="AF43">
            <v>73.690799999999996</v>
          </cell>
          <cell r="AG43">
            <v>62.474800000000002</v>
          </cell>
          <cell r="AH43">
            <v>40.755000000000003</v>
          </cell>
          <cell r="AI43">
            <v>0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B44" t="str">
            <v>кг</v>
          </cell>
          <cell r="C44">
            <v>133.35900000000001</v>
          </cell>
          <cell r="D44">
            <v>290.31</v>
          </cell>
          <cell r="E44">
            <v>255.67500000000001</v>
          </cell>
          <cell r="F44">
            <v>162.25</v>
          </cell>
          <cell r="G44" t="str">
            <v>н</v>
          </cell>
          <cell r="H44">
            <v>1</v>
          </cell>
          <cell r="I44">
            <v>45</v>
          </cell>
          <cell r="J44">
            <v>259.428</v>
          </cell>
          <cell r="K44">
            <v>-3.7529999999999859</v>
          </cell>
          <cell r="L44">
            <v>60</v>
          </cell>
          <cell r="M44">
            <v>70</v>
          </cell>
          <cell r="N44">
            <v>0</v>
          </cell>
          <cell r="V44">
            <v>20</v>
          </cell>
          <cell r="W44">
            <v>51.135000000000005</v>
          </cell>
          <cell r="X44">
            <v>20</v>
          </cell>
          <cell r="Y44">
            <v>6.4975066001760045</v>
          </cell>
          <cell r="Z44">
            <v>3.1729735015155955</v>
          </cell>
          <cell r="AD44">
            <v>0</v>
          </cell>
          <cell r="AE44">
            <v>58.442799999999998</v>
          </cell>
          <cell r="AF44">
            <v>57.870600000000003</v>
          </cell>
          <cell r="AG44">
            <v>60.309799999999996</v>
          </cell>
          <cell r="AH44">
            <v>47.387999999999998</v>
          </cell>
          <cell r="AI44">
            <v>0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B45" t="str">
            <v>кг</v>
          </cell>
          <cell r="C45">
            <v>183.11199999999999</v>
          </cell>
          <cell r="D45">
            <v>168.77600000000001</v>
          </cell>
          <cell r="E45">
            <v>252.84399999999999</v>
          </cell>
          <cell r="F45">
            <v>91.146000000000001</v>
          </cell>
          <cell r="G45" t="str">
            <v>н</v>
          </cell>
          <cell r="H45">
            <v>1</v>
          </cell>
          <cell r="I45">
            <v>45</v>
          </cell>
          <cell r="J45">
            <v>262.54599999999999</v>
          </cell>
          <cell r="K45">
            <v>-9.7019999999999982</v>
          </cell>
          <cell r="L45">
            <v>50</v>
          </cell>
          <cell r="M45">
            <v>60</v>
          </cell>
          <cell r="N45">
            <v>40</v>
          </cell>
          <cell r="V45">
            <v>50</v>
          </cell>
          <cell r="W45">
            <v>50.568799999999996</v>
          </cell>
          <cell r="X45">
            <v>50</v>
          </cell>
          <cell r="Y45">
            <v>6.7461755074275054</v>
          </cell>
          <cell r="Z45">
            <v>1.8024157187831233</v>
          </cell>
          <cell r="AD45">
            <v>0</v>
          </cell>
          <cell r="AE45">
            <v>59.727200000000003</v>
          </cell>
          <cell r="AF45">
            <v>60.311999999999998</v>
          </cell>
          <cell r="AG45">
            <v>50.283999999999999</v>
          </cell>
          <cell r="AH45">
            <v>38.054000000000002</v>
          </cell>
          <cell r="AI45">
            <v>0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B46" t="str">
            <v>шт</v>
          </cell>
          <cell r="C46">
            <v>1679</v>
          </cell>
          <cell r="D46">
            <v>1943</v>
          </cell>
          <cell r="E46">
            <v>2067</v>
          </cell>
          <cell r="F46">
            <v>1185</v>
          </cell>
          <cell r="G46" t="str">
            <v>акк</v>
          </cell>
          <cell r="H46">
            <v>0.35</v>
          </cell>
          <cell r="I46">
            <v>40</v>
          </cell>
          <cell r="J46">
            <v>1547</v>
          </cell>
          <cell r="K46">
            <v>520</v>
          </cell>
          <cell r="L46">
            <v>300</v>
          </cell>
          <cell r="M46">
            <v>400</v>
          </cell>
          <cell r="N46">
            <v>0</v>
          </cell>
          <cell r="V46">
            <v>400</v>
          </cell>
          <cell r="W46">
            <v>413.4</v>
          </cell>
          <cell r="X46">
            <v>400</v>
          </cell>
          <cell r="Y46">
            <v>6.4949201741654576</v>
          </cell>
          <cell r="Z46">
            <v>2.8664731494920175</v>
          </cell>
          <cell r="AD46">
            <v>0</v>
          </cell>
          <cell r="AE46">
            <v>360.4</v>
          </cell>
          <cell r="AF46">
            <v>353.6</v>
          </cell>
          <cell r="AG46">
            <v>376.6</v>
          </cell>
          <cell r="AH46">
            <v>261</v>
          </cell>
          <cell r="AI46" t="str">
            <v>акиюльяб</v>
          </cell>
        </row>
        <row r="47">
          <cell r="A47" t="str">
            <v xml:space="preserve"> 273  Сосиски Сочинки с сочной грудинкой, МГС 0.4кг,   ПОКОМ</v>
          </cell>
          <cell r="B47" t="str">
            <v>шт</v>
          </cell>
          <cell r="C47">
            <v>2143</v>
          </cell>
          <cell r="D47">
            <v>5822</v>
          </cell>
          <cell r="E47">
            <v>6035</v>
          </cell>
          <cell r="F47">
            <v>1543</v>
          </cell>
          <cell r="G47" t="str">
            <v>акк</v>
          </cell>
          <cell r="H47">
            <v>0.4</v>
          </cell>
          <cell r="I47">
            <v>40</v>
          </cell>
          <cell r="J47">
            <v>4442</v>
          </cell>
          <cell r="K47">
            <v>1593</v>
          </cell>
          <cell r="L47">
            <v>900</v>
          </cell>
          <cell r="M47">
            <v>1000</v>
          </cell>
          <cell r="N47">
            <v>300</v>
          </cell>
          <cell r="V47">
            <v>1400</v>
          </cell>
          <cell r="W47">
            <v>995.8</v>
          </cell>
          <cell r="X47">
            <v>1400</v>
          </cell>
          <cell r="Y47">
            <v>6.5705965053223538</v>
          </cell>
          <cell r="Z47">
            <v>1.5495079333199437</v>
          </cell>
          <cell r="AD47">
            <v>1056</v>
          </cell>
          <cell r="AE47">
            <v>1102.8</v>
          </cell>
          <cell r="AF47">
            <v>902</v>
          </cell>
          <cell r="AG47">
            <v>956.4</v>
          </cell>
          <cell r="AH47">
            <v>867</v>
          </cell>
          <cell r="AI47">
            <v>0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B48" t="str">
            <v>шт</v>
          </cell>
          <cell r="C48">
            <v>4151</v>
          </cell>
          <cell r="D48">
            <v>13429</v>
          </cell>
          <cell r="E48">
            <v>6147</v>
          </cell>
          <cell r="F48">
            <v>1972</v>
          </cell>
          <cell r="G48">
            <v>0</v>
          </cell>
          <cell r="H48">
            <v>0.45</v>
          </cell>
          <cell r="I48">
            <v>45</v>
          </cell>
          <cell r="J48">
            <v>6193</v>
          </cell>
          <cell r="K48">
            <v>-46</v>
          </cell>
          <cell r="L48">
            <v>1000</v>
          </cell>
          <cell r="M48">
            <v>1200</v>
          </cell>
          <cell r="N48">
            <v>1400</v>
          </cell>
          <cell r="V48">
            <v>1200</v>
          </cell>
          <cell r="W48">
            <v>1229.4000000000001</v>
          </cell>
          <cell r="X48">
            <v>1200</v>
          </cell>
          <cell r="Y48">
            <v>6.4844639661623553</v>
          </cell>
          <cell r="Z48">
            <v>1.6040344883683095</v>
          </cell>
          <cell r="AD48">
            <v>0</v>
          </cell>
          <cell r="AE48">
            <v>1226.8</v>
          </cell>
          <cell r="AF48">
            <v>1234.5999999999999</v>
          </cell>
          <cell r="AG48">
            <v>1041</v>
          </cell>
          <cell r="AH48">
            <v>689</v>
          </cell>
          <cell r="AI48" t="str">
            <v>июльпер</v>
          </cell>
        </row>
        <row r="49">
          <cell r="A49" t="str">
            <v xml:space="preserve"> 283  Сосиски Сочинки, ВЕС, ТМ Стародворье ПОКОМ</v>
          </cell>
          <cell r="B49" t="str">
            <v>кг</v>
          </cell>
          <cell r="C49">
            <v>352.52699999999999</v>
          </cell>
          <cell r="D49">
            <v>835.37599999999998</v>
          </cell>
          <cell r="E49">
            <v>764.86</v>
          </cell>
          <cell r="F49">
            <v>403.27499999999998</v>
          </cell>
          <cell r="G49" t="str">
            <v>оконч</v>
          </cell>
          <cell r="H49">
            <v>1</v>
          </cell>
          <cell r="I49">
            <v>40</v>
          </cell>
          <cell r="J49">
            <v>716.88400000000001</v>
          </cell>
          <cell r="K49">
            <v>47.975999999999999</v>
          </cell>
          <cell r="L49">
            <v>190</v>
          </cell>
          <cell r="M49">
            <v>170</v>
          </cell>
          <cell r="N49">
            <v>0</v>
          </cell>
          <cell r="V49">
            <v>120</v>
          </cell>
          <cell r="W49">
            <v>152.97200000000001</v>
          </cell>
          <cell r="X49">
            <v>120</v>
          </cell>
          <cell r="Y49">
            <v>6.5585531992782986</v>
          </cell>
          <cell r="Z49">
            <v>2.6362667677744942</v>
          </cell>
          <cell r="AD49">
            <v>0</v>
          </cell>
          <cell r="AE49">
            <v>150.8682</v>
          </cell>
          <cell r="AF49">
            <v>164.1506</v>
          </cell>
          <cell r="AG49">
            <v>169.9288</v>
          </cell>
          <cell r="AH49">
            <v>119.751</v>
          </cell>
          <cell r="AI49">
            <v>0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B50" t="str">
            <v>шт</v>
          </cell>
          <cell r="C50">
            <v>965</v>
          </cell>
          <cell r="D50">
            <v>515</v>
          </cell>
          <cell r="E50">
            <v>754</v>
          </cell>
          <cell r="F50">
            <v>708</v>
          </cell>
          <cell r="G50">
            <v>0</v>
          </cell>
          <cell r="H50">
            <v>0.1</v>
          </cell>
          <cell r="I50">
            <v>730</v>
          </cell>
          <cell r="J50">
            <v>772</v>
          </cell>
          <cell r="K50">
            <v>-18</v>
          </cell>
          <cell r="L50">
            <v>0</v>
          </cell>
          <cell r="M50">
            <v>1200</v>
          </cell>
          <cell r="N50">
            <v>0</v>
          </cell>
          <cell r="V50">
            <v>300</v>
          </cell>
          <cell r="W50">
            <v>150.80000000000001</v>
          </cell>
          <cell r="X50">
            <v>500</v>
          </cell>
          <cell r="Y50">
            <v>17.95755968169761</v>
          </cell>
          <cell r="Z50">
            <v>4.6949602122015914</v>
          </cell>
          <cell r="AD50">
            <v>0</v>
          </cell>
          <cell r="AE50">
            <v>124.6</v>
          </cell>
          <cell r="AF50">
            <v>134.4</v>
          </cell>
          <cell r="AG50">
            <v>171</v>
          </cell>
          <cell r="AH50">
            <v>207</v>
          </cell>
          <cell r="AI50">
            <v>0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B51" t="str">
            <v>шт</v>
          </cell>
          <cell r="C51">
            <v>313</v>
          </cell>
          <cell r="D51">
            <v>1936</v>
          </cell>
          <cell r="E51">
            <v>1514</v>
          </cell>
          <cell r="F51">
            <v>695</v>
          </cell>
          <cell r="G51">
            <v>0</v>
          </cell>
          <cell r="H51">
            <v>0.35</v>
          </cell>
          <cell r="I51">
            <v>40</v>
          </cell>
          <cell r="J51">
            <v>1597</v>
          </cell>
          <cell r="K51">
            <v>-83</v>
          </cell>
          <cell r="L51">
            <v>300</v>
          </cell>
          <cell r="M51">
            <v>400</v>
          </cell>
          <cell r="N51">
            <v>0</v>
          </cell>
          <cell r="V51">
            <v>300</v>
          </cell>
          <cell r="W51">
            <v>302.8</v>
          </cell>
          <cell r="X51">
            <v>300</v>
          </cell>
          <cell r="Y51">
            <v>6.5885072655217964</v>
          </cell>
          <cell r="Z51">
            <v>2.2952443857331573</v>
          </cell>
          <cell r="AD51">
            <v>0</v>
          </cell>
          <cell r="AE51">
            <v>250.6</v>
          </cell>
          <cell r="AF51">
            <v>273.2</v>
          </cell>
          <cell r="AG51">
            <v>329.6</v>
          </cell>
          <cell r="AH51">
            <v>446</v>
          </cell>
          <cell r="AI51">
            <v>0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B52" t="str">
            <v>кг</v>
          </cell>
          <cell r="C52">
            <v>176.52</v>
          </cell>
          <cell r="D52">
            <v>288.17700000000002</v>
          </cell>
          <cell r="E52">
            <v>312.517</v>
          </cell>
          <cell r="F52">
            <v>142.77099999999999</v>
          </cell>
          <cell r="G52">
            <v>0</v>
          </cell>
          <cell r="H52">
            <v>1</v>
          </cell>
          <cell r="I52">
            <v>40</v>
          </cell>
          <cell r="J52">
            <v>307.76799999999997</v>
          </cell>
          <cell r="K52">
            <v>4.7490000000000236</v>
          </cell>
          <cell r="L52">
            <v>70</v>
          </cell>
          <cell r="M52">
            <v>70</v>
          </cell>
          <cell r="N52">
            <v>20</v>
          </cell>
          <cell r="V52">
            <v>60</v>
          </cell>
          <cell r="W52">
            <v>62.503399999999999</v>
          </cell>
          <cell r="X52">
            <v>60</v>
          </cell>
          <cell r="Y52">
            <v>6.7639680401386162</v>
          </cell>
          <cell r="Z52">
            <v>2.2842117388814045</v>
          </cell>
          <cell r="AD52">
            <v>0</v>
          </cell>
          <cell r="AE52">
            <v>48.421199999999999</v>
          </cell>
          <cell r="AF52">
            <v>59.753599999999992</v>
          </cell>
          <cell r="AG52">
            <v>62.438800000000001</v>
          </cell>
          <cell r="AH52">
            <v>49.572000000000003</v>
          </cell>
          <cell r="AI52">
            <v>0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B53" t="str">
            <v>шт</v>
          </cell>
          <cell r="C53">
            <v>1011</v>
          </cell>
          <cell r="D53">
            <v>2674</v>
          </cell>
          <cell r="E53">
            <v>2631</v>
          </cell>
          <cell r="F53">
            <v>999</v>
          </cell>
          <cell r="G53">
            <v>0</v>
          </cell>
          <cell r="H53">
            <v>0.4</v>
          </cell>
          <cell r="I53">
            <v>35</v>
          </cell>
          <cell r="J53">
            <v>2670</v>
          </cell>
          <cell r="K53">
            <v>-39</v>
          </cell>
          <cell r="L53">
            <v>500</v>
          </cell>
          <cell r="M53">
            <v>600</v>
          </cell>
          <cell r="N53">
            <v>0</v>
          </cell>
          <cell r="V53">
            <v>700</v>
          </cell>
          <cell r="W53">
            <v>526.20000000000005</v>
          </cell>
          <cell r="X53">
            <v>700</v>
          </cell>
          <cell r="Y53">
            <v>6.6495629038388442</v>
          </cell>
          <cell r="Z53">
            <v>1.8985176738882552</v>
          </cell>
          <cell r="AD53">
            <v>0</v>
          </cell>
          <cell r="AE53">
            <v>559.4</v>
          </cell>
          <cell r="AF53">
            <v>506.2</v>
          </cell>
          <cell r="AG53">
            <v>535.20000000000005</v>
          </cell>
          <cell r="AH53">
            <v>663</v>
          </cell>
          <cell r="AI53" t="e">
            <v>#N/A</v>
          </cell>
        </row>
        <row r="54">
          <cell r="A54" t="str">
            <v xml:space="preserve"> 302  Сосиски Сочинки по-баварски,  0.4кг, ТМ Стародворье  ПОКОМ</v>
          </cell>
          <cell r="B54" t="str">
            <v>шт</v>
          </cell>
          <cell r="C54">
            <v>1874</v>
          </cell>
          <cell r="D54">
            <v>4017</v>
          </cell>
          <cell r="E54">
            <v>4065</v>
          </cell>
          <cell r="F54">
            <v>1735</v>
          </cell>
          <cell r="G54">
            <v>0</v>
          </cell>
          <cell r="H54">
            <v>0.4</v>
          </cell>
          <cell r="I54">
            <v>40</v>
          </cell>
          <cell r="J54">
            <v>4108</v>
          </cell>
          <cell r="K54">
            <v>-43</v>
          </cell>
          <cell r="L54">
            <v>800</v>
          </cell>
          <cell r="M54">
            <v>900</v>
          </cell>
          <cell r="N54">
            <v>0</v>
          </cell>
          <cell r="V54">
            <v>1000</v>
          </cell>
          <cell r="W54">
            <v>813</v>
          </cell>
          <cell r="X54">
            <v>1000</v>
          </cell>
          <cell r="Y54">
            <v>6.6851168511685115</v>
          </cell>
          <cell r="Z54">
            <v>2.1340713407134073</v>
          </cell>
          <cell r="AD54">
            <v>0</v>
          </cell>
          <cell r="AE54">
            <v>833.6</v>
          </cell>
          <cell r="AF54">
            <v>852</v>
          </cell>
          <cell r="AG54">
            <v>839</v>
          </cell>
          <cell r="AH54">
            <v>863</v>
          </cell>
          <cell r="AI54" t="e">
            <v>#N/A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B55" t="str">
            <v>кг</v>
          </cell>
          <cell r="C55">
            <v>57.009</v>
          </cell>
          <cell r="D55">
            <v>78.903000000000006</v>
          </cell>
          <cell r="E55">
            <v>94.822000000000003</v>
          </cell>
          <cell r="F55">
            <v>39.634999999999998</v>
          </cell>
          <cell r="G55" t="str">
            <v>лид, я</v>
          </cell>
          <cell r="H55">
            <v>1</v>
          </cell>
          <cell r="I55">
            <v>40</v>
          </cell>
          <cell r="J55">
            <v>106.363</v>
          </cell>
          <cell r="K55">
            <v>-11.540999999999997</v>
          </cell>
          <cell r="L55">
            <v>20</v>
          </cell>
          <cell r="M55">
            <v>0</v>
          </cell>
          <cell r="N55">
            <v>0</v>
          </cell>
          <cell r="V55">
            <v>40</v>
          </cell>
          <cell r="W55">
            <v>18.964400000000001</v>
          </cell>
          <cell r="X55">
            <v>40</v>
          </cell>
          <cell r="Y55">
            <v>7.3630064752905433</v>
          </cell>
          <cell r="Z55">
            <v>2.0899685726941004</v>
          </cell>
          <cell r="AD55">
            <v>0</v>
          </cell>
          <cell r="AE55">
            <v>16.317</v>
          </cell>
          <cell r="AF55">
            <v>17.786999999999999</v>
          </cell>
          <cell r="AG55">
            <v>15.851400000000002</v>
          </cell>
          <cell r="AH55">
            <v>30.876999999999999</v>
          </cell>
          <cell r="AI55">
            <v>0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B56" t="str">
            <v>кг</v>
          </cell>
          <cell r="C56">
            <v>349.27199999999999</v>
          </cell>
          <cell r="D56">
            <v>111.083</v>
          </cell>
          <cell r="E56">
            <v>227.47399999999999</v>
          </cell>
          <cell r="F56">
            <v>228.36199999999999</v>
          </cell>
          <cell r="G56" t="str">
            <v>оконч</v>
          </cell>
          <cell r="H56">
            <v>1</v>
          </cell>
          <cell r="I56">
            <v>40</v>
          </cell>
          <cell r="J56">
            <v>228.119</v>
          </cell>
          <cell r="K56">
            <v>-0.64500000000001023</v>
          </cell>
          <cell r="L56">
            <v>0</v>
          </cell>
          <cell r="M56">
            <v>30</v>
          </cell>
          <cell r="N56">
            <v>0</v>
          </cell>
          <cell r="V56">
            <v>30</v>
          </cell>
          <cell r="W56">
            <v>45.494799999999998</v>
          </cell>
          <cell r="X56">
            <v>30</v>
          </cell>
          <cell r="Y56">
            <v>6.9977667777416315</v>
          </cell>
          <cell r="Z56">
            <v>5.0195187142266811</v>
          </cell>
          <cell r="AD56">
            <v>0</v>
          </cell>
          <cell r="AE56">
            <v>112.2</v>
          </cell>
          <cell r="AF56">
            <v>83.6</v>
          </cell>
          <cell r="AG56">
            <v>53.2</v>
          </cell>
          <cell r="AH56">
            <v>57.264000000000003</v>
          </cell>
          <cell r="AI56">
            <v>0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B57" t="str">
            <v>шт</v>
          </cell>
          <cell r="C57">
            <v>509</v>
          </cell>
          <cell r="D57">
            <v>1676</v>
          </cell>
          <cell r="E57">
            <v>1626</v>
          </cell>
          <cell r="F57">
            <v>530</v>
          </cell>
          <cell r="G57" t="str">
            <v>лид, я</v>
          </cell>
          <cell r="H57">
            <v>0.35</v>
          </cell>
          <cell r="I57">
            <v>40</v>
          </cell>
          <cell r="J57">
            <v>1655</v>
          </cell>
          <cell r="K57">
            <v>-29</v>
          </cell>
          <cell r="L57">
            <v>350</v>
          </cell>
          <cell r="M57">
            <v>350</v>
          </cell>
          <cell r="N57">
            <v>0</v>
          </cell>
          <cell r="V57">
            <v>500</v>
          </cell>
          <cell r="W57">
            <v>325.2</v>
          </cell>
          <cell r="X57">
            <v>500</v>
          </cell>
          <cell r="Y57">
            <v>6.857318573185732</v>
          </cell>
          <cell r="Z57">
            <v>1.6297662976629768</v>
          </cell>
          <cell r="AD57">
            <v>0</v>
          </cell>
          <cell r="AE57">
            <v>260.2</v>
          </cell>
          <cell r="AF57">
            <v>284.2</v>
          </cell>
          <cell r="AG57">
            <v>317.2</v>
          </cell>
          <cell r="AH57">
            <v>409</v>
          </cell>
          <cell r="AI57">
            <v>0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B58" t="str">
            <v>шт</v>
          </cell>
          <cell r="C58">
            <v>520</v>
          </cell>
          <cell r="D58">
            <v>2544</v>
          </cell>
          <cell r="E58">
            <v>2108</v>
          </cell>
          <cell r="F58">
            <v>903</v>
          </cell>
          <cell r="G58" t="str">
            <v>неакк</v>
          </cell>
          <cell r="H58">
            <v>0.35</v>
          </cell>
          <cell r="I58">
            <v>40</v>
          </cell>
          <cell r="J58">
            <v>2209</v>
          </cell>
          <cell r="K58">
            <v>-101</v>
          </cell>
          <cell r="L58">
            <v>500</v>
          </cell>
          <cell r="M58">
            <v>500</v>
          </cell>
          <cell r="N58">
            <v>0</v>
          </cell>
          <cell r="V58">
            <v>500</v>
          </cell>
          <cell r="W58">
            <v>421.6</v>
          </cell>
          <cell r="X58">
            <v>500</v>
          </cell>
          <cell r="Y58">
            <v>6.8856736242884251</v>
          </cell>
          <cell r="Z58">
            <v>2.141840607210626</v>
          </cell>
          <cell r="AD58">
            <v>0</v>
          </cell>
          <cell r="AE58">
            <v>347.4</v>
          </cell>
          <cell r="AF58">
            <v>367.2</v>
          </cell>
          <cell r="AG58">
            <v>443.8</v>
          </cell>
          <cell r="AH58">
            <v>524</v>
          </cell>
          <cell r="AI58">
            <v>0</v>
          </cell>
        </row>
        <row r="59">
          <cell r="A59" t="str">
            <v xml:space="preserve"> 309  Сосиски Сочинки с сыром 0,4 кг ТМ Стародворье  ПОКОМ</v>
          </cell>
          <cell r="B59" t="str">
            <v>шт</v>
          </cell>
          <cell r="C59">
            <v>153</v>
          </cell>
          <cell r="D59">
            <v>1793</v>
          </cell>
          <cell r="E59">
            <v>1297</v>
          </cell>
          <cell r="F59">
            <v>627</v>
          </cell>
          <cell r="G59">
            <v>0</v>
          </cell>
          <cell r="H59">
            <v>0.4</v>
          </cell>
          <cell r="I59">
            <v>35</v>
          </cell>
          <cell r="J59">
            <v>1417</v>
          </cell>
          <cell r="K59">
            <v>-120</v>
          </cell>
          <cell r="L59">
            <v>300</v>
          </cell>
          <cell r="M59">
            <v>320</v>
          </cell>
          <cell r="N59">
            <v>0</v>
          </cell>
          <cell r="V59">
            <v>250</v>
          </cell>
          <cell r="W59">
            <v>259.39999999999998</v>
          </cell>
          <cell r="X59">
            <v>250</v>
          </cell>
          <cell r="Y59">
            <v>6.7347725520431769</v>
          </cell>
          <cell r="Z59">
            <v>2.4171164225134927</v>
          </cell>
          <cell r="AD59">
            <v>0</v>
          </cell>
          <cell r="AE59">
            <v>209.2</v>
          </cell>
          <cell r="AF59">
            <v>229.6</v>
          </cell>
          <cell r="AG59">
            <v>293.60000000000002</v>
          </cell>
          <cell r="AH59">
            <v>421</v>
          </cell>
          <cell r="AI59">
            <v>0</v>
          </cell>
        </row>
        <row r="60">
          <cell r="A60" t="str">
            <v xml:space="preserve"> 312  Ветчина Филейская ВЕС ТМ  Вязанка ТС Столичная  ПОКОМ</v>
          </cell>
          <cell r="B60" t="str">
            <v>кг</v>
          </cell>
          <cell r="C60">
            <v>293.64999999999998</v>
          </cell>
          <cell r="D60">
            <v>330.774</v>
          </cell>
          <cell r="E60">
            <v>485.53399999999999</v>
          </cell>
          <cell r="F60">
            <v>125.30200000000001</v>
          </cell>
          <cell r="G60">
            <v>0</v>
          </cell>
          <cell r="H60">
            <v>1</v>
          </cell>
          <cell r="I60">
            <v>50</v>
          </cell>
          <cell r="J60">
            <v>489.86200000000002</v>
          </cell>
          <cell r="K60">
            <v>-4.3280000000000314</v>
          </cell>
          <cell r="L60">
            <v>80</v>
          </cell>
          <cell r="M60">
            <v>100</v>
          </cell>
          <cell r="N60">
            <v>120</v>
          </cell>
          <cell r="V60">
            <v>110</v>
          </cell>
          <cell r="W60">
            <v>97.106799999999993</v>
          </cell>
          <cell r="X60">
            <v>110</v>
          </cell>
          <cell r="Y60">
            <v>6.6452812779331634</v>
          </cell>
          <cell r="Z60">
            <v>1.290352477890323</v>
          </cell>
          <cell r="AD60">
            <v>0</v>
          </cell>
          <cell r="AE60">
            <v>83.868799999999993</v>
          </cell>
          <cell r="AF60">
            <v>87.671599999999998</v>
          </cell>
          <cell r="AG60">
            <v>82.26939999999999</v>
          </cell>
          <cell r="AH60">
            <v>71.95</v>
          </cell>
          <cell r="AI60">
            <v>0</v>
          </cell>
        </row>
        <row r="61">
          <cell r="A61" t="str">
            <v xml:space="preserve"> 315  Колбаса вареная Молокуша ТМ Вязанка ВЕС, ПОКОМ</v>
          </cell>
          <cell r="B61" t="str">
            <v>кг</v>
          </cell>
          <cell r="C61">
            <v>723.13900000000001</v>
          </cell>
          <cell r="D61">
            <v>2759.2829999999999</v>
          </cell>
          <cell r="E61">
            <v>1315.645</v>
          </cell>
          <cell r="F61">
            <v>523.41499999999996</v>
          </cell>
          <cell r="G61" t="str">
            <v>н</v>
          </cell>
          <cell r="H61">
            <v>1</v>
          </cell>
          <cell r="I61">
            <v>50</v>
          </cell>
          <cell r="J61">
            <v>1289.8140000000001</v>
          </cell>
          <cell r="K61">
            <v>25.830999999999904</v>
          </cell>
          <cell r="L61">
            <v>300</v>
          </cell>
          <cell r="M61">
            <v>200</v>
          </cell>
          <cell r="N61">
            <v>200</v>
          </cell>
          <cell r="V61">
            <v>250</v>
          </cell>
          <cell r="W61">
            <v>263.12900000000002</v>
          </cell>
          <cell r="X61">
            <v>250</v>
          </cell>
          <cell r="Y61">
            <v>6.5496961566379985</v>
          </cell>
          <cell r="Z61">
            <v>1.9891954136564192</v>
          </cell>
          <cell r="AD61">
            <v>0</v>
          </cell>
          <cell r="AE61">
            <v>267.21120000000002</v>
          </cell>
          <cell r="AF61">
            <v>252.76280000000003</v>
          </cell>
          <cell r="AG61">
            <v>238.01860000000002</v>
          </cell>
          <cell r="AH61">
            <v>146.86000000000001</v>
          </cell>
          <cell r="AI61" t="str">
            <v>оконч</v>
          </cell>
        </row>
        <row r="62">
          <cell r="A62" t="str">
            <v xml:space="preserve"> 316  Колбаса Нежная ТМ Зареченские ВЕС  ПОКОМ</v>
          </cell>
          <cell r="B62" t="str">
            <v>кг</v>
          </cell>
          <cell r="C62">
            <v>54.835999999999999</v>
          </cell>
          <cell r="D62">
            <v>85.822000000000003</v>
          </cell>
          <cell r="E62">
            <v>87.116</v>
          </cell>
          <cell r="F62">
            <v>53.542000000000002</v>
          </cell>
          <cell r="G62">
            <v>0</v>
          </cell>
          <cell r="H62">
            <v>1</v>
          </cell>
          <cell r="I62">
            <v>50</v>
          </cell>
          <cell r="J62">
            <v>84.013000000000005</v>
          </cell>
          <cell r="K62">
            <v>3.1029999999999944</v>
          </cell>
          <cell r="L62">
            <v>0</v>
          </cell>
          <cell r="M62">
            <v>20</v>
          </cell>
          <cell r="N62">
            <v>0</v>
          </cell>
          <cell r="V62">
            <v>20</v>
          </cell>
          <cell r="W62">
            <v>17.423200000000001</v>
          </cell>
          <cell r="X62">
            <v>20</v>
          </cell>
          <cell r="Y62">
            <v>6.5167133477202803</v>
          </cell>
          <cell r="Z62">
            <v>3.0730290646953486</v>
          </cell>
          <cell r="AD62">
            <v>0</v>
          </cell>
          <cell r="AE62">
            <v>17.9328</v>
          </cell>
          <cell r="AF62">
            <v>16.822399999999998</v>
          </cell>
          <cell r="AG62">
            <v>16.8216</v>
          </cell>
          <cell r="AH62">
            <v>25.533999999999999</v>
          </cell>
          <cell r="AI62">
            <v>0</v>
          </cell>
        </row>
        <row r="63">
          <cell r="A63" t="str">
            <v xml:space="preserve"> 318  Сосиски Датские ТМ Зареченские, ВЕС  ПОКОМ</v>
          </cell>
          <cell r="B63" t="str">
            <v>кг</v>
          </cell>
          <cell r="C63">
            <v>1476.9839999999999</v>
          </cell>
          <cell r="D63">
            <v>2543.0920000000001</v>
          </cell>
          <cell r="E63">
            <v>3060.4670000000001</v>
          </cell>
          <cell r="F63">
            <v>911.01599999999996</v>
          </cell>
          <cell r="G63">
            <v>0</v>
          </cell>
          <cell r="H63">
            <v>1</v>
          </cell>
          <cell r="I63">
            <v>40</v>
          </cell>
          <cell r="J63">
            <v>3019.1819999999998</v>
          </cell>
          <cell r="K63">
            <v>41.285000000000309</v>
          </cell>
          <cell r="L63">
            <v>550</v>
          </cell>
          <cell r="M63">
            <v>550</v>
          </cell>
          <cell r="N63">
            <v>850</v>
          </cell>
          <cell r="V63">
            <v>600</v>
          </cell>
          <cell r="W63">
            <v>612.09339999999997</v>
          </cell>
          <cell r="X63">
            <v>600</v>
          </cell>
          <cell r="Y63">
            <v>6.63463451819608</v>
          </cell>
          <cell r="Z63">
            <v>1.4883610899905144</v>
          </cell>
          <cell r="AD63">
            <v>0</v>
          </cell>
          <cell r="AE63">
            <v>509.31959999999998</v>
          </cell>
          <cell r="AF63">
            <v>533.07219999999995</v>
          </cell>
          <cell r="AG63">
            <v>544.14660000000003</v>
          </cell>
          <cell r="AH63">
            <v>301.05200000000002</v>
          </cell>
          <cell r="AI63" t="str">
            <v>акиюльяб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B64" t="str">
            <v>шт</v>
          </cell>
          <cell r="C64">
            <v>1046</v>
          </cell>
          <cell r="D64">
            <v>17325</v>
          </cell>
          <cell r="E64">
            <v>7202</v>
          </cell>
          <cell r="F64">
            <v>1917</v>
          </cell>
          <cell r="G64">
            <v>0</v>
          </cell>
          <cell r="H64">
            <v>0.45</v>
          </cell>
          <cell r="I64">
            <v>50</v>
          </cell>
          <cell r="J64">
            <v>7277</v>
          </cell>
          <cell r="K64">
            <v>-75</v>
          </cell>
          <cell r="L64">
            <v>1000</v>
          </cell>
          <cell r="M64">
            <v>1000</v>
          </cell>
          <cell r="N64">
            <v>0</v>
          </cell>
          <cell r="V64">
            <v>1200</v>
          </cell>
          <cell r="W64">
            <v>944.4</v>
          </cell>
          <cell r="X64">
            <v>1100</v>
          </cell>
          <cell r="Y64">
            <v>6.5830156713257093</v>
          </cell>
          <cell r="Z64">
            <v>2.0298602287166454</v>
          </cell>
          <cell r="AD64">
            <v>2480</v>
          </cell>
          <cell r="AE64">
            <v>771.6</v>
          </cell>
          <cell r="AF64">
            <v>741.2</v>
          </cell>
          <cell r="AG64">
            <v>956.2</v>
          </cell>
          <cell r="AH64">
            <v>1049</v>
          </cell>
          <cell r="AI64">
            <v>0</v>
          </cell>
        </row>
        <row r="65">
          <cell r="A65" t="str">
            <v xml:space="preserve"> 322  Колбаса вареная Молокуша 0,45кг ТМ Вязанка  ПОКОМ</v>
          </cell>
          <cell r="B65" t="str">
            <v>шт</v>
          </cell>
          <cell r="C65">
            <v>946</v>
          </cell>
          <cell r="D65">
            <v>10816</v>
          </cell>
          <cell r="E65">
            <v>5842</v>
          </cell>
          <cell r="F65">
            <v>1117</v>
          </cell>
          <cell r="G65" t="str">
            <v>акяб</v>
          </cell>
          <cell r="H65">
            <v>0.45</v>
          </cell>
          <cell r="I65">
            <v>50</v>
          </cell>
          <cell r="J65">
            <v>5876</v>
          </cell>
          <cell r="K65">
            <v>-34</v>
          </cell>
          <cell r="L65">
            <v>700</v>
          </cell>
          <cell r="M65">
            <v>700</v>
          </cell>
          <cell r="N65">
            <v>0</v>
          </cell>
          <cell r="V65">
            <v>1000</v>
          </cell>
          <cell r="W65">
            <v>674.4</v>
          </cell>
          <cell r="X65">
            <v>1000</v>
          </cell>
          <cell r="Y65">
            <v>6.6978054567022545</v>
          </cell>
          <cell r="Z65">
            <v>1.6562870699881376</v>
          </cell>
          <cell r="AD65">
            <v>2470</v>
          </cell>
          <cell r="AE65">
            <v>547.4</v>
          </cell>
          <cell r="AF65">
            <v>565</v>
          </cell>
          <cell r="AG65">
            <v>663.6</v>
          </cell>
          <cell r="AH65">
            <v>942</v>
          </cell>
          <cell r="AI65" t="str">
            <v>оконч</v>
          </cell>
        </row>
        <row r="66">
          <cell r="A66" t="str">
            <v xml:space="preserve"> 324  Ветчина Филейская ТМ Вязанка Столичная 0,45 кг ПОКОМ</v>
          </cell>
          <cell r="B66" t="str">
            <v>шт</v>
          </cell>
          <cell r="C66">
            <v>951</v>
          </cell>
          <cell r="D66">
            <v>1426</v>
          </cell>
          <cell r="E66">
            <v>1545</v>
          </cell>
          <cell r="F66">
            <v>799</v>
          </cell>
          <cell r="G66">
            <v>0</v>
          </cell>
          <cell r="H66">
            <v>0.45</v>
          </cell>
          <cell r="I66">
            <v>50</v>
          </cell>
          <cell r="J66">
            <v>1555</v>
          </cell>
          <cell r="K66">
            <v>-10</v>
          </cell>
          <cell r="L66">
            <v>300</v>
          </cell>
          <cell r="M66">
            <v>400</v>
          </cell>
          <cell r="N66">
            <v>0</v>
          </cell>
          <cell r="V66">
            <v>300</v>
          </cell>
          <cell r="W66">
            <v>309</v>
          </cell>
          <cell r="X66">
            <v>300</v>
          </cell>
          <cell r="Y66">
            <v>6.7928802588996762</v>
          </cell>
          <cell r="Z66">
            <v>2.5857605177993528</v>
          </cell>
          <cell r="AD66">
            <v>0</v>
          </cell>
          <cell r="AE66">
            <v>368</v>
          </cell>
          <cell r="AF66">
            <v>376.6</v>
          </cell>
          <cell r="AG66">
            <v>332.8</v>
          </cell>
          <cell r="AH66">
            <v>310</v>
          </cell>
          <cell r="AI66" t="str">
            <v>оконч</v>
          </cell>
        </row>
        <row r="67">
          <cell r="A67" t="str">
            <v xml:space="preserve"> 328  Сардельки Сочинки Стародворье ТМ  0,4 кг ПОКОМ</v>
          </cell>
          <cell r="B67" t="str">
            <v>шт</v>
          </cell>
          <cell r="C67">
            <v>168</v>
          </cell>
          <cell r="D67">
            <v>681</v>
          </cell>
          <cell r="E67">
            <v>610</v>
          </cell>
          <cell r="F67">
            <v>233</v>
          </cell>
          <cell r="G67">
            <v>0</v>
          </cell>
          <cell r="H67">
            <v>0.4</v>
          </cell>
          <cell r="I67">
            <v>40</v>
          </cell>
          <cell r="J67">
            <v>631</v>
          </cell>
          <cell r="K67">
            <v>-21</v>
          </cell>
          <cell r="L67">
            <v>130</v>
          </cell>
          <cell r="M67">
            <v>120</v>
          </cell>
          <cell r="N67">
            <v>0</v>
          </cell>
          <cell r="V67">
            <v>160</v>
          </cell>
          <cell r="W67">
            <v>122</v>
          </cell>
          <cell r="X67">
            <v>160</v>
          </cell>
          <cell r="Y67">
            <v>6.581967213114754</v>
          </cell>
          <cell r="Z67">
            <v>1.9098360655737705</v>
          </cell>
          <cell r="AD67">
            <v>0</v>
          </cell>
          <cell r="AE67">
            <v>99</v>
          </cell>
          <cell r="AF67">
            <v>107.2</v>
          </cell>
          <cell r="AG67">
            <v>122.4</v>
          </cell>
          <cell r="AH67">
            <v>167</v>
          </cell>
          <cell r="AI67" t="e">
            <v>#N/A</v>
          </cell>
        </row>
        <row r="68">
          <cell r="A68" t="str">
            <v xml:space="preserve"> 329  Сардельки Сочинки с сыром Стародворье ТМ, 0,4 кг. ПОКОМ</v>
          </cell>
          <cell r="B68" t="str">
            <v>шт</v>
          </cell>
          <cell r="C68">
            <v>190</v>
          </cell>
          <cell r="D68">
            <v>556</v>
          </cell>
          <cell r="E68">
            <v>516</v>
          </cell>
          <cell r="F68">
            <v>202</v>
          </cell>
          <cell r="G68">
            <v>0</v>
          </cell>
          <cell r="H68">
            <v>0.4</v>
          </cell>
          <cell r="I68">
            <v>40</v>
          </cell>
          <cell r="J68">
            <v>543</v>
          </cell>
          <cell r="K68">
            <v>-27</v>
          </cell>
          <cell r="L68">
            <v>100</v>
          </cell>
          <cell r="M68">
            <v>110</v>
          </cell>
          <cell r="N68">
            <v>0</v>
          </cell>
          <cell r="V68">
            <v>130</v>
          </cell>
          <cell r="W68">
            <v>103.2</v>
          </cell>
          <cell r="X68">
            <v>130</v>
          </cell>
          <cell r="Y68">
            <v>6.5116279069767442</v>
          </cell>
          <cell r="Z68">
            <v>1.9573643410852712</v>
          </cell>
          <cell r="AD68">
            <v>0</v>
          </cell>
          <cell r="AE68">
            <v>88.2</v>
          </cell>
          <cell r="AF68">
            <v>95.2</v>
          </cell>
          <cell r="AG68">
            <v>104.2</v>
          </cell>
          <cell r="AH68">
            <v>137</v>
          </cell>
          <cell r="AI68" t="e">
            <v>#N/A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B69" t="str">
            <v>кг</v>
          </cell>
          <cell r="C69">
            <v>1404.6959999999999</v>
          </cell>
          <cell r="D69">
            <v>2387.3530000000001</v>
          </cell>
          <cell r="E69">
            <v>1802</v>
          </cell>
          <cell r="F69">
            <v>759</v>
          </cell>
          <cell r="G69" t="str">
            <v>ак апр</v>
          </cell>
          <cell r="H69">
            <v>1</v>
          </cell>
          <cell r="I69">
            <v>50</v>
          </cell>
          <cell r="J69">
            <v>1422.655</v>
          </cell>
          <cell r="K69">
            <v>379.34500000000003</v>
          </cell>
          <cell r="L69">
            <v>400</v>
          </cell>
          <cell r="M69">
            <v>400</v>
          </cell>
          <cell r="N69">
            <v>250</v>
          </cell>
          <cell r="V69">
            <v>400</v>
          </cell>
          <cell r="W69">
            <v>360.4</v>
          </cell>
          <cell r="X69">
            <v>400</v>
          </cell>
          <cell r="Y69">
            <v>7.2391786903440627</v>
          </cell>
          <cell r="Z69">
            <v>2.1059933407325198</v>
          </cell>
          <cell r="AD69">
            <v>0</v>
          </cell>
          <cell r="AE69">
            <v>348</v>
          </cell>
          <cell r="AF69">
            <v>286.8</v>
          </cell>
          <cell r="AG69">
            <v>309</v>
          </cell>
          <cell r="AH69">
            <v>135.28800000000001</v>
          </cell>
          <cell r="AI69" t="str">
            <v>акиюльяб</v>
          </cell>
        </row>
        <row r="70">
          <cell r="A70" t="str">
            <v xml:space="preserve"> 335  Колбаса Сливушка ТМ Вязанка. ВЕС.  ПОКОМ </v>
          </cell>
          <cell r="B70" t="str">
            <v>кг</v>
          </cell>
          <cell r="C70">
            <v>90.524000000000001</v>
          </cell>
          <cell r="D70">
            <v>357.10599999999999</v>
          </cell>
          <cell r="E70">
            <v>309.12299999999999</v>
          </cell>
          <cell r="F70">
            <v>135.64500000000001</v>
          </cell>
          <cell r="G70">
            <v>0</v>
          </cell>
          <cell r="H70">
            <v>1</v>
          </cell>
          <cell r="I70">
            <v>50</v>
          </cell>
          <cell r="J70">
            <v>292.315</v>
          </cell>
          <cell r="K70">
            <v>16.807999999999993</v>
          </cell>
          <cell r="L70">
            <v>60</v>
          </cell>
          <cell r="M70">
            <v>70</v>
          </cell>
          <cell r="N70">
            <v>0</v>
          </cell>
          <cell r="V70">
            <v>70</v>
          </cell>
          <cell r="W70">
            <v>61.824599999999997</v>
          </cell>
          <cell r="X70">
            <v>70</v>
          </cell>
          <cell r="Y70">
            <v>6.5612232024145731</v>
          </cell>
          <cell r="Z70">
            <v>2.1940295610485148</v>
          </cell>
          <cell r="AD70">
            <v>0</v>
          </cell>
          <cell r="AE70">
            <v>44.272000000000006</v>
          </cell>
          <cell r="AF70">
            <v>50.082999999999998</v>
          </cell>
          <cell r="AG70">
            <v>58.898600000000002</v>
          </cell>
          <cell r="AH70">
            <v>68.688000000000002</v>
          </cell>
          <cell r="AI70" t="e">
            <v>#N/A</v>
          </cell>
        </row>
        <row r="71">
          <cell r="A71" t="str">
            <v xml:space="preserve"> 342 Сосиски Сочинки Молочные ТМ Стародворье 0,4 кг ПОКОМ</v>
          </cell>
          <cell r="B71" t="str">
            <v>шт</v>
          </cell>
          <cell r="C71">
            <v>1145</v>
          </cell>
          <cell r="D71">
            <v>14133</v>
          </cell>
          <cell r="E71">
            <v>5049</v>
          </cell>
          <cell r="F71">
            <v>1148</v>
          </cell>
          <cell r="G71">
            <v>0</v>
          </cell>
          <cell r="H71">
            <v>0.4</v>
          </cell>
          <cell r="I71">
            <v>40</v>
          </cell>
          <cell r="J71">
            <v>5089</v>
          </cell>
          <cell r="K71">
            <v>-40</v>
          </cell>
          <cell r="L71">
            <v>700</v>
          </cell>
          <cell r="M71">
            <v>600</v>
          </cell>
          <cell r="N71">
            <v>500</v>
          </cell>
          <cell r="V71">
            <v>800</v>
          </cell>
          <cell r="W71">
            <v>688.2</v>
          </cell>
          <cell r="X71">
            <v>700</v>
          </cell>
          <cell r="Y71">
            <v>6.4632374309793663</v>
          </cell>
          <cell r="Z71">
            <v>1.6681197326358617</v>
          </cell>
          <cell r="AD71">
            <v>1608</v>
          </cell>
          <cell r="AE71">
            <v>514.4</v>
          </cell>
          <cell r="AF71">
            <v>598</v>
          </cell>
          <cell r="AG71">
            <v>657.6</v>
          </cell>
          <cell r="AH71">
            <v>644</v>
          </cell>
          <cell r="AI71">
            <v>0</v>
          </cell>
        </row>
        <row r="72">
          <cell r="A72" t="str">
            <v xml:space="preserve"> 343 Сосиски Сочинки Сливочные ТМ Стародворье  0,4 кг</v>
          </cell>
          <cell r="B72" t="str">
            <v>шт</v>
          </cell>
          <cell r="C72">
            <v>934</v>
          </cell>
          <cell r="D72">
            <v>8230</v>
          </cell>
          <cell r="E72">
            <v>2906</v>
          </cell>
          <cell r="F72">
            <v>1316</v>
          </cell>
          <cell r="G72">
            <v>0</v>
          </cell>
          <cell r="H72">
            <v>0.4</v>
          </cell>
          <cell r="I72">
            <v>40</v>
          </cell>
          <cell r="J72">
            <v>2937</v>
          </cell>
          <cell r="K72">
            <v>-31</v>
          </cell>
          <cell r="L72">
            <v>600</v>
          </cell>
          <cell r="M72">
            <v>650</v>
          </cell>
          <cell r="N72">
            <v>0</v>
          </cell>
          <cell r="V72">
            <v>700</v>
          </cell>
          <cell r="W72">
            <v>581.20000000000005</v>
          </cell>
          <cell r="X72">
            <v>600</v>
          </cell>
          <cell r="Y72">
            <v>6.6517549896765304</v>
          </cell>
          <cell r="Z72">
            <v>2.2642807983482447</v>
          </cell>
          <cell r="AD72">
            <v>0</v>
          </cell>
          <cell r="AE72">
            <v>440.2</v>
          </cell>
          <cell r="AF72">
            <v>535.4</v>
          </cell>
          <cell r="AG72">
            <v>608.20000000000005</v>
          </cell>
          <cell r="AH72">
            <v>544</v>
          </cell>
          <cell r="AI72">
            <v>0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B73" t="str">
            <v>кг</v>
          </cell>
          <cell r="C73">
            <v>139.68700000000001</v>
          </cell>
          <cell r="D73">
            <v>658.61099999999999</v>
          </cell>
          <cell r="E73">
            <v>500.25900000000001</v>
          </cell>
          <cell r="F73">
            <v>279.01</v>
          </cell>
          <cell r="G73" t="str">
            <v>ябл</v>
          </cell>
          <cell r="H73">
            <v>1</v>
          </cell>
          <cell r="I73">
            <v>40</v>
          </cell>
          <cell r="J73">
            <v>518.04200000000003</v>
          </cell>
          <cell r="K73">
            <v>-17.783000000000015</v>
          </cell>
          <cell r="L73">
            <v>120</v>
          </cell>
          <cell r="M73">
            <v>120</v>
          </cell>
          <cell r="N73">
            <v>0</v>
          </cell>
          <cell r="V73">
            <v>70</v>
          </cell>
          <cell r="W73">
            <v>100.0518</v>
          </cell>
          <cell r="X73">
            <v>70</v>
          </cell>
          <cell r="Y73">
            <v>6.5866880955664966</v>
          </cell>
          <cell r="Z73">
            <v>2.7886554764631919</v>
          </cell>
          <cell r="AD73">
            <v>0</v>
          </cell>
          <cell r="AE73">
            <v>91.057199999999995</v>
          </cell>
          <cell r="AF73">
            <v>102.11280000000001</v>
          </cell>
          <cell r="AG73">
            <v>112.553</v>
          </cell>
          <cell r="AH73">
            <v>99.998999999999995</v>
          </cell>
          <cell r="AI73" t="e">
            <v>#N/A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B74" t="str">
            <v>кг</v>
          </cell>
          <cell r="C74">
            <v>159.54</v>
          </cell>
          <cell r="D74">
            <v>369.74299999999999</v>
          </cell>
          <cell r="E74">
            <v>376.13099999999997</v>
          </cell>
          <cell r="F74">
            <v>144.989</v>
          </cell>
          <cell r="G74">
            <v>0</v>
          </cell>
          <cell r="H74">
            <v>1</v>
          </cell>
          <cell r="I74">
            <v>40</v>
          </cell>
          <cell r="J74">
            <v>377.78399999999999</v>
          </cell>
          <cell r="K74">
            <v>-1.65300000000002</v>
          </cell>
          <cell r="L74">
            <v>80</v>
          </cell>
          <cell r="M74">
            <v>70</v>
          </cell>
          <cell r="N74">
            <v>30</v>
          </cell>
          <cell r="V74">
            <v>90</v>
          </cell>
          <cell r="W74">
            <v>75.226199999999992</v>
          </cell>
          <cell r="X74">
            <v>90</v>
          </cell>
          <cell r="Y74">
            <v>6.7129404383047406</v>
          </cell>
          <cell r="Z74">
            <v>1.927373707564652</v>
          </cell>
          <cell r="AD74">
            <v>0</v>
          </cell>
          <cell r="AE74">
            <v>61.191600000000008</v>
          </cell>
          <cell r="AF74">
            <v>71.1404</v>
          </cell>
          <cell r="AG74">
            <v>75.886200000000002</v>
          </cell>
          <cell r="AH74">
            <v>93.024000000000001</v>
          </cell>
          <cell r="AI74" t="e">
            <v>#N/A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B75" t="str">
            <v>кг</v>
          </cell>
          <cell r="C75">
            <v>334.72899999999998</v>
          </cell>
          <cell r="D75">
            <v>814.66399999999999</v>
          </cell>
          <cell r="E75">
            <v>794.46400000000006</v>
          </cell>
          <cell r="F75">
            <v>326.10000000000002</v>
          </cell>
          <cell r="G75" t="str">
            <v>ябл</v>
          </cell>
          <cell r="H75">
            <v>1</v>
          </cell>
          <cell r="I75">
            <v>40</v>
          </cell>
          <cell r="J75">
            <v>801.07799999999997</v>
          </cell>
          <cell r="K75">
            <v>-6.6139999999999191</v>
          </cell>
          <cell r="L75">
            <v>170</v>
          </cell>
          <cell r="M75">
            <v>170</v>
          </cell>
          <cell r="N75">
            <v>0</v>
          </cell>
          <cell r="V75">
            <v>200</v>
          </cell>
          <cell r="W75">
            <v>158.89280000000002</v>
          </cell>
          <cell r="X75">
            <v>200</v>
          </cell>
          <cell r="Y75">
            <v>6.7095551214403661</v>
          </cell>
          <cell r="Z75">
            <v>2.0523271035566117</v>
          </cell>
          <cell r="AD75">
            <v>0</v>
          </cell>
          <cell r="AE75">
            <v>131.0162</v>
          </cell>
          <cell r="AF75">
            <v>143.20160000000001</v>
          </cell>
          <cell r="AG75">
            <v>165.24700000000001</v>
          </cell>
          <cell r="AH75">
            <v>195.739</v>
          </cell>
          <cell r="AI75" t="e">
            <v>#N/A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B76" t="str">
            <v>кг</v>
          </cell>
          <cell r="C76">
            <v>101.788</v>
          </cell>
          <cell r="D76">
            <v>635.25</v>
          </cell>
          <cell r="E76">
            <v>498.72800000000001</v>
          </cell>
          <cell r="F76">
            <v>226.83</v>
          </cell>
          <cell r="G76">
            <v>0</v>
          </cell>
          <cell r="H76">
            <v>1</v>
          </cell>
          <cell r="I76">
            <v>40</v>
          </cell>
          <cell r="J76">
            <v>520.74900000000002</v>
          </cell>
          <cell r="K76">
            <v>-22.021000000000015</v>
          </cell>
          <cell r="L76">
            <v>110</v>
          </cell>
          <cell r="M76">
            <v>100</v>
          </cell>
          <cell r="N76">
            <v>0</v>
          </cell>
          <cell r="V76">
            <v>110</v>
          </cell>
          <cell r="W76">
            <v>99.745599999999996</v>
          </cell>
          <cell r="X76">
            <v>110</v>
          </cell>
          <cell r="Y76">
            <v>6.5850523732375166</v>
          </cell>
          <cell r="Z76">
            <v>2.2740852729343453</v>
          </cell>
          <cell r="AD76">
            <v>0</v>
          </cell>
          <cell r="AE76">
            <v>95.770200000000003</v>
          </cell>
          <cell r="AF76">
            <v>90.665999999999997</v>
          </cell>
          <cell r="AG76">
            <v>104.792</v>
          </cell>
          <cell r="AH76">
            <v>127.92</v>
          </cell>
          <cell r="AI76" t="e">
            <v>#N/A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B77" t="str">
            <v>шт</v>
          </cell>
          <cell r="C77">
            <v>41</v>
          </cell>
          <cell r="D77">
            <v>117</v>
          </cell>
          <cell r="E77">
            <v>113</v>
          </cell>
          <cell r="F77">
            <v>42</v>
          </cell>
          <cell r="G77" t="str">
            <v>дк</v>
          </cell>
          <cell r="H77">
            <v>0.6</v>
          </cell>
          <cell r="I77">
            <v>60</v>
          </cell>
          <cell r="J77">
            <v>122</v>
          </cell>
          <cell r="K77">
            <v>-9</v>
          </cell>
          <cell r="L77">
            <v>30</v>
          </cell>
          <cell r="M77">
            <v>20</v>
          </cell>
          <cell r="N77">
            <v>0</v>
          </cell>
          <cell r="V77">
            <v>30</v>
          </cell>
          <cell r="W77">
            <v>22.6</v>
          </cell>
          <cell r="X77">
            <v>30</v>
          </cell>
          <cell r="Y77">
            <v>6.7256637168141591</v>
          </cell>
          <cell r="Z77">
            <v>1.8584070796460175</v>
          </cell>
          <cell r="AD77">
            <v>0</v>
          </cell>
          <cell r="AE77">
            <v>20.2</v>
          </cell>
          <cell r="AF77">
            <v>17.2</v>
          </cell>
          <cell r="AG77">
            <v>22.6</v>
          </cell>
          <cell r="AH77">
            <v>48</v>
          </cell>
          <cell r="AI77" t="str">
            <v>???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B78" t="str">
            <v>шт</v>
          </cell>
          <cell r="C78">
            <v>85</v>
          </cell>
          <cell r="D78">
            <v>274</v>
          </cell>
          <cell r="E78">
            <v>209</v>
          </cell>
          <cell r="F78">
            <v>147</v>
          </cell>
          <cell r="G78" t="str">
            <v>ябл</v>
          </cell>
          <cell r="H78">
            <v>0.6</v>
          </cell>
          <cell r="I78">
            <v>60</v>
          </cell>
          <cell r="J78">
            <v>213</v>
          </cell>
          <cell r="K78">
            <v>-4</v>
          </cell>
          <cell r="L78">
            <v>60</v>
          </cell>
          <cell r="M78">
            <v>50</v>
          </cell>
          <cell r="N78">
            <v>0</v>
          </cell>
          <cell r="V78">
            <v>50</v>
          </cell>
          <cell r="W78">
            <v>41.8</v>
          </cell>
          <cell r="X78">
            <v>50</v>
          </cell>
          <cell r="Y78">
            <v>8.5406698564593313</v>
          </cell>
          <cell r="Z78">
            <v>3.5167464114832536</v>
          </cell>
          <cell r="AD78">
            <v>0</v>
          </cell>
          <cell r="AE78">
            <v>40.799999999999997</v>
          </cell>
          <cell r="AF78">
            <v>34.6</v>
          </cell>
          <cell r="AG78">
            <v>42.6</v>
          </cell>
          <cell r="AH78">
            <v>34</v>
          </cell>
          <cell r="AI78" t="str">
            <v>акиюльяб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B79" t="str">
            <v>шт</v>
          </cell>
          <cell r="C79">
            <v>445</v>
          </cell>
          <cell r="D79">
            <v>314</v>
          </cell>
          <cell r="E79">
            <v>502</v>
          </cell>
          <cell r="F79">
            <v>250</v>
          </cell>
          <cell r="G79" t="str">
            <v>ябл</v>
          </cell>
          <cell r="H79">
            <v>0.6</v>
          </cell>
          <cell r="I79">
            <v>60</v>
          </cell>
          <cell r="J79">
            <v>497</v>
          </cell>
          <cell r="K79">
            <v>5</v>
          </cell>
          <cell r="L79">
            <v>50</v>
          </cell>
          <cell r="M79">
            <v>80</v>
          </cell>
          <cell r="N79">
            <v>50</v>
          </cell>
          <cell r="V79">
            <v>120</v>
          </cell>
          <cell r="W79">
            <v>100.4</v>
          </cell>
          <cell r="X79">
            <v>120</v>
          </cell>
          <cell r="Y79">
            <v>6.6733067729083659</v>
          </cell>
          <cell r="Z79">
            <v>2.4900398406374502</v>
          </cell>
          <cell r="AD79">
            <v>0</v>
          </cell>
          <cell r="AE79">
            <v>67</v>
          </cell>
          <cell r="AF79">
            <v>76.2</v>
          </cell>
          <cell r="AG79">
            <v>87.8</v>
          </cell>
          <cell r="AH79">
            <v>89</v>
          </cell>
          <cell r="AI79" t="str">
            <v>июльпер</v>
          </cell>
        </row>
        <row r="80">
          <cell r="A80" t="str">
            <v xml:space="preserve"> 364  Сардельки Филейские Вязанка ВЕС NDX ТМ Вязанка  ПОКОМ</v>
          </cell>
          <cell r="B80" t="str">
            <v>кг</v>
          </cell>
          <cell r="C80">
            <v>176.494</v>
          </cell>
          <cell r="D80">
            <v>308.82100000000003</v>
          </cell>
          <cell r="E80">
            <v>311.947</v>
          </cell>
          <cell r="F80">
            <v>163.80600000000001</v>
          </cell>
          <cell r="G80">
            <v>0</v>
          </cell>
          <cell r="H80">
            <v>1</v>
          </cell>
          <cell r="I80">
            <v>30</v>
          </cell>
          <cell r="J80">
            <v>315.17099999999999</v>
          </cell>
          <cell r="K80">
            <v>-3.2239999999999895</v>
          </cell>
          <cell r="L80">
            <v>60</v>
          </cell>
          <cell r="M80">
            <v>80</v>
          </cell>
          <cell r="N80">
            <v>20</v>
          </cell>
          <cell r="V80">
            <v>50</v>
          </cell>
          <cell r="W80">
            <v>62.389400000000002</v>
          </cell>
          <cell r="X80">
            <v>50</v>
          </cell>
          <cell r="Y80">
            <v>6.7929167454727892</v>
          </cell>
          <cell r="Z80">
            <v>2.6255421594052839</v>
          </cell>
          <cell r="AD80">
            <v>0</v>
          </cell>
          <cell r="AE80">
            <v>62.285199999999996</v>
          </cell>
          <cell r="AF80">
            <v>58.840800000000002</v>
          </cell>
          <cell r="AG80">
            <v>59.906399999999998</v>
          </cell>
          <cell r="AH80">
            <v>44.954999999999998</v>
          </cell>
          <cell r="AI80">
            <v>0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B81" t="str">
            <v>шт</v>
          </cell>
          <cell r="C81">
            <v>292</v>
          </cell>
          <cell r="D81">
            <v>630</v>
          </cell>
          <cell r="E81">
            <v>627</v>
          </cell>
          <cell r="F81">
            <v>280</v>
          </cell>
          <cell r="G81" t="str">
            <v>ябл,дк</v>
          </cell>
          <cell r="H81">
            <v>0.6</v>
          </cell>
          <cell r="I81">
            <v>60</v>
          </cell>
          <cell r="J81">
            <v>653</v>
          </cell>
          <cell r="K81">
            <v>-26</v>
          </cell>
          <cell r="L81">
            <v>140</v>
          </cell>
          <cell r="M81">
            <v>130</v>
          </cell>
          <cell r="N81">
            <v>0</v>
          </cell>
          <cell r="V81">
            <v>150</v>
          </cell>
          <cell r="W81">
            <v>125.4</v>
          </cell>
          <cell r="X81">
            <v>150</v>
          </cell>
          <cell r="Y81">
            <v>6.7783094098883572</v>
          </cell>
          <cell r="Z81">
            <v>2.2328548644338118</v>
          </cell>
          <cell r="AD81">
            <v>0</v>
          </cell>
          <cell r="AE81">
            <v>114.6</v>
          </cell>
          <cell r="AF81">
            <v>135.4</v>
          </cell>
          <cell r="AG81">
            <v>132.6</v>
          </cell>
          <cell r="AH81">
            <v>129</v>
          </cell>
          <cell r="AI81" t="str">
            <v>оконч</v>
          </cell>
        </row>
        <row r="82">
          <cell r="A82" t="str">
            <v xml:space="preserve"> 377  Колбаса Молочная Дугушка 0,6кг ТМ Стародворье  ПОКОМ</v>
          </cell>
          <cell r="B82" t="str">
            <v>шт</v>
          </cell>
          <cell r="C82">
            <v>274</v>
          </cell>
          <cell r="D82">
            <v>751</v>
          </cell>
          <cell r="E82">
            <v>902</v>
          </cell>
          <cell r="F82">
            <v>107</v>
          </cell>
          <cell r="G82" t="str">
            <v>ябл,дк</v>
          </cell>
          <cell r="H82">
            <v>0.6</v>
          </cell>
          <cell r="I82">
            <v>60</v>
          </cell>
          <cell r="J82">
            <v>939</v>
          </cell>
          <cell r="K82">
            <v>-37</v>
          </cell>
          <cell r="L82">
            <v>170</v>
          </cell>
          <cell r="M82">
            <v>150</v>
          </cell>
          <cell r="N82">
            <v>190</v>
          </cell>
          <cell r="V82">
            <v>300</v>
          </cell>
          <cell r="W82">
            <v>180.4</v>
          </cell>
          <cell r="X82">
            <v>300</v>
          </cell>
          <cell r="Y82">
            <v>6.7461197339246119</v>
          </cell>
          <cell r="Z82">
            <v>0.59312638580931265</v>
          </cell>
          <cell r="AD82">
            <v>0</v>
          </cell>
          <cell r="AE82">
            <v>127.8</v>
          </cell>
          <cell r="AF82">
            <v>137.4</v>
          </cell>
          <cell r="AG82">
            <v>146.4</v>
          </cell>
          <cell r="AH82">
            <v>221</v>
          </cell>
          <cell r="AI82">
            <v>0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B83" t="str">
            <v>шт</v>
          </cell>
          <cell r="C83">
            <v>1373</v>
          </cell>
          <cell r="D83">
            <v>2694</v>
          </cell>
          <cell r="E83">
            <v>1977</v>
          </cell>
          <cell r="F83">
            <v>2023</v>
          </cell>
          <cell r="G83">
            <v>0</v>
          </cell>
          <cell r="H83">
            <v>0.28000000000000003</v>
          </cell>
          <cell r="I83">
            <v>35</v>
          </cell>
          <cell r="J83">
            <v>2026</v>
          </cell>
          <cell r="K83">
            <v>-49</v>
          </cell>
          <cell r="L83">
            <v>300</v>
          </cell>
          <cell r="M83">
            <v>300</v>
          </cell>
          <cell r="N83">
            <v>0</v>
          </cell>
          <cell r="V83">
            <v>300</v>
          </cell>
          <cell r="W83">
            <v>395.4</v>
          </cell>
          <cell r="X83">
            <v>300</v>
          </cell>
          <cell r="Y83">
            <v>8.1512392513909973</v>
          </cell>
          <cell r="Z83">
            <v>5.1163378856853825</v>
          </cell>
          <cell r="AD83">
            <v>0</v>
          </cell>
          <cell r="AE83">
            <v>348</v>
          </cell>
          <cell r="AF83">
            <v>402</v>
          </cell>
          <cell r="AG83">
            <v>392.2</v>
          </cell>
          <cell r="AH83">
            <v>428</v>
          </cell>
          <cell r="AI83" t="str">
            <v>акиюльяб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B84" t="str">
            <v>шт</v>
          </cell>
          <cell r="C84">
            <v>95</v>
          </cell>
          <cell r="D84">
            <v>634</v>
          </cell>
          <cell r="E84">
            <v>558</v>
          </cell>
          <cell r="F84">
            <v>153</v>
          </cell>
          <cell r="G84">
            <v>0</v>
          </cell>
          <cell r="H84">
            <v>0.4</v>
          </cell>
          <cell r="I84" t="e">
            <v>#N/A</v>
          </cell>
          <cell r="J84">
            <v>859</v>
          </cell>
          <cell r="K84">
            <v>-301</v>
          </cell>
          <cell r="L84">
            <v>150</v>
          </cell>
          <cell r="M84">
            <v>150</v>
          </cell>
          <cell r="N84">
            <v>150</v>
          </cell>
          <cell r="V84">
            <v>200</v>
          </cell>
          <cell r="W84">
            <v>111.6</v>
          </cell>
          <cell r="X84">
            <v>200</v>
          </cell>
          <cell r="Y84">
            <v>8.9874551971326166</v>
          </cell>
          <cell r="Z84">
            <v>1.370967741935484</v>
          </cell>
          <cell r="AD84">
            <v>0</v>
          </cell>
          <cell r="AE84">
            <v>123.8</v>
          </cell>
          <cell r="AF84">
            <v>131.80000000000001</v>
          </cell>
          <cell r="AG84">
            <v>79.599999999999994</v>
          </cell>
          <cell r="AH84">
            <v>249</v>
          </cell>
          <cell r="AI84" t="str">
            <v>Паша</v>
          </cell>
        </row>
        <row r="85">
          <cell r="A85" t="str">
            <v xml:space="preserve"> 388  Сосиски Восточные Халяль ТМ Вязанка 0,33 кг АК. ПОКОМ</v>
          </cell>
          <cell r="B85" t="str">
            <v>шт</v>
          </cell>
          <cell r="C85">
            <v>216</v>
          </cell>
          <cell r="D85">
            <v>1103</v>
          </cell>
          <cell r="E85">
            <v>906</v>
          </cell>
          <cell r="F85">
            <v>386</v>
          </cell>
          <cell r="G85">
            <v>0</v>
          </cell>
          <cell r="H85">
            <v>0.33</v>
          </cell>
          <cell r="I85">
            <v>60</v>
          </cell>
          <cell r="J85">
            <v>927</v>
          </cell>
          <cell r="K85">
            <v>-21</v>
          </cell>
          <cell r="L85">
            <v>200</v>
          </cell>
          <cell r="M85">
            <v>200</v>
          </cell>
          <cell r="N85">
            <v>0</v>
          </cell>
          <cell r="V85">
            <v>200</v>
          </cell>
          <cell r="W85">
            <v>181.2</v>
          </cell>
          <cell r="X85">
            <v>200</v>
          </cell>
          <cell r="Y85">
            <v>6.5452538631346586</v>
          </cell>
          <cell r="Z85">
            <v>2.130242825607064</v>
          </cell>
          <cell r="AD85">
            <v>0</v>
          </cell>
          <cell r="AE85">
            <v>149.80000000000001</v>
          </cell>
          <cell r="AF85">
            <v>155.80000000000001</v>
          </cell>
          <cell r="AG85">
            <v>192.4</v>
          </cell>
          <cell r="AH85">
            <v>238</v>
          </cell>
          <cell r="AI85" t="str">
            <v>Паша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B86" t="str">
            <v>шт</v>
          </cell>
          <cell r="C86">
            <v>240</v>
          </cell>
          <cell r="D86">
            <v>463</v>
          </cell>
          <cell r="E86">
            <v>477</v>
          </cell>
          <cell r="F86">
            <v>212</v>
          </cell>
          <cell r="G86">
            <v>0</v>
          </cell>
          <cell r="H86">
            <v>0.35</v>
          </cell>
          <cell r="I86" t="e">
            <v>#N/A</v>
          </cell>
          <cell r="J86">
            <v>519</v>
          </cell>
          <cell r="K86">
            <v>-42</v>
          </cell>
          <cell r="L86">
            <v>100</v>
          </cell>
          <cell r="M86">
            <v>110</v>
          </cell>
          <cell r="N86">
            <v>0</v>
          </cell>
          <cell r="V86">
            <v>100</v>
          </cell>
          <cell r="W86">
            <v>95.4</v>
          </cell>
          <cell r="X86">
            <v>100</v>
          </cell>
          <cell r="Y86">
            <v>6.5199161425576513</v>
          </cell>
          <cell r="Z86">
            <v>2.2222222222222219</v>
          </cell>
          <cell r="AD86">
            <v>0</v>
          </cell>
          <cell r="AE86">
            <v>90</v>
          </cell>
          <cell r="AF86">
            <v>95.4</v>
          </cell>
          <cell r="AG86">
            <v>99</v>
          </cell>
          <cell r="AH86">
            <v>118</v>
          </cell>
          <cell r="AI86" t="str">
            <v>Паша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B87" t="str">
            <v>шт</v>
          </cell>
          <cell r="C87">
            <v>349</v>
          </cell>
          <cell r="D87">
            <v>484</v>
          </cell>
          <cell r="E87">
            <v>523</v>
          </cell>
          <cell r="F87">
            <v>288</v>
          </cell>
          <cell r="G87" t="str">
            <v>ябл</v>
          </cell>
          <cell r="H87">
            <v>0.33</v>
          </cell>
          <cell r="I87" t="e">
            <v>#N/A</v>
          </cell>
          <cell r="J87">
            <v>541</v>
          </cell>
          <cell r="K87">
            <v>-18</v>
          </cell>
          <cell r="L87">
            <v>80</v>
          </cell>
          <cell r="M87">
            <v>0</v>
          </cell>
          <cell r="N87">
            <v>130</v>
          </cell>
          <cell r="V87">
            <v>100</v>
          </cell>
          <cell r="W87">
            <v>104.6</v>
          </cell>
          <cell r="X87">
            <v>100</v>
          </cell>
          <cell r="Y87">
            <v>6.6730401529636714</v>
          </cell>
          <cell r="Z87">
            <v>2.7533460803059273</v>
          </cell>
          <cell r="AD87">
            <v>0</v>
          </cell>
          <cell r="AE87">
            <v>61.4</v>
          </cell>
          <cell r="AF87">
            <v>65.8</v>
          </cell>
          <cell r="AG87">
            <v>84.8</v>
          </cell>
          <cell r="AH87">
            <v>41</v>
          </cell>
          <cell r="AI87" t="str">
            <v>акиюльяб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2069</v>
          </cell>
          <cell r="D88">
            <v>6868</v>
          </cell>
          <cell r="E88">
            <v>5971</v>
          </cell>
          <cell r="F88">
            <v>2889</v>
          </cell>
          <cell r="G88">
            <v>0</v>
          </cell>
          <cell r="H88">
            <v>0.35</v>
          </cell>
          <cell r="I88">
            <v>40</v>
          </cell>
          <cell r="J88">
            <v>5978</v>
          </cell>
          <cell r="K88">
            <v>-7</v>
          </cell>
          <cell r="L88">
            <v>1000</v>
          </cell>
          <cell r="M88">
            <v>1000</v>
          </cell>
          <cell r="N88">
            <v>0</v>
          </cell>
          <cell r="V88">
            <v>700</v>
          </cell>
          <cell r="W88">
            <v>939.8</v>
          </cell>
          <cell r="X88">
            <v>700</v>
          </cell>
          <cell r="Y88">
            <v>6.6918493296446053</v>
          </cell>
          <cell r="Z88">
            <v>3.0740583102787831</v>
          </cell>
          <cell r="AD88">
            <v>1272</v>
          </cell>
          <cell r="AE88">
            <v>817.8</v>
          </cell>
          <cell r="AF88">
            <v>863.6</v>
          </cell>
          <cell r="AG88">
            <v>1002.6</v>
          </cell>
          <cell r="AH88">
            <v>895</v>
          </cell>
          <cell r="AI88" t="str">
            <v>акиюльяб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3073</v>
          </cell>
          <cell r="D89">
            <v>8289</v>
          </cell>
          <cell r="E89">
            <v>7935</v>
          </cell>
          <cell r="F89">
            <v>3300</v>
          </cell>
          <cell r="G89">
            <v>0</v>
          </cell>
          <cell r="H89">
            <v>0.35</v>
          </cell>
          <cell r="I89">
            <v>45</v>
          </cell>
          <cell r="J89">
            <v>8018</v>
          </cell>
          <cell r="K89">
            <v>-83</v>
          </cell>
          <cell r="L89">
            <v>1800</v>
          </cell>
          <cell r="M89">
            <v>1500</v>
          </cell>
          <cell r="N89">
            <v>0</v>
          </cell>
          <cell r="V89">
            <v>1000</v>
          </cell>
          <cell r="W89">
            <v>1325.4</v>
          </cell>
          <cell r="X89">
            <v>1000</v>
          </cell>
          <cell r="Y89">
            <v>6.4886072129168548</v>
          </cell>
          <cell r="Z89">
            <v>2.4898143956541419</v>
          </cell>
          <cell r="AD89">
            <v>1308</v>
          </cell>
          <cell r="AE89">
            <v>1505.6</v>
          </cell>
          <cell r="AF89">
            <v>1665</v>
          </cell>
          <cell r="AG89">
            <v>1520.8</v>
          </cell>
          <cell r="AH89">
            <v>1436</v>
          </cell>
          <cell r="AI89" t="str">
            <v>оконч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324</v>
          </cell>
          <cell r="D90">
            <v>5</v>
          </cell>
          <cell r="E90">
            <v>87</v>
          </cell>
          <cell r="F90">
            <v>237</v>
          </cell>
          <cell r="G90" t="str">
            <v>лидер</v>
          </cell>
          <cell r="H90">
            <v>0.11</v>
          </cell>
          <cell r="I90">
            <v>120</v>
          </cell>
          <cell r="J90">
            <v>92</v>
          </cell>
          <cell r="K90">
            <v>-5</v>
          </cell>
          <cell r="L90">
            <v>0</v>
          </cell>
          <cell r="M90">
            <v>0</v>
          </cell>
          <cell r="N90">
            <v>0</v>
          </cell>
          <cell r="W90">
            <v>17.399999999999999</v>
          </cell>
          <cell r="Y90">
            <v>13.620689655172415</v>
          </cell>
          <cell r="Z90">
            <v>13.620689655172415</v>
          </cell>
          <cell r="AD90">
            <v>0</v>
          </cell>
          <cell r="AE90">
            <v>0.4</v>
          </cell>
          <cell r="AF90">
            <v>24.2</v>
          </cell>
          <cell r="AG90">
            <v>18.600000000000001</v>
          </cell>
          <cell r="AH90">
            <v>33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249</v>
          </cell>
          <cell r="D91">
            <v>62</v>
          </cell>
          <cell r="E91">
            <v>129</v>
          </cell>
          <cell r="F91">
            <v>182</v>
          </cell>
          <cell r="G91" t="str">
            <v>лидер</v>
          </cell>
          <cell r="H91">
            <v>0.11</v>
          </cell>
          <cell r="I91">
            <v>120</v>
          </cell>
          <cell r="J91">
            <v>136</v>
          </cell>
          <cell r="K91">
            <v>-7</v>
          </cell>
          <cell r="L91">
            <v>0</v>
          </cell>
          <cell r="M91">
            <v>0</v>
          </cell>
          <cell r="N91">
            <v>0</v>
          </cell>
          <cell r="W91">
            <v>25.8</v>
          </cell>
          <cell r="Y91">
            <v>7.054263565891473</v>
          </cell>
          <cell r="Z91">
            <v>7.054263565891473</v>
          </cell>
          <cell r="AD91">
            <v>0</v>
          </cell>
          <cell r="AE91">
            <v>1.2</v>
          </cell>
          <cell r="AF91">
            <v>33.4</v>
          </cell>
          <cell r="AG91">
            <v>20.8</v>
          </cell>
          <cell r="AH91">
            <v>43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244</v>
          </cell>
          <cell r="D92">
            <v>580</v>
          </cell>
          <cell r="E92">
            <v>558</v>
          </cell>
          <cell r="F92">
            <v>246</v>
          </cell>
          <cell r="G92" t="str">
            <v>лидер</v>
          </cell>
          <cell r="H92">
            <v>0.06</v>
          </cell>
          <cell r="I92">
            <v>60</v>
          </cell>
          <cell r="J92">
            <v>670</v>
          </cell>
          <cell r="K92">
            <v>-112</v>
          </cell>
          <cell r="L92">
            <v>100</v>
          </cell>
          <cell r="M92">
            <v>100</v>
          </cell>
          <cell r="N92">
            <v>100</v>
          </cell>
          <cell r="V92">
            <v>100</v>
          </cell>
          <cell r="W92">
            <v>111.6</v>
          </cell>
          <cell r="X92">
            <v>150</v>
          </cell>
          <cell r="Y92">
            <v>7.1326164874551976</v>
          </cell>
          <cell r="Z92">
            <v>2.2043010752688175</v>
          </cell>
          <cell r="AD92">
            <v>0</v>
          </cell>
          <cell r="AE92">
            <v>5.4</v>
          </cell>
          <cell r="AF92">
            <v>88</v>
          </cell>
          <cell r="AG92">
            <v>94.4</v>
          </cell>
          <cell r="AH92">
            <v>184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232</v>
          </cell>
          <cell r="D93">
            <v>338</v>
          </cell>
          <cell r="E93">
            <v>362</v>
          </cell>
          <cell r="F93">
            <v>192</v>
          </cell>
          <cell r="G93">
            <v>0</v>
          </cell>
          <cell r="H93">
            <v>0.06</v>
          </cell>
          <cell r="I93">
            <v>0</v>
          </cell>
          <cell r="J93">
            <v>489</v>
          </cell>
          <cell r="K93">
            <v>-127</v>
          </cell>
          <cell r="L93">
            <v>100</v>
          </cell>
          <cell r="M93">
            <v>100</v>
          </cell>
          <cell r="N93">
            <v>100</v>
          </cell>
          <cell r="V93">
            <v>100</v>
          </cell>
          <cell r="W93">
            <v>72.400000000000006</v>
          </cell>
          <cell r="X93">
            <v>100</v>
          </cell>
          <cell r="Y93">
            <v>9.5580110497237563</v>
          </cell>
          <cell r="Z93">
            <v>2.6519337016574585</v>
          </cell>
          <cell r="AD93">
            <v>0</v>
          </cell>
          <cell r="AE93">
            <v>40.4</v>
          </cell>
          <cell r="AF93">
            <v>60.2</v>
          </cell>
          <cell r="AG93">
            <v>83.8</v>
          </cell>
          <cell r="AH93">
            <v>92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213</v>
          </cell>
          <cell r="D94">
            <v>857</v>
          </cell>
          <cell r="E94">
            <v>734</v>
          </cell>
          <cell r="F94">
            <v>307</v>
          </cell>
          <cell r="G94" t="str">
            <v>лидер</v>
          </cell>
          <cell r="H94">
            <v>0.06</v>
          </cell>
          <cell r="I94">
            <v>60</v>
          </cell>
          <cell r="J94">
            <v>824</v>
          </cell>
          <cell r="K94">
            <v>-90</v>
          </cell>
          <cell r="L94">
            <v>150</v>
          </cell>
          <cell r="M94">
            <v>150</v>
          </cell>
          <cell r="N94">
            <v>100</v>
          </cell>
          <cell r="V94">
            <v>200</v>
          </cell>
          <cell r="W94">
            <v>146.80000000000001</v>
          </cell>
          <cell r="X94">
            <v>150</v>
          </cell>
          <cell r="Y94">
            <v>7.200272479564032</v>
          </cell>
          <cell r="Z94">
            <v>2.0912806539509536</v>
          </cell>
          <cell r="AD94">
            <v>0</v>
          </cell>
          <cell r="AE94">
            <v>82.8</v>
          </cell>
          <cell r="AF94">
            <v>112</v>
          </cell>
          <cell r="AG94">
            <v>127.8</v>
          </cell>
          <cell r="AH94">
            <v>263</v>
          </cell>
          <cell r="AI94" t="e">
            <v>#N/A</v>
          </cell>
        </row>
        <row r="95">
          <cell r="A95" t="str">
            <v xml:space="preserve"> 421  Сосиски Царедворские 0,33 кг ТМ Стародворье  ПОКОМ</v>
          </cell>
          <cell r="B95" t="str">
            <v>шт</v>
          </cell>
          <cell r="C95">
            <v>243</v>
          </cell>
          <cell r="D95">
            <v>390</v>
          </cell>
          <cell r="E95">
            <v>587</v>
          </cell>
          <cell r="F95">
            <v>17</v>
          </cell>
          <cell r="G95" t="str">
            <v>лид, я</v>
          </cell>
          <cell r="H95">
            <v>0.33</v>
          </cell>
          <cell r="I95">
            <v>40</v>
          </cell>
          <cell r="J95">
            <v>760</v>
          </cell>
          <cell r="K95">
            <v>-173</v>
          </cell>
          <cell r="L95">
            <v>150</v>
          </cell>
          <cell r="M95">
            <v>150</v>
          </cell>
          <cell r="N95">
            <v>160</v>
          </cell>
          <cell r="V95">
            <v>150</v>
          </cell>
          <cell r="W95">
            <v>117.4</v>
          </cell>
          <cell r="X95">
            <v>150</v>
          </cell>
          <cell r="Y95">
            <v>6.6183986371379895</v>
          </cell>
          <cell r="Z95">
            <v>0.14480408858603067</v>
          </cell>
          <cell r="AD95">
            <v>0</v>
          </cell>
          <cell r="AE95">
            <v>115.6</v>
          </cell>
          <cell r="AF95">
            <v>119.2</v>
          </cell>
          <cell r="AG95">
            <v>129.19999999999999</v>
          </cell>
          <cell r="AH95">
            <v>80</v>
          </cell>
          <cell r="AI95" t="e">
            <v>#N/A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B96" t="str">
            <v>шт</v>
          </cell>
          <cell r="C96">
            <v>152</v>
          </cell>
          <cell r="D96">
            <v>288</v>
          </cell>
          <cell r="E96">
            <v>242</v>
          </cell>
          <cell r="F96">
            <v>186</v>
          </cell>
          <cell r="G96" t="str">
            <v>нов</v>
          </cell>
          <cell r="H96">
            <v>0.15</v>
          </cell>
          <cell r="I96" t="e">
            <v>#N/A</v>
          </cell>
          <cell r="J96">
            <v>279</v>
          </cell>
          <cell r="K96">
            <v>-37</v>
          </cell>
          <cell r="L96">
            <v>0</v>
          </cell>
          <cell r="M96">
            <v>0</v>
          </cell>
          <cell r="N96">
            <v>0</v>
          </cell>
          <cell r="V96">
            <v>100</v>
          </cell>
          <cell r="W96">
            <v>48.4</v>
          </cell>
          <cell r="X96">
            <v>100</v>
          </cell>
          <cell r="Y96">
            <v>7.9752066115702478</v>
          </cell>
          <cell r="Z96">
            <v>3.8429752066115705</v>
          </cell>
          <cell r="AD96">
            <v>0</v>
          </cell>
          <cell r="AE96">
            <v>40.6</v>
          </cell>
          <cell r="AF96">
            <v>47.6</v>
          </cell>
          <cell r="AG96">
            <v>39</v>
          </cell>
          <cell r="AH96">
            <v>65</v>
          </cell>
          <cell r="AI96" t="e">
            <v>#N/A</v>
          </cell>
        </row>
        <row r="97">
          <cell r="A97" t="str">
            <v xml:space="preserve"> 426  Колбаса варенокопченая из мяса птицы Сервелат Царедворский, 0,28 кг срез ПОКОМ</v>
          </cell>
          <cell r="B97" t="str">
            <v>шт</v>
          </cell>
          <cell r="C97">
            <v>237</v>
          </cell>
          <cell r="D97">
            <v>419</v>
          </cell>
          <cell r="E97">
            <v>327</v>
          </cell>
          <cell r="F97">
            <v>317</v>
          </cell>
          <cell r="G97" t="str">
            <v>лид, я</v>
          </cell>
          <cell r="H97">
            <v>0.28000000000000003</v>
          </cell>
          <cell r="I97">
            <v>40</v>
          </cell>
          <cell r="J97">
            <v>341</v>
          </cell>
          <cell r="K97">
            <v>-14</v>
          </cell>
          <cell r="L97">
            <v>120</v>
          </cell>
          <cell r="M97">
            <v>80</v>
          </cell>
          <cell r="N97">
            <v>0</v>
          </cell>
          <cell r="W97">
            <v>65.400000000000006</v>
          </cell>
          <cell r="Y97">
            <v>7.9051987767584091</v>
          </cell>
          <cell r="Z97">
            <v>4.8470948012232409</v>
          </cell>
          <cell r="AD97">
            <v>0</v>
          </cell>
          <cell r="AE97">
            <v>95.6</v>
          </cell>
          <cell r="AF97">
            <v>94.8</v>
          </cell>
          <cell r="AG97">
            <v>90.8</v>
          </cell>
          <cell r="AH97">
            <v>63</v>
          </cell>
          <cell r="AI97" t="str">
            <v>оконч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B98" t="str">
            <v>кг</v>
          </cell>
          <cell r="C98">
            <v>242.17099999999999</v>
          </cell>
          <cell r="D98">
            <v>232.18899999999999</v>
          </cell>
          <cell r="E98">
            <v>462.53</v>
          </cell>
          <cell r="F98">
            <v>10.381</v>
          </cell>
          <cell r="G98" t="str">
            <v>н</v>
          </cell>
          <cell r="H98">
            <v>1</v>
          </cell>
          <cell r="I98" t="e">
            <v>#N/A</v>
          </cell>
          <cell r="J98">
            <v>453.85</v>
          </cell>
          <cell r="K98">
            <v>8.67999999999995</v>
          </cell>
          <cell r="L98">
            <v>60</v>
          </cell>
          <cell r="M98">
            <v>70</v>
          </cell>
          <cell r="N98">
            <v>120</v>
          </cell>
          <cell r="V98">
            <v>180</v>
          </cell>
          <cell r="W98">
            <v>92.506</v>
          </cell>
          <cell r="X98">
            <v>180</v>
          </cell>
          <cell r="Y98">
            <v>6.7063866127602534</v>
          </cell>
          <cell r="Z98">
            <v>0.11221974790824379</v>
          </cell>
          <cell r="AD98">
            <v>0</v>
          </cell>
          <cell r="AE98">
            <v>72.45</v>
          </cell>
          <cell r="AF98">
            <v>78.246000000000009</v>
          </cell>
          <cell r="AG98">
            <v>65.459800000000001</v>
          </cell>
          <cell r="AH98">
            <v>112.848</v>
          </cell>
          <cell r="AI98" t="str">
            <v>увел</v>
          </cell>
        </row>
        <row r="99">
          <cell r="A99" t="str">
            <v xml:space="preserve"> 428  Сосиски Царедворские по-баварски ТМ Стародворье, 0,33 кг ПОКОМ</v>
          </cell>
          <cell r="B99" t="str">
            <v>шт</v>
          </cell>
          <cell r="C99">
            <v>180</v>
          </cell>
          <cell r="D99">
            <v>452</v>
          </cell>
          <cell r="E99">
            <v>516</v>
          </cell>
          <cell r="F99">
            <v>95</v>
          </cell>
          <cell r="G99" t="str">
            <v>нов</v>
          </cell>
          <cell r="H99">
            <v>0.33</v>
          </cell>
          <cell r="I99" t="e">
            <v>#N/A</v>
          </cell>
          <cell r="J99">
            <v>639</v>
          </cell>
          <cell r="K99">
            <v>-123</v>
          </cell>
          <cell r="L99">
            <v>120</v>
          </cell>
          <cell r="M99">
            <v>100</v>
          </cell>
          <cell r="N99">
            <v>80</v>
          </cell>
          <cell r="V99">
            <v>150</v>
          </cell>
          <cell r="W99">
            <v>103.2</v>
          </cell>
          <cell r="X99">
            <v>150</v>
          </cell>
          <cell r="Y99">
            <v>6.7344961240310077</v>
          </cell>
          <cell r="Z99">
            <v>0.9205426356589147</v>
          </cell>
          <cell r="AD99">
            <v>0</v>
          </cell>
          <cell r="AE99">
            <v>88.8</v>
          </cell>
          <cell r="AF99">
            <v>92.2</v>
          </cell>
          <cell r="AG99">
            <v>105.8</v>
          </cell>
          <cell r="AH99">
            <v>112</v>
          </cell>
          <cell r="AI99" t="e">
            <v>#N/A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B100" t="str">
            <v>шт</v>
          </cell>
          <cell r="C100">
            <v>307</v>
          </cell>
          <cell r="D100">
            <v>465</v>
          </cell>
          <cell r="E100">
            <v>512</v>
          </cell>
          <cell r="F100">
            <v>249</v>
          </cell>
          <cell r="G100" t="str">
            <v>нов</v>
          </cell>
          <cell r="H100">
            <v>0.4</v>
          </cell>
          <cell r="I100" t="e">
            <v>#N/A</v>
          </cell>
          <cell r="J100">
            <v>523</v>
          </cell>
          <cell r="K100">
            <v>-11</v>
          </cell>
          <cell r="L100">
            <v>120</v>
          </cell>
          <cell r="M100">
            <v>120</v>
          </cell>
          <cell r="N100">
            <v>0</v>
          </cell>
          <cell r="V100">
            <v>100</v>
          </cell>
          <cell r="W100">
            <v>102.4</v>
          </cell>
          <cell r="X100">
            <v>100</v>
          </cell>
          <cell r="Y100">
            <v>6.728515625</v>
          </cell>
          <cell r="Z100">
            <v>2.431640625</v>
          </cell>
          <cell r="AD100">
            <v>0</v>
          </cell>
          <cell r="AE100">
            <v>154.4</v>
          </cell>
          <cell r="AF100">
            <v>124.6</v>
          </cell>
          <cell r="AG100">
            <v>114.4</v>
          </cell>
          <cell r="AH100">
            <v>142</v>
          </cell>
          <cell r="AI100" t="str">
            <v>Паша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B101" t="str">
            <v>кг</v>
          </cell>
          <cell r="C101">
            <v>224.73400000000001</v>
          </cell>
          <cell r="D101">
            <v>516.375</v>
          </cell>
          <cell r="E101">
            <v>440.8</v>
          </cell>
          <cell r="F101">
            <v>297.40899999999999</v>
          </cell>
          <cell r="G101" t="str">
            <v>н</v>
          </cell>
          <cell r="H101">
            <v>1</v>
          </cell>
          <cell r="I101" t="e">
            <v>#N/A</v>
          </cell>
          <cell r="J101">
            <v>415.36700000000002</v>
          </cell>
          <cell r="K101">
            <v>25.432999999999993</v>
          </cell>
          <cell r="L101">
            <v>120</v>
          </cell>
          <cell r="M101">
            <v>110</v>
          </cell>
          <cell r="N101">
            <v>0</v>
          </cell>
          <cell r="V101">
            <v>30</v>
          </cell>
          <cell r="W101">
            <v>88.16</v>
          </cell>
          <cell r="X101">
            <v>30</v>
          </cell>
          <cell r="Y101">
            <v>6.6629877495462795</v>
          </cell>
          <cell r="Z101">
            <v>3.3735140653357534</v>
          </cell>
          <cell r="AD101">
            <v>0</v>
          </cell>
          <cell r="AE101">
            <v>107.88</v>
          </cell>
          <cell r="AF101">
            <v>89.61</v>
          </cell>
          <cell r="AG101">
            <v>104.9752</v>
          </cell>
          <cell r="AH101">
            <v>108.75</v>
          </cell>
          <cell r="AI101" t="str">
            <v>увел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B102" t="str">
            <v>шт</v>
          </cell>
          <cell r="C102">
            <v>88</v>
          </cell>
          <cell r="D102">
            <v>175</v>
          </cell>
          <cell r="E102">
            <v>213</v>
          </cell>
          <cell r="F102">
            <v>46</v>
          </cell>
          <cell r="G102" t="str">
            <v>нов</v>
          </cell>
          <cell r="H102">
            <v>0.4</v>
          </cell>
          <cell r="I102" t="e">
            <v>#N/A</v>
          </cell>
          <cell r="J102">
            <v>243</v>
          </cell>
          <cell r="K102">
            <v>-30</v>
          </cell>
          <cell r="L102">
            <v>60</v>
          </cell>
          <cell r="M102">
            <v>40</v>
          </cell>
          <cell r="N102">
            <v>50</v>
          </cell>
          <cell r="V102">
            <v>50</v>
          </cell>
          <cell r="W102">
            <v>42.6</v>
          </cell>
          <cell r="X102">
            <v>50</v>
          </cell>
          <cell r="Y102">
            <v>6.948356807511737</v>
          </cell>
          <cell r="Z102">
            <v>1.07981220657277</v>
          </cell>
          <cell r="AD102">
            <v>0</v>
          </cell>
          <cell r="AE102">
            <v>33.4</v>
          </cell>
          <cell r="AF102">
            <v>42.6</v>
          </cell>
          <cell r="AG102">
            <v>47.8</v>
          </cell>
          <cell r="AH102">
            <v>47</v>
          </cell>
          <cell r="AI102" t="str">
            <v>увел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B103" t="str">
            <v>кг</v>
          </cell>
          <cell r="C103">
            <v>111.11199999999999</v>
          </cell>
          <cell r="D103">
            <v>425.66699999999997</v>
          </cell>
          <cell r="E103">
            <v>317.55</v>
          </cell>
          <cell r="F103">
            <v>209.07900000000001</v>
          </cell>
          <cell r="G103" t="str">
            <v>нов</v>
          </cell>
          <cell r="H103">
            <v>1</v>
          </cell>
          <cell r="I103" t="e">
            <v>#N/A</v>
          </cell>
          <cell r="J103">
            <v>304.76600000000002</v>
          </cell>
          <cell r="K103">
            <v>12.783999999999992</v>
          </cell>
          <cell r="L103">
            <v>80</v>
          </cell>
          <cell r="M103">
            <v>70</v>
          </cell>
          <cell r="N103">
            <v>0</v>
          </cell>
          <cell r="V103">
            <v>40</v>
          </cell>
          <cell r="W103">
            <v>63.510000000000005</v>
          </cell>
          <cell r="X103">
            <v>40</v>
          </cell>
          <cell r="Y103">
            <v>6.9135411746181701</v>
          </cell>
          <cell r="Z103">
            <v>3.2920642418516768</v>
          </cell>
          <cell r="AD103">
            <v>0</v>
          </cell>
          <cell r="AE103">
            <v>62.931600000000003</v>
          </cell>
          <cell r="AF103">
            <v>71.05</v>
          </cell>
          <cell r="AG103">
            <v>67.28</v>
          </cell>
          <cell r="AH103">
            <v>82.65</v>
          </cell>
          <cell r="AI103" t="str">
            <v>увел</v>
          </cell>
        </row>
        <row r="104">
          <cell r="A104" t="str">
            <v xml:space="preserve"> 438  Колбаса Филедворская 0,4 кг. ТМ Стародворье  ПОКОМ</v>
          </cell>
          <cell r="B104" t="str">
            <v>шт</v>
          </cell>
          <cell r="C104">
            <v>57</v>
          </cell>
          <cell r="D104">
            <v>134</v>
          </cell>
          <cell r="E104">
            <v>130</v>
          </cell>
          <cell r="F104">
            <v>60</v>
          </cell>
          <cell r="G104" t="str">
            <v>н</v>
          </cell>
          <cell r="H104">
            <v>0.4</v>
          </cell>
          <cell r="I104" t="e">
            <v>#N/A</v>
          </cell>
          <cell r="J104">
            <v>177</v>
          </cell>
          <cell r="K104">
            <v>-47</v>
          </cell>
          <cell r="L104">
            <v>30</v>
          </cell>
          <cell r="M104">
            <v>20</v>
          </cell>
          <cell r="N104">
            <v>0</v>
          </cell>
          <cell r="V104">
            <v>40</v>
          </cell>
          <cell r="W104">
            <v>26</v>
          </cell>
          <cell r="X104">
            <v>40</v>
          </cell>
          <cell r="Y104">
            <v>7.3076923076923075</v>
          </cell>
          <cell r="Z104">
            <v>2.3076923076923075</v>
          </cell>
          <cell r="AD104">
            <v>0</v>
          </cell>
          <cell r="AE104">
            <v>36.200000000000003</v>
          </cell>
          <cell r="AF104">
            <v>22.2</v>
          </cell>
          <cell r="AG104">
            <v>27</v>
          </cell>
          <cell r="AH104">
            <v>54</v>
          </cell>
          <cell r="AI104" t="str">
            <v>Паша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B105" t="str">
            <v>шт</v>
          </cell>
          <cell r="C105">
            <v>232</v>
          </cell>
          <cell r="D105">
            <v>118</v>
          </cell>
          <cell r="E105">
            <v>180</v>
          </cell>
          <cell r="F105">
            <v>161</v>
          </cell>
          <cell r="G105" t="str">
            <v>нов</v>
          </cell>
          <cell r="H105">
            <v>0.2</v>
          </cell>
          <cell r="I105" t="e">
            <v>#N/A</v>
          </cell>
          <cell r="J105">
            <v>201</v>
          </cell>
          <cell r="K105">
            <v>-21</v>
          </cell>
          <cell r="L105">
            <v>0</v>
          </cell>
          <cell r="M105">
            <v>0</v>
          </cell>
          <cell r="N105">
            <v>0</v>
          </cell>
          <cell r="V105">
            <v>40</v>
          </cell>
          <cell r="W105">
            <v>36</v>
          </cell>
          <cell r="X105">
            <v>40</v>
          </cell>
          <cell r="Y105">
            <v>6.6944444444444446</v>
          </cell>
          <cell r="Z105">
            <v>4.4722222222222223</v>
          </cell>
          <cell r="AD105">
            <v>0</v>
          </cell>
          <cell r="AE105">
            <v>50.2</v>
          </cell>
          <cell r="AF105">
            <v>47.2</v>
          </cell>
          <cell r="AG105">
            <v>37.799999999999997</v>
          </cell>
          <cell r="AH105">
            <v>59</v>
          </cell>
          <cell r="AI105" t="e">
            <v>#N/A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B106" t="str">
            <v>шт</v>
          </cell>
          <cell r="C106">
            <v>259</v>
          </cell>
          <cell r="D106">
            <v>104</v>
          </cell>
          <cell r="E106">
            <v>215</v>
          </cell>
          <cell r="F106">
            <v>140</v>
          </cell>
          <cell r="G106" t="str">
            <v>нов</v>
          </cell>
          <cell r="H106">
            <v>0.2</v>
          </cell>
          <cell r="I106" t="e">
            <v>#N/A</v>
          </cell>
          <cell r="J106">
            <v>240</v>
          </cell>
          <cell r="K106">
            <v>-25</v>
          </cell>
          <cell r="L106">
            <v>30</v>
          </cell>
          <cell r="M106">
            <v>30</v>
          </cell>
          <cell r="N106">
            <v>0</v>
          </cell>
          <cell r="V106">
            <v>40</v>
          </cell>
          <cell r="W106">
            <v>43</v>
          </cell>
          <cell r="X106">
            <v>40</v>
          </cell>
          <cell r="Y106">
            <v>6.5116279069767442</v>
          </cell>
          <cell r="Z106">
            <v>3.2558139534883721</v>
          </cell>
          <cell r="AD106">
            <v>0</v>
          </cell>
          <cell r="AE106">
            <v>56</v>
          </cell>
          <cell r="AF106">
            <v>46.8</v>
          </cell>
          <cell r="AG106">
            <v>46</v>
          </cell>
          <cell r="AH106">
            <v>51</v>
          </cell>
          <cell r="AI106" t="str">
            <v>увел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B107" t="str">
            <v>шт</v>
          </cell>
          <cell r="C107">
            <v>199</v>
          </cell>
          <cell r="D107">
            <v>621</v>
          </cell>
          <cell r="E107">
            <v>532</v>
          </cell>
          <cell r="F107">
            <v>272</v>
          </cell>
          <cell r="G107" t="str">
            <v>нов</v>
          </cell>
          <cell r="H107">
            <v>0.2</v>
          </cell>
          <cell r="I107" t="e">
            <v>#N/A</v>
          </cell>
          <cell r="J107">
            <v>595</v>
          </cell>
          <cell r="K107">
            <v>-63</v>
          </cell>
          <cell r="L107">
            <v>100</v>
          </cell>
          <cell r="M107">
            <v>80</v>
          </cell>
          <cell r="N107">
            <v>0</v>
          </cell>
          <cell r="V107">
            <v>120</v>
          </cell>
          <cell r="W107">
            <v>106.4</v>
          </cell>
          <cell r="X107">
            <v>120</v>
          </cell>
          <cell r="Y107">
            <v>6.5037593984962401</v>
          </cell>
          <cell r="Z107">
            <v>2.5563909774436091</v>
          </cell>
          <cell r="AD107">
            <v>0</v>
          </cell>
          <cell r="AE107">
            <v>70.2</v>
          </cell>
          <cell r="AF107">
            <v>105</v>
          </cell>
          <cell r="AG107">
            <v>111.2</v>
          </cell>
          <cell r="AH107">
            <v>140</v>
          </cell>
          <cell r="AI107" t="str">
            <v>увел</v>
          </cell>
        </row>
        <row r="108">
          <cell r="A108" t="str">
            <v xml:space="preserve"> 448  Сосиски Сливушки по-венски ТМ Вязанка. 0,3 кг ПОКОМ</v>
          </cell>
          <cell r="B108" t="str">
            <v>шт</v>
          </cell>
          <cell r="C108">
            <v>74</v>
          </cell>
          <cell r="D108">
            <v>84</v>
          </cell>
          <cell r="E108">
            <v>131</v>
          </cell>
          <cell r="F108">
            <v>20</v>
          </cell>
          <cell r="G108" t="str">
            <v>нов</v>
          </cell>
          <cell r="H108">
            <v>0.3</v>
          </cell>
          <cell r="I108" t="e">
            <v>#N/A</v>
          </cell>
          <cell r="J108">
            <v>191</v>
          </cell>
          <cell r="K108">
            <v>-60</v>
          </cell>
          <cell r="L108">
            <v>30</v>
          </cell>
          <cell r="M108">
            <v>30</v>
          </cell>
          <cell r="N108">
            <v>20</v>
          </cell>
          <cell r="V108">
            <v>40</v>
          </cell>
          <cell r="W108">
            <v>26.2</v>
          </cell>
          <cell r="X108">
            <v>40</v>
          </cell>
          <cell r="Y108">
            <v>6.8702290076335881</v>
          </cell>
          <cell r="Z108">
            <v>0.76335877862595425</v>
          </cell>
          <cell r="AD108">
            <v>0</v>
          </cell>
          <cell r="AE108">
            <v>16.2</v>
          </cell>
          <cell r="AF108">
            <v>15.2</v>
          </cell>
          <cell r="AG108">
            <v>21</v>
          </cell>
          <cell r="AH108">
            <v>42</v>
          </cell>
          <cell r="AI108" t="str">
            <v>увел</v>
          </cell>
        </row>
        <row r="109">
          <cell r="A109" t="str">
            <v xml:space="preserve"> 449  Колбаса Дугушка Стародворская ВЕС ТС Дугушка ПОКОМ</v>
          </cell>
          <cell r="B109" t="str">
            <v>кг</v>
          </cell>
          <cell r="C109">
            <v>82.343000000000004</v>
          </cell>
          <cell r="D109">
            <v>5.9359999999999999</v>
          </cell>
          <cell r="E109">
            <v>597</v>
          </cell>
          <cell r="F109">
            <v>642</v>
          </cell>
          <cell r="G109" t="str">
            <v>рот</v>
          </cell>
          <cell r="H109">
            <v>1</v>
          </cell>
          <cell r="I109" t="e">
            <v>#N/A</v>
          </cell>
          <cell r="J109">
            <v>147.56399999999999</v>
          </cell>
          <cell r="K109">
            <v>449.43600000000004</v>
          </cell>
          <cell r="L109">
            <v>150</v>
          </cell>
          <cell r="M109">
            <v>150</v>
          </cell>
          <cell r="N109">
            <v>100</v>
          </cell>
          <cell r="V109">
            <v>150</v>
          </cell>
          <cell r="W109">
            <v>119.4</v>
          </cell>
          <cell r="X109">
            <v>150</v>
          </cell>
          <cell r="Y109">
            <v>11.239530988274707</v>
          </cell>
          <cell r="Z109">
            <v>5.3768844221105523</v>
          </cell>
          <cell r="AD109">
            <v>0</v>
          </cell>
          <cell r="AE109">
            <v>107.8</v>
          </cell>
          <cell r="AF109">
            <v>116.452</v>
          </cell>
          <cell r="AG109">
            <v>138.71700000000001</v>
          </cell>
          <cell r="AH109">
            <v>0.84799999999999998</v>
          </cell>
          <cell r="AI109" t="e">
            <v>#N/A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B110" t="str">
            <v>кг</v>
          </cell>
          <cell r="C110">
            <v>1131.461</v>
          </cell>
          <cell r="D110">
            <v>9132.1509999999998</v>
          </cell>
          <cell r="E110">
            <v>4294.8310000000001</v>
          </cell>
          <cell r="F110">
            <v>1719.261</v>
          </cell>
          <cell r="G110">
            <v>0</v>
          </cell>
          <cell r="H110">
            <v>1</v>
          </cell>
          <cell r="I110" t="e">
            <v>#N/A</v>
          </cell>
          <cell r="J110">
            <v>4896.9369999999999</v>
          </cell>
          <cell r="K110">
            <v>-602.10599999999977</v>
          </cell>
          <cell r="L110">
            <v>1200</v>
          </cell>
          <cell r="M110">
            <v>900</v>
          </cell>
          <cell r="N110">
            <v>0</v>
          </cell>
          <cell r="V110">
            <v>900</v>
          </cell>
          <cell r="W110">
            <v>858.96620000000007</v>
          </cell>
          <cell r="X110">
            <v>900</v>
          </cell>
          <cell r="Y110">
            <v>6.5418883769815386</v>
          </cell>
          <cell r="Z110">
            <v>2.0015467430499592</v>
          </cell>
          <cell r="AD110">
            <v>0</v>
          </cell>
          <cell r="AE110">
            <v>938.22</v>
          </cell>
          <cell r="AF110">
            <v>784.851</v>
          </cell>
          <cell r="AG110">
            <v>911.99559999999997</v>
          </cell>
          <cell r="AH110">
            <v>844.38499999999999</v>
          </cell>
          <cell r="AI110" t="str">
            <v>оконч</v>
          </cell>
        </row>
        <row r="111">
          <cell r="A111" t="str">
            <v xml:space="preserve"> 453  Колбаса Докторская Филейная ВЕС большой батон ТМ Особый рецепт  ПОКОМ</v>
          </cell>
          <cell r="B111" t="str">
            <v>кг</v>
          </cell>
          <cell r="C111">
            <v>-95.427999999999997</v>
          </cell>
          <cell r="D111">
            <v>110.86499999999999</v>
          </cell>
          <cell r="E111">
            <v>47.476999999999997</v>
          </cell>
          <cell r="F111">
            <v>-32.04</v>
          </cell>
          <cell r="G111">
            <v>0</v>
          </cell>
          <cell r="H111">
            <v>0</v>
          </cell>
          <cell r="I111" t="e">
            <v>#N/A</v>
          </cell>
          <cell r="J111">
            <v>40.201000000000001</v>
          </cell>
          <cell r="K111">
            <v>7.2759999999999962</v>
          </cell>
          <cell r="L111">
            <v>0</v>
          </cell>
          <cell r="M111">
            <v>0</v>
          </cell>
          <cell r="N111">
            <v>0</v>
          </cell>
          <cell r="W111">
            <v>9.4954000000000001</v>
          </cell>
          <cell r="Y111">
            <v>-3.3742654337889926</v>
          </cell>
          <cell r="Z111">
            <v>-3.3742654337889926</v>
          </cell>
          <cell r="AD111">
            <v>0</v>
          </cell>
          <cell r="AE111">
            <v>1718</v>
          </cell>
          <cell r="AF111">
            <v>1517.8</v>
          </cell>
          <cell r="AG111">
            <v>1857.6</v>
          </cell>
          <cell r="AH111">
            <v>32.04</v>
          </cell>
          <cell r="AI111" t="str">
            <v>акиюльяб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B112" t="str">
            <v>кг</v>
          </cell>
          <cell r="C112">
            <v>3754.95</v>
          </cell>
          <cell r="D112">
            <v>18593.665000000001</v>
          </cell>
          <cell r="E112">
            <v>10302</v>
          </cell>
          <cell r="F112">
            <v>2957</v>
          </cell>
          <cell r="G112">
            <v>0</v>
          </cell>
          <cell r="H112">
            <v>1</v>
          </cell>
          <cell r="I112" t="e">
            <v>#N/A</v>
          </cell>
          <cell r="J112">
            <v>10008.561</v>
          </cell>
          <cell r="K112">
            <v>293.43900000000031</v>
          </cell>
          <cell r="L112">
            <v>2300</v>
          </cell>
          <cell r="M112">
            <v>1600</v>
          </cell>
          <cell r="N112">
            <v>2500</v>
          </cell>
          <cell r="V112">
            <v>2400</v>
          </cell>
          <cell r="W112">
            <v>2060.4</v>
          </cell>
          <cell r="X112">
            <v>2500</v>
          </cell>
          <cell r="Y112">
            <v>6.9195301883129483</v>
          </cell>
          <cell r="Z112">
            <v>1.4351582217045233</v>
          </cell>
          <cell r="AD112">
            <v>0</v>
          </cell>
          <cell r="AE112">
            <v>1718</v>
          </cell>
          <cell r="AF112">
            <v>1517.8</v>
          </cell>
          <cell r="AG112">
            <v>1857.6</v>
          </cell>
          <cell r="AH112">
            <v>1660.8219999999999</v>
          </cell>
          <cell r="AI112" t="e">
            <v>#N/A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B113" t="str">
            <v>кг</v>
          </cell>
          <cell r="C113">
            <v>3088.2579999999998</v>
          </cell>
          <cell r="D113">
            <v>7745.2269999999999</v>
          </cell>
          <cell r="E113">
            <v>4946</v>
          </cell>
          <cell r="F113">
            <v>3175</v>
          </cell>
          <cell r="G113">
            <v>0</v>
          </cell>
          <cell r="H113">
            <v>1</v>
          </cell>
          <cell r="I113" t="e">
            <v>#N/A</v>
          </cell>
          <cell r="J113">
            <v>3591.6019999999999</v>
          </cell>
          <cell r="K113">
            <v>1354.3980000000001</v>
          </cell>
          <cell r="L113">
            <v>1200</v>
          </cell>
          <cell r="M113">
            <v>1000</v>
          </cell>
          <cell r="N113">
            <v>0</v>
          </cell>
          <cell r="V113">
            <v>600</v>
          </cell>
          <cell r="W113">
            <v>989.2</v>
          </cell>
          <cell r="X113">
            <v>600</v>
          </cell>
          <cell r="Y113">
            <v>6.6467852810351795</v>
          </cell>
          <cell r="Z113">
            <v>3.2096643752527294</v>
          </cell>
          <cell r="AD113">
            <v>0</v>
          </cell>
          <cell r="AE113">
            <v>1121</v>
          </cell>
          <cell r="AF113">
            <v>1265.8</v>
          </cell>
          <cell r="AG113">
            <v>1088.8</v>
          </cell>
          <cell r="AH113">
            <v>767.48500000000001</v>
          </cell>
          <cell r="AI113" t="str">
            <v>оконч</v>
          </cell>
        </row>
        <row r="114">
          <cell r="A114" t="str">
            <v xml:space="preserve"> 459  Колбаса Докторская Филейная 0,5кг ТМ Особый рецепт  ПОКОМ</v>
          </cell>
          <cell r="B114" t="str">
            <v>шт</v>
          </cell>
          <cell r="C114">
            <v>172</v>
          </cell>
          <cell r="D114">
            <v>432</v>
          </cell>
          <cell r="E114">
            <v>237</v>
          </cell>
          <cell r="F114">
            <v>116</v>
          </cell>
          <cell r="G114">
            <v>0</v>
          </cell>
          <cell r="H114">
            <v>0.5</v>
          </cell>
          <cell r="I114" t="e">
            <v>#N/A</v>
          </cell>
          <cell r="J114">
            <v>243</v>
          </cell>
          <cell r="K114">
            <v>-6</v>
          </cell>
          <cell r="L114">
            <v>0</v>
          </cell>
          <cell r="M114">
            <v>50</v>
          </cell>
          <cell r="N114">
            <v>0</v>
          </cell>
          <cell r="V114">
            <v>100</v>
          </cell>
          <cell r="W114">
            <v>47.4</v>
          </cell>
          <cell r="X114">
            <v>100</v>
          </cell>
          <cell r="Y114">
            <v>7.7215189873417724</v>
          </cell>
          <cell r="Z114">
            <v>2.4472573839662446</v>
          </cell>
          <cell r="AD114">
            <v>0</v>
          </cell>
          <cell r="AE114">
            <v>51</v>
          </cell>
          <cell r="AF114">
            <v>54</v>
          </cell>
          <cell r="AG114">
            <v>44.2</v>
          </cell>
          <cell r="AH114">
            <v>80</v>
          </cell>
          <cell r="AI114" t="e">
            <v>#N/A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-343</v>
          </cell>
          <cell r="D115">
            <v>22</v>
          </cell>
          <cell r="E115">
            <v>1603</v>
          </cell>
          <cell r="F115">
            <v>-1944</v>
          </cell>
          <cell r="G115" t="str">
            <v>ак</v>
          </cell>
          <cell r="H115">
            <v>0</v>
          </cell>
          <cell r="I115">
            <v>0</v>
          </cell>
          <cell r="J115">
            <v>1627</v>
          </cell>
          <cell r="K115">
            <v>-24</v>
          </cell>
          <cell r="L115">
            <v>0</v>
          </cell>
          <cell r="M115">
            <v>0</v>
          </cell>
          <cell r="N115">
            <v>0</v>
          </cell>
          <cell r="W115">
            <v>320.60000000000002</v>
          </cell>
          <cell r="Y115">
            <v>-6.0636306924516523</v>
          </cell>
          <cell r="Z115">
            <v>-6.0636306924516523</v>
          </cell>
          <cell r="AD115">
            <v>0</v>
          </cell>
          <cell r="AE115">
            <v>365.8</v>
          </cell>
          <cell r="AF115">
            <v>306.2</v>
          </cell>
          <cell r="AG115">
            <v>309.8</v>
          </cell>
          <cell r="AH115">
            <v>425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-14.34</v>
          </cell>
          <cell r="D116">
            <v>8.8800000000000008</v>
          </cell>
          <cell r="E116">
            <v>11.675000000000001</v>
          </cell>
          <cell r="F116">
            <v>-26.015000000000001</v>
          </cell>
          <cell r="G116" t="str">
            <v>оконч</v>
          </cell>
          <cell r="H116">
            <v>0</v>
          </cell>
          <cell r="I116" t="e">
            <v>#N/A</v>
          </cell>
          <cell r="J116">
            <v>19.8</v>
          </cell>
          <cell r="K116">
            <v>-8.125</v>
          </cell>
          <cell r="L116">
            <v>0</v>
          </cell>
          <cell r="M116">
            <v>0</v>
          </cell>
          <cell r="N116">
            <v>0</v>
          </cell>
          <cell r="W116">
            <v>2.335</v>
          </cell>
          <cell r="Y116">
            <v>-11.141327623126339</v>
          </cell>
          <cell r="Z116">
            <v>-11.141327623126339</v>
          </cell>
          <cell r="AD116">
            <v>0</v>
          </cell>
          <cell r="AE116">
            <v>84.699600000000004</v>
          </cell>
          <cell r="AF116">
            <v>46.941600000000001</v>
          </cell>
          <cell r="AG116">
            <v>14.356</v>
          </cell>
          <cell r="AH116">
            <v>2.96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C117">
            <v>-250.67500000000001</v>
          </cell>
          <cell r="D117">
            <v>409.20499999999998</v>
          </cell>
          <cell r="E117">
            <v>502.52</v>
          </cell>
          <cell r="F117">
            <v>-361.60500000000002</v>
          </cell>
          <cell r="G117" t="str">
            <v>ак</v>
          </cell>
          <cell r="H117">
            <v>0</v>
          </cell>
          <cell r="I117" t="e">
            <v>#N/A</v>
          </cell>
          <cell r="J117">
            <v>507.21199999999999</v>
          </cell>
          <cell r="K117">
            <v>-4.6920000000000073</v>
          </cell>
          <cell r="L117">
            <v>0</v>
          </cell>
          <cell r="M117">
            <v>0</v>
          </cell>
          <cell r="N117">
            <v>0</v>
          </cell>
          <cell r="W117">
            <v>100.50399999999999</v>
          </cell>
          <cell r="Y117">
            <v>-3.5979165008357881</v>
          </cell>
          <cell r="Z117">
            <v>-3.5979165008357881</v>
          </cell>
          <cell r="AD117">
            <v>0</v>
          </cell>
          <cell r="AE117">
            <v>137.11199999999999</v>
          </cell>
          <cell r="AF117">
            <v>95.929999999999993</v>
          </cell>
          <cell r="AG117">
            <v>95.12</v>
          </cell>
          <cell r="AH117">
            <v>55.555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-334</v>
          </cell>
          <cell r="D118">
            <v>7</v>
          </cell>
          <cell r="E118">
            <v>532</v>
          </cell>
          <cell r="F118">
            <v>-864</v>
          </cell>
          <cell r="G118" t="str">
            <v>ак</v>
          </cell>
          <cell r="H118">
            <v>0</v>
          </cell>
          <cell r="I118">
            <v>0</v>
          </cell>
          <cell r="J118">
            <v>538</v>
          </cell>
          <cell r="K118">
            <v>-6</v>
          </cell>
          <cell r="L118">
            <v>0</v>
          </cell>
          <cell r="M118">
            <v>0</v>
          </cell>
          <cell r="N118">
            <v>0</v>
          </cell>
          <cell r="W118">
            <v>106.4</v>
          </cell>
          <cell r="Y118">
            <v>-8.1203007518796984</v>
          </cell>
          <cell r="Z118">
            <v>-8.1203007518796984</v>
          </cell>
          <cell r="AD118">
            <v>0</v>
          </cell>
          <cell r="AE118">
            <v>113.4</v>
          </cell>
          <cell r="AF118">
            <v>92.8</v>
          </cell>
          <cell r="AG118">
            <v>98.2</v>
          </cell>
          <cell r="AH118">
            <v>143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06.07.2024 - 12.07.2024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3.3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5.2</v>
          </cell>
          <cell r="F8">
            <v>739.84799999999996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5.3</v>
          </cell>
          <cell r="F9">
            <v>549.26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9.3000000000000007</v>
          </cell>
          <cell r="F10">
            <v>2131.027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201.55799999999999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4</v>
          </cell>
          <cell r="F12">
            <v>431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602</v>
          </cell>
          <cell r="F13">
            <v>3228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2143</v>
          </cell>
          <cell r="F14">
            <v>6564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1630</v>
          </cell>
          <cell r="F15">
            <v>6710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12</v>
          </cell>
          <cell r="F16">
            <v>384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116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13</v>
          </cell>
          <cell r="F18">
            <v>343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139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20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</v>
          </cell>
          <cell r="F21">
            <v>660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F22">
            <v>3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F23">
            <v>10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9</v>
          </cell>
          <cell r="F24">
            <v>1652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328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7</v>
          </cell>
          <cell r="F26">
            <v>1045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470</v>
          </cell>
          <cell r="F27">
            <v>803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5</v>
          </cell>
          <cell r="F28">
            <v>641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23</v>
          </cell>
          <cell r="F29">
            <v>925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5.65</v>
          </cell>
          <cell r="F30">
            <v>525.85799999999995</v>
          </cell>
        </row>
        <row r="31">
          <cell r="A31" t="str">
            <v xml:space="preserve"> 201  Ветчина Нежная ТМ Особый рецепт, (2,5кг), ПОКОМ</v>
          </cell>
          <cell r="D31">
            <v>60.1</v>
          </cell>
          <cell r="F31">
            <v>6477.5919999999996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6.9</v>
          </cell>
          <cell r="F32">
            <v>388.4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8.1999999999999993</v>
          </cell>
          <cell r="F33">
            <v>574.30600000000004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F34">
            <v>250.227</v>
          </cell>
        </row>
        <row r="35">
          <cell r="A35" t="str">
            <v xml:space="preserve"> 219  Колбаса Докторская Особая ТМ Особый рецепт, ВЕС  ПОКОМ</v>
          </cell>
          <cell r="F35">
            <v>5</v>
          </cell>
        </row>
        <row r="36">
          <cell r="A36" t="str">
            <v xml:space="preserve"> 225  Колбаса Дугушка со шпиком, ВЕС, ТМ Стародворье   ПОКОМ</v>
          </cell>
          <cell r="F36">
            <v>9.9030000000000005</v>
          </cell>
        </row>
        <row r="37">
          <cell r="A37" t="str">
            <v xml:space="preserve"> 226  Колбаса Княжеская, с/к белков.обол в термоусад. пакете, ВЕС, ТМ Стародворье ПОКОМ</v>
          </cell>
          <cell r="F37">
            <v>1.2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13.5</v>
          </cell>
          <cell r="F38">
            <v>636.46299999999997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2.5</v>
          </cell>
          <cell r="F39">
            <v>1113.7190000000001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F40">
            <v>17.53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3.2</v>
          </cell>
          <cell r="F41">
            <v>309.98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8.1</v>
          </cell>
          <cell r="F42">
            <v>277.38499999999999</v>
          </cell>
        </row>
        <row r="43">
          <cell r="A43" t="str">
            <v xml:space="preserve"> 240  Колбаса Салями охотничья, ВЕС. ПОКОМ</v>
          </cell>
          <cell r="D43">
            <v>1.1299999999999999</v>
          </cell>
          <cell r="F43">
            <v>42.645000000000003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13.4</v>
          </cell>
          <cell r="F44">
            <v>660.37300000000005</v>
          </cell>
        </row>
        <row r="45">
          <cell r="A45" t="str">
            <v xml:space="preserve"> 247  Сардельки Нежные, ВЕС.  ПОКОМ</v>
          </cell>
          <cell r="D45">
            <v>5.2</v>
          </cell>
          <cell r="F45">
            <v>192.75399999999999</v>
          </cell>
        </row>
        <row r="46">
          <cell r="A46" t="str">
            <v xml:space="preserve"> 248  Сардельки Сочные ТМ Особый рецепт,   ПОКОМ</v>
          </cell>
          <cell r="D46">
            <v>2.6</v>
          </cell>
          <cell r="F46">
            <v>256.55900000000003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10.8</v>
          </cell>
          <cell r="F47">
            <v>1349.6220000000001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F48">
            <v>215.35300000000001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6.5</v>
          </cell>
          <cell r="F49">
            <v>382.19299999999998</v>
          </cell>
        </row>
        <row r="50">
          <cell r="A50" t="str">
            <v xml:space="preserve"> 263  Шпикачки Стародворские, ВЕС.  ПОКОМ</v>
          </cell>
          <cell r="D50">
            <v>1.3</v>
          </cell>
          <cell r="F50">
            <v>136.00399999999999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2.2000000000000002</v>
          </cell>
          <cell r="F51">
            <v>328.21699999999998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2.95</v>
          </cell>
          <cell r="F52">
            <v>243.52199999999999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4.3</v>
          </cell>
          <cell r="F53">
            <v>288.52699999999999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2</v>
          </cell>
          <cell r="F54">
            <v>1589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1097</v>
          </cell>
          <cell r="F55">
            <v>4483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38</v>
          </cell>
          <cell r="F56">
            <v>6146</v>
          </cell>
        </row>
        <row r="57">
          <cell r="A57" t="str">
            <v xml:space="preserve"> 278  Сосиски Сочинки с сочным окороком, МГС 0.4кг,   ПОКОМ</v>
          </cell>
          <cell r="F57">
            <v>2</v>
          </cell>
        </row>
        <row r="58">
          <cell r="A58" t="str">
            <v xml:space="preserve"> 283  Сосиски Сочинки, ВЕС, ТМ Стародворье ПОКОМ</v>
          </cell>
          <cell r="D58">
            <v>5.4</v>
          </cell>
          <cell r="F58">
            <v>696.16200000000003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13</v>
          </cell>
          <cell r="F59">
            <v>734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20</v>
          </cell>
          <cell r="F60">
            <v>1555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2.8</v>
          </cell>
          <cell r="F61">
            <v>295.637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57</v>
          </cell>
          <cell r="F62">
            <v>2637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59</v>
          </cell>
          <cell r="F63">
            <v>4013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2.1</v>
          </cell>
          <cell r="F64">
            <v>109.56399999999999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4.2</v>
          </cell>
          <cell r="F65">
            <v>241.209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19</v>
          </cell>
          <cell r="F66">
            <v>1610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26</v>
          </cell>
          <cell r="F67">
            <v>2163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31</v>
          </cell>
          <cell r="F68">
            <v>1439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3.9</v>
          </cell>
          <cell r="F69">
            <v>472.71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5.25</v>
          </cell>
          <cell r="F70">
            <v>1155.883</v>
          </cell>
        </row>
        <row r="71">
          <cell r="A71" t="str">
            <v xml:space="preserve"> 316  Колбаса Нежная ТМ Зареченские ВЕС  ПОКОМ</v>
          </cell>
          <cell r="F71">
            <v>91.114000000000004</v>
          </cell>
        </row>
        <row r="72">
          <cell r="A72" t="str">
            <v xml:space="preserve"> 317 Колбаса Сервелат Рижский ТМ Зареченские, ВЕС  ПОКОМ</v>
          </cell>
          <cell r="F72">
            <v>0.5</v>
          </cell>
        </row>
        <row r="73">
          <cell r="A73" t="str">
            <v xml:space="preserve"> 318  Сосиски Датские ТМ Зареченские, ВЕС  ПОКОМ</v>
          </cell>
          <cell r="D73">
            <v>32.6</v>
          </cell>
          <cell r="F73">
            <v>2995.7640000000001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2509</v>
          </cell>
          <cell r="F74">
            <v>7132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2516</v>
          </cell>
          <cell r="F75">
            <v>5857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15</v>
          </cell>
          <cell r="F76">
            <v>1522</v>
          </cell>
        </row>
        <row r="77">
          <cell r="A77" t="str">
            <v xml:space="preserve"> 328  Сардельки Сочинки Стародворье ТМ  0,4 кг ПОКОМ</v>
          </cell>
          <cell r="D77">
            <v>2</v>
          </cell>
          <cell r="F77">
            <v>631</v>
          </cell>
        </row>
        <row r="78">
          <cell r="A78" t="str">
            <v xml:space="preserve"> 329  Сардельки Сочинки с сыром Стародворье ТМ, 0,4 кг. ПОКОМ</v>
          </cell>
          <cell r="F78">
            <v>523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8.0500000000000007</v>
          </cell>
          <cell r="F79">
            <v>1443.7380000000001</v>
          </cell>
        </row>
        <row r="80">
          <cell r="A80" t="str">
            <v xml:space="preserve"> 335  Колбаса Сливушка ТМ Вязанка. ВЕС.  ПОКОМ </v>
          </cell>
          <cell r="D80">
            <v>3.9</v>
          </cell>
          <cell r="F80">
            <v>303.01499999999999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1626</v>
          </cell>
          <cell r="F81">
            <v>5063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17</v>
          </cell>
          <cell r="F82">
            <v>2981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7.2</v>
          </cell>
          <cell r="F83">
            <v>530.34100000000001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13</v>
          </cell>
          <cell r="F84">
            <v>391.73599999999999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7.2</v>
          </cell>
          <cell r="F85">
            <v>809.077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8.8000000000000007</v>
          </cell>
          <cell r="F86">
            <v>540.44399999999996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F87">
            <v>115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2</v>
          </cell>
          <cell r="F88">
            <v>223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F89">
            <v>507</v>
          </cell>
        </row>
        <row r="90">
          <cell r="A90" t="str">
            <v xml:space="preserve"> 364  Сардельки Филейские Вязанка ВЕС NDX ТМ Вязанка  ПОКОМ</v>
          </cell>
          <cell r="F90">
            <v>260.42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10</v>
          </cell>
          <cell r="F91">
            <v>683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20</v>
          </cell>
          <cell r="F92">
            <v>966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34</v>
          </cell>
          <cell r="F93">
            <v>2073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25</v>
          </cell>
          <cell r="F94">
            <v>872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21</v>
          </cell>
          <cell r="F95">
            <v>953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14</v>
          </cell>
          <cell r="F96">
            <v>533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3</v>
          </cell>
          <cell r="F97">
            <v>594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1353</v>
          </cell>
          <cell r="F98">
            <v>6026</v>
          </cell>
        </row>
        <row r="99">
          <cell r="A99" t="str">
            <v xml:space="preserve"> 412  Сосиски Баварские ТМ Стародворье 0,35 кг ПОКОМ</v>
          </cell>
          <cell r="D99">
            <v>1458</v>
          </cell>
          <cell r="F99">
            <v>8069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2</v>
          </cell>
          <cell r="F100">
            <v>103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2</v>
          </cell>
          <cell r="F101">
            <v>147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21</v>
          </cell>
          <cell r="F102">
            <v>693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D103">
            <v>13</v>
          </cell>
          <cell r="F103">
            <v>481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31</v>
          </cell>
          <cell r="F104">
            <v>825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2</v>
          </cell>
          <cell r="F105">
            <v>759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F106">
            <v>310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F107">
            <v>305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F108">
            <v>494.5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4</v>
          </cell>
          <cell r="F109">
            <v>672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8</v>
          </cell>
          <cell r="F110">
            <v>518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8.3000000000000007</v>
          </cell>
          <cell r="F111">
            <v>367.916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F112">
            <v>1.3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7</v>
          </cell>
          <cell r="F113">
            <v>249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2.6</v>
          </cell>
          <cell r="F114">
            <v>299.81799999999998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7</v>
          </cell>
          <cell r="F115">
            <v>182</v>
          </cell>
        </row>
        <row r="116">
          <cell r="A116" t="str">
            <v xml:space="preserve"> 445  Колбаса Краковюрст ТМ Баварушка рубленая в оболочке черева в в.у 0,2 кг ПОКОМ</v>
          </cell>
          <cell r="D116">
            <v>3</v>
          </cell>
          <cell r="F116">
            <v>202</v>
          </cell>
        </row>
        <row r="117">
          <cell r="A117" t="str">
            <v xml:space="preserve"> 446  Колбаса Краковюрст ТМ Баварушка с душистым чесноком в оболочке черева в в.у 0,2 кг. ПОКОМ</v>
          </cell>
          <cell r="D117">
            <v>1</v>
          </cell>
          <cell r="F117">
            <v>234</v>
          </cell>
        </row>
        <row r="118">
          <cell r="A118" t="str">
            <v xml:space="preserve"> 447  Колбаски Краковюрст ТМ Баварушка с изысканными пряностями в оболочке NDX в в.у 0,2 кг. ПОКОМ </v>
          </cell>
          <cell r="D118">
            <v>2</v>
          </cell>
          <cell r="F118">
            <v>564</v>
          </cell>
        </row>
        <row r="119">
          <cell r="A119" t="str">
            <v xml:space="preserve"> 448  Сосиски Сливушки по-венски ТМ Вязанка. 0,3 кг ПОКОМ</v>
          </cell>
          <cell r="F119">
            <v>175</v>
          </cell>
        </row>
        <row r="120">
          <cell r="A120" t="str">
            <v xml:space="preserve"> 449  Колбаса Дугушка Стародворская ВЕС ТС Дугушка ПОКОМ</v>
          </cell>
          <cell r="D120">
            <v>1.65</v>
          </cell>
          <cell r="F120">
            <v>140.76400000000001</v>
          </cell>
        </row>
        <row r="121">
          <cell r="A121" t="str">
            <v xml:space="preserve"> 452  Колбаса Со шпиком ВЕС большой батон ТМ Особый рецепт  ПОКОМ</v>
          </cell>
          <cell r="D121">
            <v>41.4</v>
          </cell>
          <cell r="F121">
            <v>4613.21</v>
          </cell>
        </row>
        <row r="122">
          <cell r="A122" t="str">
            <v xml:space="preserve"> 453  Колбаса Докторская Филейная ВЕС большой батон ТМ Особый рецепт  ПОКОМ</v>
          </cell>
          <cell r="F122">
            <v>32.701000000000001</v>
          </cell>
        </row>
        <row r="123">
          <cell r="A123" t="str">
            <v xml:space="preserve"> 456  Колбаса Филейная ТМ Особый рецепт ВЕС большой батон  ПОКОМ</v>
          </cell>
          <cell r="D123">
            <v>80.099999999999994</v>
          </cell>
          <cell r="F123">
            <v>9956.1540000000005</v>
          </cell>
        </row>
        <row r="124">
          <cell r="A124" t="str">
            <v xml:space="preserve"> 457  Колбаса Молочная ТМ Особый рецепт ВЕС большой батон  ПОКОМ</v>
          </cell>
          <cell r="D124">
            <v>40</v>
          </cell>
          <cell r="F124">
            <v>3784.578</v>
          </cell>
        </row>
        <row r="125">
          <cell r="A125" t="str">
            <v xml:space="preserve"> 459  Колбаса Докторская Филейная 0,5кг ТМ Особый рецепт  ПОКОМ</v>
          </cell>
          <cell r="D125">
            <v>13</v>
          </cell>
          <cell r="F125">
            <v>258</v>
          </cell>
        </row>
        <row r="126">
          <cell r="A126" t="str">
            <v>3215 ВЕТЧ.МЯСНАЯ Папа может п/о 0.4кг 8шт.    ОСТАНКИНО</v>
          </cell>
          <cell r="D126">
            <v>460</v>
          </cell>
          <cell r="F126">
            <v>460</v>
          </cell>
        </row>
        <row r="127">
          <cell r="A127" t="str">
            <v>3297 СЫТНЫЕ Папа может сар б/о мгс 1*3 СНГ  ОСТАНКИНО</v>
          </cell>
          <cell r="D127">
            <v>2</v>
          </cell>
          <cell r="F127">
            <v>2</v>
          </cell>
        </row>
        <row r="128">
          <cell r="A128" t="str">
            <v>3812 СОЧНЫЕ сос п/о мгс 2*2  ОСТАНКИНО</v>
          </cell>
          <cell r="D128">
            <v>2210.1</v>
          </cell>
          <cell r="F128">
            <v>2210.1</v>
          </cell>
        </row>
        <row r="129">
          <cell r="A129" t="str">
            <v>4063 МЯСНАЯ Папа может вар п/о_Л   ОСТАНКИНО</v>
          </cell>
          <cell r="D129">
            <v>2380.5</v>
          </cell>
          <cell r="F129">
            <v>2380.5</v>
          </cell>
        </row>
        <row r="130">
          <cell r="A130" t="str">
            <v>4117 ЭКСТРА Папа может с/к в/у_Л   ОСТАНКИНО</v>
          </cell>
          <cell r="D130">
            <v>78</v>
          </cell>
          <cell r="F130">
            <v>78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151.88</v>
          </cell>
          <cell r="F131">
            <v>151.88</v>
          </cell>
        </row>
        <row r="132">
          <cell r="A132" t="str">
            <v>4813 ФИЛЕЙНАЯ Папа может вар п/о_Л   ОСТАНКИНО</v>
          </cell>
          <cell r="D132">
            <v>677.25</v>
          </cell>
          <cell r="F132">
            <v>677.25</v>
          </cell>
        </row>
        <row r="133">
          <cell r="A133" t="str">
            <v>4993 САЛЯМИ ИТАЛЬЯНСКАЯ с/к в/у 1/250*8_120c ОСТАНКИНО</v>
          </cell>
          <cell r="D133">
            <v>557</v>
          </cell>
          <cell r="F133">
            <v>557</v>
          </cell>
        </row>
        <row r="134">
          <cell r="A134" t="str">
            <v>5246 ДОКТОРСКАЯ ПРЕМИУМ вар б/о мгс_30с ОСТАНКИНО</v>
          </cell>
          <cell r="D134">
            <v>111.8</v>
          </cell>
          <cell r="F134">
            <v>111.8</v>
          </cell>
        </row>
        <row r="135">
          <cell r="A135" t="str">
            <v>5337 ОСОБАЯ СО ШПИКОМ вар п/о  ОСТАНКИНО</v>
          </cell>
          <cell r="D135">
            <v>12.2</v>
          </cell>
          <cell r="F135">
            <v>12.2</v>
          </cell>
        </row>
        <row r="136">
          <cell r="A136" t="str">
            <v>5341 СЕРВЕЛАТ ОХОТНИЧИЙ в/к в/у  ОСТАНКИНО</v>
          </cell>
          <cell r="D136">
            <v>448.1</v>
          </cell>
          <cell r="F136">
            <v>448.1</v>
          </cell>
        </row>
        <row r="137">
          <cell r="A137" t="str">
            <v>5483 ЭКСТРА Папа может с/к в/у 1/250 8шт.   ОСТАНКИНО</v>
          </cell>
          <cell r="D137">
            <v>1334</v>
          </cell>
          <cell r="F137">
            <v>1334</v>
          </cell>
        </row>
        <row r="138">
          <cell r="A138" t="str">
            <v>5544 Сервелат Финский в/к в/у_45с НОВАЯ ОСТАНКИНО</v>
          </cell>
          <cell r="D138">
            <v>1107.2</v>
          </cell>
          <cell r="F138">
            <v>1111.508</v>
          </cell>
        </row>
        <row r="139">
          <cell r="A139" t="str">
            <v>5682 САЛЯМИ МЕЛКОЗЕРНЕНАЯ с/к в/у 1/120_60с   ОСТАНКИНО</v>
          </cell>
          <cell r="D139">
            <v>3890</v>
          </cell>
          <cell r="F139">
            <v>3890</v>
          </cell>
        </row>
        <row r="140">
          <cell r="A140" t="str">
            <v>5698 СЫТНЫЕ Папа может сар б/о мгс 1*3_Маяк  ОСТАНКИНО</v>
          </cell>
          <cell r="D140">
            <v>231</v>
          </cell>
          <cell r="F140">
            <v>231</v>
          </cell>
        </row>
        <row r="141">
          <cell r="A141" t="str">
            <v>5706 АРОМАТНАЯ Папа может с/к в/у 1/250 8шт.  ОСТАНКИНО</v>
          </cell>
          <cell r="D141">
            <v>1148</v>
          </cell>
          <cell r="F141">
            <v>1148</v>
          </cell>
        </row>
        <row r="142">
          <cell r="A142" t="str">
            <v>5708 ПОСОЛЬСКАЯ Папа может с/к в/у ОСТАНКИНО</v>
          </cell>
          <cell r="D142">
            <v>60.5</v>
          </cell>
          <cell r="F142">
            <v>60.5</v>
          </cell>
        </row>
        <row r="143">
          <cell r="A143" t="str">
            <v>5820 СЛИВОЧНЫЕ Папа может сос п/о мгс 2*2_45с   ОСТАНКИНО</v>
          </cell>
          <cell r="D143">
            <v>174.1</v>
          </cell>
          <cell r="F143">
            <v>174.1</v>
          </cell>
        </row>
        <row r="144">
          <cell r="A144" t="str">
            <v>5851 ЭКСТРА Папа может вар п/о   ОСТАНКИНО</v>
          </cell>
          <cell r="D144">
            <v>496</v>
          </cell>
          <cell r="F144">
            <v>496</v>
          </cell>
        </row>
        <row r="145">
          <cell r="A145" t="str">
            <v>5931 ОХОТНИЧЬЯ Папа может с/к в/у 1/220 8шт.   ОСТАНКИНО</v>
          </cell>
          <cell r="D145">
            <v>1225</v>
          </cell>
          <cell r="F145">
            <v>1225</v>
          </cell>
        </row>
        <row r="146">
          <cell r="A146" t="str">
            <v>5992 ВРЕМЯ ОКРОШКИ Папа может вар п/о 0.4кг   ОСТАНКИНО</v>
          </cell>
          <cell r="D146">
            <v>1646</v>
          </cell>
          <cell r="F146">
            <v>1646</v>
          </cell>
        </row>
        <row r="147">
          <cell r="A147" t="str">
            <v>6004 РАГУ СВИНОЕ 1кг 8шт.зам_120с ОСТАНКИНО</v>
          </cell>
          <cell r="D147">
            <v>8</v>
          </cell>
          <cell r="F147">
            <v>8</v>
          </cell>
        </row>
        <row r="148">
          <cell r="A148" t="str">
            <v>6069 ФИЛЕЙНЫЕ Папа может сос ц/о мгс 0.33кг  ОСТАНКИНО</v>
          </cell>
          <cell r="D148">
            <v>629</v>
          </cell>
          <cell r="F148">
            <v>631</v>
          </cell>
        </row>
        <row r="149">
          <cell r="A149" t="str">
            <v>6113 СОЧНЫЕ сос п/о мгс 1*6_Ашан  ОСТАНКИНО</v>
          </cell>
          <cell r="D149">
            <v>2504.1</v>
          </cell>
          <cell r="F149">
            <v>2504.1</v>
          </cell>
        </row>
        <row r="150">
          <cell r="A150" t="str">
            <v>6206 СВИНИНА ПО-ДОМАШНЕМУ к/в мл/к в/у 0.3кг  ОСТАНКИНО</v>
          </cell>
          <cell r="D150">
            <v>497</v>
          </cell>
          <cell r="F150">
            <v>497</v>
          </cell>
        </row>
        <row r="151">
          <cell r="A151" t="str">
            <v>6228 МЯСНОЕ АССОРТИ к/з с/н мгс 1/90 10шт.  ОСТАНКИНО</v>
          </cell>
          <cell r="D151">
            <v>557</v>
          </cell>
          <cell r="F151">
            <v>557</v>
          </cell>
        </row>
        <row r="152">
          <cell r="A152" t="str">
            <v>6247 ДОМАШНЯЯ Папа может вар п/о 0,4кг 8шт.  ОСТАНКИНО</v>
          </cell>
          <cell r="D152">
            <v>378</v>
          </cell>
          <cell r="F152">
            <v>378</v>
          </cell>
        </row>
        <row r="153">
          <cell r="A153" t="str">
            <v>6268 ГОВЯЖЬЯ Папа может вар п/о 0,4кг 8 шт.  ОСТАНКИНО</v>
          </cell>
          <cell r="D153">
            <v>519</v>
          </cell>
          <cell r="F153">
            <v>519</v>
          </cell>
        </row>
        <row r="154">
          <cell r="A154" t="str">
            <v>6281 СВИНИНА ДЕЛИКАТ. к/в мл/к в/у 0.3кг 45с  ОСТАНКИНО</v>
          </cell>
          <cell r="D154">
            <v>50</v>
          </cell>
          <cell r="F154">
            <v>50</v>
          </cell>
        </row>
        <row r="155">
          <cell r="A155" t="str">
            <v>6297 ФИЛЕЙНЫЕ сос ц/о в/у 1/270 12шт_45с  ОСТАНКИНО</v>
          </cell>
          <cell r="D155">
            <v>992</v>
          </cell>
          <cell r="F155">
            <v>992</v>
          </cell>
        </row>
        <row r="156">
          <cell r="A156" t="str">
            <v>6303 МЯСНЫЕ Папа может сос п/о мгс 1.5*3  ОСТАНКИНО</v>
          </cell>
          <cell r="D156">
            <v>540.9</v>
          </cell>
          <cell r="F156">
            <v>540.9</v>
          </cell>
        </row>
        <row r="157">
          <cell r="A157" t="str">
            <v>6325 ДОКТОРСКАЯ ПРЕМИУМ вар п/о 0.4кг 8шт.  ОСТАНКИНО</v>
          </cell>
          <cell r="D157">
            <v>1056</v>
          </cell>
          <cell r="F157">
            <v>1056</v>
          </cell>
        </row>
        <row r="158">
          <cell r="A158" t="str">
            <v>6332 МЯСНАЯ Папа может вар п/о 0.5кг 8шт.  ОСТАНКИНО</v>
          </cell>
          <cell r="D158">
            <v>2</v>
          </cell>
          <cell r="F158">
            <v>2</v>
          </cell>
        </row>
        <row r="159">
          <cell r="A159" t="str">
            <v>6333 МЯСНАЯ Папа может вар п/о 0.4кг 8шт.  ОСТАНКИНО</v>
          </cell>
          <cell r="D159">
            <v>7031</v>
          </cell>
          <cell r="F159">
            <v>7035</v>
          </cell>
        </row>
        <row r="160">
          <cell r="A160" t="str">
            <v>6340 ДОМАШНИЙ РЕЦЕПТ Коровино 0.5кг 8шт.  ОСТАНКИНО</v>
          </cell>
          <cell r="D160">
            <v>1143</v>
          </cell>
          <cell r="F160">
            <v>1144</v>
          </cell>
        </row>
        <row r="161">
          <cell r="A161" t="str">
            <v>6341 ДОМАШНИЙ РЕЦЕПТ СО ШПИКОМ Коровино 0.5кг  ОСТАНКИНО</v>
          </cell>
          <cell r="D161">
            <v>58</v>
          </cell>
          <cell r="F161">
            <v>58</v>
          </cell>
        </row>
        <row r="162">
          <cell r="A162" t="str">
            <v>6353 ЭКСТРА Папа может вар п/о 0.4кг 8шт.  ОСТАНКИНО</v>
          </cell>
          <cell r="D162">
            <v>3120</v>
          </cell>
          <cell r="F162">
            <v>3120</v>
          </cell>
        </row>
        <row r="163">
          <cell r="A163" t="str">
            <v>6392 ФИЛЕЙНАЯ Папа может вар п/о 0.4кг. ОСТАНКИНО</v>
          </cell>
          <cell r="D163">
            <v>7020</v>
          </cell>
          <cell r="F163">
            <v>7020</v>
          </cell>
        </row>
        <row r="164">
          <cell r="A164" t="str">
            <v>6426 КЛАССИЧЕСКАЯ ПМ вар п/о 0.3кг 8шт.  ОСТАНКИНО</v>
          </cell>
          <cell r="D164">
            <v>1960</v>
          </cell>
          <cell r="F164">
            <v>1960</v>
          </cell>
        </row>
        <row r="165">
          <cell r="A165" t="str">
            <v>6453 ЭКСТРА Папа может с/к с/н в/у 1/100 14шт.   ОСТАНКИНО</v>
          </cell>
          <cell r="D165">
            <v>2223</v>
          </cell>
          <cell r="F165">
            <v>2223</v>
          </cell>
        </row>
        <row r="166">
          <cell r="A166" t="str">
            <v>6454 АРОМАТНАЯ с/к с/н в/у 1/100 14шт.  ОСТАНКИНО</v>
          </cell>
          <cell r="D166">
            <v>2571</v>
          </cell>
          <cell r="F166">
            <v>2571</v>
          </cell>
        </row>
        <row r="167">
          <cell r="A167" t="str">
            <v>6470 ВЕТЧ.МРАМОРНАЯ в/у_45с  ОСТАНКИНО</v>
          </cell>
          <cell r="D167">
            <v>14.2</v>
          </cell>
          <cell r="F167">
            <v>14.2</v>
          </cell>
        </row>
        <row r="168">
          <cell r="A168" t="str">
            <v>6475 С СЫРОМ Папа может сос ц/о мгс 0.4кг6шт  ОСТАНКИНО</v>
          </cell>
          <cell r="D168">
            <v>20</v>
          </cell>
          <cell r="F168">
            <v>20</v>
          </cell>
        </row>
        <row r="169">
          <cell r="A169" t="str">
            <v>6527 ШПИКАЧКИ СОЧНЫЕ ПМ сар б/о мгс 1*3 45с ОСТАНКИНО</v>
          </cell>
          <cell r="D169">
            <v>615.5</v>
          </cell>
          <cell r="F169">
            <v>615.5</v>
          </cell>
        </row>
        <row r="170">
          <cell r="A170" t="str">
            <v>6528 ШПИКАЧКИ СОЧНЫЕ ПМ сар б/о мгс 0.4кг 45с  ОСТАНКИНО</v>
          </cell>
          <cell r="D170">
            <v>321</v>
          </cell>
          <cell r="F170">
            <v>321</v>
          </cell>
        </row>
        <row r="171">
          <cell r="A171" t="str">
            <v>6555 ПОСОЛЬСКАЯ с/к с/н в/у 1/100 10шт.  ОСТАНКИНО</v>
          </cell>
          <cell r="D171">
            <v>15</v>
          </cell>
          <cell r="F171">
            <v>15</v>
          </cell>
        </row>
        <row r="172">
          <cell r="A172" t="str">
            <v>6586 МРАМОРНАЯ И БАЛЫКОВАЯ в/к с/н мгс 1/90 ОСТАНКИНО</v>
          </cell>
          <cell r="D172">
            <v>359</v>
          </cell>
          <cell r="F172">
            <v>359</v>
          </cell>
        </row>
        <row r="173">
          <cell r="A173" t="str">
            <v>6602 БАВАРСКИЕ ПМ сос ц/о мгс 0,35кг 8шт.  ОСТАНКИНО</v>
          </cell>
          <cell r="D173">
            <v>361</v>
          </cell>
          <cell r="F173">
            <v>362</v>
          </cell>
        </row>
        <row r="174">
          <cell r="A174" t="str">
            <v>6616 МОЛОЧНЫЕ КЛАССИЧЕСКИЕ сос п/о в/у 0.3кг  ОСТАНКИНО</v>
          </cell>
          <cell r="D174">
            <v>2</v>
          </cell>
          <cell r="F174">
            <v>2</v>
          </cell>
        </row>
        <row r="175">
          <cell r="A175" t="str">
            <v>6661 СОЧНЫЙ ГРИЛЬ ПМ сос п/о мгс 1.5*4_Маяк  ОСТАНКИНО</v>
          </cell>
          <cell r="D175">
            <v>90.1</v>
          </cell>
          <cell r="F175">
            <v>90.1</v>
          </cell>
        </row>
        <row r="176">
          <cell r="A176" t="str">
            <v>6666 БОЯНСКАЯ Папа может п/к в/у 0,28кг 8 шт. ОСТАНКИНО</v>
          </cell>
          <cell r="D176">
            <v>1691</v>
          </cell>
          <cell r="F176">
            <v>1691</v>
          </cell>
        </row>
        <row r="177">
          <cell r="A177" t="str">
            <v>6669 ВЕНСКАЯ САЛЯМИ п/к в/у 0.28кг 8шт  ОСТАНКИНО</v>
          </cell>
          <cell r="D177">
            <v>4</v>
          </cell>
          <cell r="F177">
            <v>4</v>
          </cell>
        </row>
        <row r="178">
          <cell r="A178" t="str">
            <v>6683 СЕРВЕЛАТ ЗЕРНИСТЫЙ ПМ в/к в/у 0,35кг  ОСТАНКИНО</v>
          </cell>
          <cell r="D178">
            <v>3499</v>
          </cell>
          <cell r="F178">
            <v>3504</v>
          </cell>
        </row>
        <row r="179">
          <cell r="A179" t="str">
            <v>6684 СЕРВЕЛАТ КАРЕЛЬСКИЙ ПМ в/к в/у 0.28кг  ОСТАНКИНО</v>
          </cell>
          <cell r="D179">
            <v>3601</v>
          </cell>
          <cell r="F179">
            <v>3604</v>
          </cell>
        </row>
        <row r="180">
          <cell r="A180" t="str">
            <v>6689 СЕРВЕЛАТ ОХОТНИЧИЙ ПМ в/к в/у 0,35кг 8шт  ОСТАНКИНО</v>
          </cell>
          <cell r="D180">
            <v>5460</v>
          </cell>
          <cell r="F180">
            <v>5469</v>
          </cell>
        </row>
        <row r="181">
          <cell r="A181" t="str">
            <v>6692 СЕРВЕЛАТ ПРИМА в/к в/у 0.28кг 8шт.  ОСТАНКИНО</v>
          </cell>
          <cell r="D181">
            <v>52</v>
          </cell>
          <cell r="F181">
            <v>52</v>
          </cell>
        </row>
        <row r="182">
          <cell r="A182" t="str">
            <v>6697 СЕРВЕЛАТ ФИНСКИЙ ПМ в/к в/у 0,35кг 8шт.  ОСТАНКИНО</v>
          </cell>
          <cell r="D182">
            <v>6884</v>
          </cell>
          <cell r="F182">
            <v>6907</v>
          </cell>
        </row>
        <row r="183">
          <cell r="A183" t="str">
            <v>6713 СОЧНЫЙ ГРИЛЬ ПМ сос п/о мгс 0.41кг 8шт.  ОСТАНКИНО</v>
          </cell>
          <cell r="D183">
            <v>2525</v>
          </cell>
          <cell r="F183">
            <v>2525</v>
          </cell>
        </row>
        <row r="184">
          <cell r="A184" t="str">
            <v>6716 ОСОБАЯ Коровино (в сетке) 0.5кг 8шт.  ОСТАНКИНО</v>
          </cell>
          <cell r="D184">
            <v>91</v>
          </cell>
          <cell r="F184">
            <v>91</v>
          </cell>
        </row>
        <row r="185">
          <cell r="A185" t="str">
            <v>6722 СОЧНЫЕ ПМ сос п/о мгс 0,41кг 10шт.  ОСТАНКИНО</v>
          </cell>
          <cell r="D185">
            <v>2186</v>
          </cell>
          <cell r="F185">
            <v>2188</v>
          </cell>
        </row>
        <row r="186">
          <cell r="A186" t="str">
            <v>6726 СЛИВОЧНЫЕ ПМ сос п/о мгс 0.41кг 10шт.  ОСТАНКИНО</v>
          </cell>
          <cell r="D186">
            <v>5286</v>
          </cell>
          <cell r="F186">
            <v>5291</v>
          </cell>
        </row>
        <row r="187">
          <cell r="A187" t="str">
            <v>6734 ОСОБАЯ СО ШПИКОМ Коровино (в сетке) 0,5кг ОСТАНКИНО</v>
          </cell>
          <cell r="D187">
            <v>40</v>
          </cell>
          <cell r="F187">
            <v>40</v>
          </cell>
        </row>
        <row r="188">
          <cell r="A188" t="str">
            <v>6747 РУССКАЯ ПРЕМИУМ ПМ вар ф/о в/у  ОСТАНКИНО</v>
          </cell>
          <cell r="D188">
            <v>46.5</v>
          </cell>
          <cell r="F188">
            <v>46.5</v>
          </cell>
        </row>
        <row r="189">
          <cell r="A189" t="str">
            <v>6759 МОЛОЧНЫЕ ГОСТ сос ц/о мгс 0.4кг 7шт.  ОСТАНКИНО</v>
          </cell>
          <cell r="D189">
            <v>87</v>
          </cell>
          <cell r="F189">
            <v>90</v>
          </cell>
        </row>
        <row r="190">
          <cell r="A190" t="str">
            <v>6761 МОЛОЧНЫЕ ГОСТ сос ц/о мгс 1*4  ОСТАНКИНО</v>
          </cell>
          <cell r="D190">
            <v>15</v>
          </cell>
          <cell r="F190">
            <v>15</v>
          </cell>
        </row>
        <row r="191">
          <cell r="A191" t="str">
            <v>6762 СЛИВОЧНЫЕ сос ц/о мгс 0.41кг 8шт.  ОСТАНКИНО</v>
          </cell>
          <cell r="D191">
            <v>135</v>
          </cell>
          <cell r="F191">
            <v>137</v>
          </cell>
        </row>
        <row r="192">
          <cell r="A192" t="str">
            <v>6764 СЛИВОЧНЫЕ сос ц/о мгс 1*4  ОСТАНКИНО</v>
          </cell>
          <cell r="D192">
            <v>12</v>
          </cell>
          <cell r="F192">
            <v>12</v>
          </cell>
        </row>
        <row r="193">
          <cell r="A193" t="str">
            <v>6765 РУБЛЕНЫЕ сос ц/о мгс 0.36кг 6шт.  ОСТАНКИНО</v>
          </cell>
          <cell r="D193">
            <v>761</v>
          </cell>
          <cell r="F193">
            <v>763</v>
          </cell>
        </row>
        <row r="194">
          <cell r="A194" t="str">
            <v>6767 РУБЛЕНЫЕ сос ц/о мгс 1*4  ОСТАНКИНО</v>
          </cell>
          <cell r="D194">
            <v>51</v>
          </cell>
          <cell r="F194">
            <v>51</v>
          </cell>
        </row>
        <row r="195">
          <cell r="A195" t="str">
            <v>6768 С СЫРОМ сос ц/о мгс 0.41кг 6шт.  ОСТАНКИНО</v>
          </cell>
          <cell r="D195">
            <v>190</v>
          </cell>
          <cell r="F195">
            <v>192</v>
          </cell>
        </row>
        <row r="196">
          <cell r="A196" t="str">
            <v>6770 ИСПАНСКИЕ сос ц/о мгс 0.41кг 6шт.  ОСТАНКИНО</v>
          </cell>
          <cell r="D196">
            <v>133</v>
          </cell>
          <cell r="F196">
            <v>136</v>
          </cell>
        </row>
        <row r="197">
          <cell r="A197" t="str">
            <v>6773 САЛЯМИ Папа может п/к в/у 0,28кг 8шт.  ОСТАНКИНО</v>
          </cell>
          <cell r="D197">
            <v>647</v>
          </cell>
          <cell r="F197">
            <v>647</v>
          </cell>
        </row>
        <row r="198">
          <cell r="A198" t="str">
            <v>6777 МЯСНЫЕ С ГОВЯДИНОЙ ПМ сос п/о мгс 0.4кг  ОСТАНКИНО</v>
          </cell>
          <cell r="D198">
            <v>1634</v>
          </cell>
          <cell r="F198">
            <v>1634</v>
          </cell>
        </row>
        <row r="199">
          <cell r="A199" t="str">
            <v>6785 ВЕНСКАЯ САЛЯМИ п/к в/у 0.33кг 8шт.  ОСТАНКИНО</v>
          </cell>
          <cell r="D199">
            <v>256</v>
          </cell>
          <cell r="F199">
            <v>256</v>
          </cell>
        </row>
        <row r="200">
          <cell r="A200" t="str">
            <v>6786 ВЕНСКАЯ САЛЯМИ п/к в/у  ОСТАНКИНО</v>
          </cell>
          <cell r="D200">
            <v>2.64</v>
          </cell>
          <cell r="F200">
            <v>2.64</v>
          </cell>
        </row>
        <row r="201">
          <cell r="A201" t="str">
            <v>6787 СЕРВЕЛАТ КРЕМЛЕВСКИЙ в/к в/у 0,33кг 8шт.  ОСТАНКИНО</v>
          </cell>
          <cell r="D201">
            <v>339</v>
          </cell>
          <cell r="F201">
            <v>341</v>
          </cell>
        </row>
        <row r="202">
          <cell r="A202" t="str">
            <v>6788 СЕРВЕЛАТ КРЕМЛЕВСКИЙ в/к в/у  ОСТАНКИНО</v>
          </cell>
          <cell r="D202">
            <v>9.64</v>
          </cell>
          <cell r="F202">
            <v>9.64</v>
          </cell>
        </row>
        <row r="203">
          <cell r="A203" t="str">
            <v>6791 СЕРВЕЛАТ ПРЕМИУМ в/к в/у 0,33кг 8шт.  ОСТАНКИНО</v>
          </cell>
          <cell r="D203">
            <v>56</v>
          </cell>
          <cell r="F203">
            <v>58</v>
          </cell>
        </row>
        <row r="204">
          <cell r="A204" t="str">
            <v>6793 БАЛЫКОВАЯ в/к в/у 0,33кг 8шт.  ОСТАНКИНО</v>
          </cell>
          <cell r="D204">
            <v>298</v>
          </cell>
          <cell r="F204">
            <v>300</v>
          </cell>
        </row>
        <row r="205">
          <cell r="A205" t="str">
            <v>6795 ОСТАНКИНСКАЯ в/к в/у 0,33кг 8шт.  ОСТАНКИНО</v>
          </cell>
          <cell r="D205">
            <v>232</v>
          </cell>
          <cell r="F205">
            <v>234</v>
          </cell>
        </row>
        <row r="206">
          <cell r="A206" t="str">
            <v>6807 СЕРВЕЛАТ ЕВРОПЕЙСКИЙ в/к в/у 0,33кг 8шт.  ОСТАНКИНО</v>
          </cell>
          <cell r="D206">
            <v>254</v>
          </cell>
          <cell r="F206">
            <v>256</v>
          </cell>
        </row>
        <row r="207">
          <cell r="A207" t="str">
            <v>6822 ИЗ ОТБОРНОГО МЯСА ПМ сос п/о мгс 0,36кг  ОСТАНКИНО</v>
          </cell>
          <cell r="D207">
            <v>30</v>
          </cell>
          <cell r="F207">
            <v>30</v>
          </cell>
        </row>
        <row r="208">
          <cell r="A208" t="str">
            <v>6829 МОЛОЧНЫЕ КЛАССИЧЕСКИЕ сос п/о мгс 2*4_С  ОСТАНКИНО</v>
          </cell>
          <cell r="D208">
            <v>667.4</v>
          </cell>
          <cell r="F208">
            <v>667.4</v>
          </cell>
        </row>
        <row r="209">
          <cell r="A209" t="str">
            <v>6834 ПОСОЛЬСКАЯ ПМ с/к с/н в/у 1/100 10шт.  ОСТАНКИНО</v>
          </cell>
          <cell r="D209">
            <v>725</v>
          </cell>
          <cell r="F209">
            <v>725</v>
          </cell>
        </row>
        <row r="210">
          <cell r="A210" t="str">
            <v>6841 ДОМАШНЯЯ Папа может вар н/о мгс 1*3  ОСТАНКИНО</v>
          </cell>
          <cell r="D210">
            <v>37.69</v>
          </cell>
          <cell r="F210">
            <v>37.69</v>
          </cell>
        </row>
        <row r="211">
          <cell r="A211" t="str">
            <v>6852 МОЛОЧНЫЕ ПРЕМИУМ ПМ сос п/о в/ у 1/350  ОСТАНКИНО</v>
          </cell>
          <cell r="D211">
            <v>2990</v>
          </cell>
          <cell r="F211">
            <v>2992</v>
          </cell>
        </row>
        <row r="212">
          <cell r="A212" t="str">
            <v>6853 МОЛОЧНЫЕ ПРЕМИУМ ПМ сос п/о мгс 1*6  ОСТАНКИНО</v>
          </cell>
          <cell r="D212">
            <v>194.5</v>
          </cell>
          <cell r="F212">
            <v>194.5</v>
          </cell>
        </row>
        <row r="213">
          <cell r="A213" t="str">
            <v>6854 МОЛОЧНЫЕ ПРЕМИУМ ПМ сос п/о мгс 0.6кг  ОСТАНКИНО</v>
          </cell>
          <cell r="D213">
            <v>381</v>
          </cell>
          <cell r="F213">
            <v>381</v>
          </cell>
        </row>
        <row r="214">
          <cell r="A214" t="str">
            <v>6861 ДОМАШНИЙ РЕЦЕПТ Коровино вар п/о  ОСТАНКИНО</v>
          </cell>
          <cell r="D214">
            <v>863.8</v>
          </cell>
          <cell r="F214">
            <v>863.8</v>
          </cell>
        </row>
        <row r="215">
          <cell r="A215" t="str">
            <v>6862 ДОМАШНИЙ РЕЦЕПТ СО ШПИК. Коровино вар п/о  ОСТАНКИНО</v>
          </cell>
          <cell r="D215">
            <v>74.8</v>
          </cell>
          <cell r="F215">
            <v>74.8</v>
          </cell>
        </row>
        <row r="216">
          <cell r="A216" t="str">
            <v>6865 ВЕТЧ.НЕЖНАЯ Коровино п/о  ОСТАНКИНО</v>
          </cell>
          <cell r="D216">
            <v>246.8</v>
          </cell>
          <cell r="F216">
            <v>246.8</v>
          </cell>
        </row>
        <row r="217">
          <cell r="A217" t="str">
            <v>6870 С ГОВЯДИНОЙ СН сос п/о мгс 1*6  ОСТАНКИНО</v>
          </cell>
          <cell r="D217">
            <v>101.8</v>
          </cell>
          <cell r="F217">
            <v>101.8</v>
          </cell>
        </row>
        <row r="218">
          <cell r="A218" t="str">
            <v>6903 СОЧНЫЕ ПМ сос п/о мгс 0.41кг_osu  ОСТАНКИНО</v>
          </cell>
          <cell r="D218">
            <v>6321</v>
          </cell>
          <cell r="F218">
            <v>6327</v>
          </cell>
        </row>
        <row r="219">
          <cell r="A219" t="str">
            <v>6919 БЕКОН с/к с/н в/у 1/180 10шт.  ОСТАНКИНО</v>
          </cell>
          <cell r="D219">
            <v>487</v>
          </cell>
          <cell r="F219">
            <v>487</v>
          </cell>
        </row>
        <row r="220">
          <cell r="A220" t="str">
            <v>Балык говяжий с/к "Эликатессе" 0,10 кг.шт. нарезка (лоток с ср.защ.атм.)  СПК</v>
          </cell>
          <cell r="D220">
            <v>400</v>
          </cell>
          <cell r="F220">
            <v>400</v>
          </cell>
        </row>
        <row r="221">
          <cell r="A221" t="str">
            <v>Балык свиной с/к "Эликатессе" 0,10 кг.шт. нарезка (лоток с ср.защ.атм.)  СПК</v>
          </cell>
          <cell r="D221">
            <v>556</v>
          </cell>
          <cell r="F221">
            <v>556</v>
          </cell>
        </row>
        <row r="222">
          <cell r="A222" t="str">
            <v>БОНУС Z-ОСОБАЯ Коровино вар п/о (5324)  ОСТАНКИНО</v>
          </cell>
          <cell r="D222">
            <v>36</v>
          </cell>
          <cell r="F222">
            <v>36</v>
          </cell>
        </row>
        <row r="223">
          <cell r="A223" t="str">
            <v>БОНУС Z-ОСОБАЯ Коровино вар п/о 0.5кг_СНГ (6305)  ОСТАНКИНО</v>
          </cell>
          <cell r="D223">
            <v>32</v>
          </cell>
          <cell r="F223">
            <v>32</v>
          </cell>
        </row>
        <row r="224">
          <cell r="A224" t="str">
            <v>БОНУС СОЧНЫЕ сос п/о мгс 0.41кг_UZ (6087)  ОСТАНКИНО</v>
          </cell>
          <cell r="D224">
            <v>143</v>
          </cell>
          <cell r="F224">
            <v>143</v>
          </cell>
        </row>
        <row r="225">
          <cell r="A225" t="str">
            <v>БОНУС СОЧНЫЕ сос п/о мгс 1*6_UZ (6088)  ОСТАНКИНО</v>
          </cell>
          <cell r="D225">
            <v>216</v>
          </cell>
          <cell r="F225">
            <v>216</v>
          </cell>
        </row>
        <row r="226">
          <cell r="A226" t="str">
            <v>БОНУС_273  Сосиски Сочинки с сочной грудинкой, МГС 0.4кг,   ПОКОМ</v>
          </cell>
          <cell r="F226">
            <v>1627</v>
          </cell>
        </row>
        <row r="227">
          <cell r="A227" t="str">
            <v>БОНУС_305  Колбаса Сервелат Мясорубский с мелкорубленным окороком в/у  ТМ Стародворье ВЕС   ПОКОМ</v>
          </cell>
          <cell r="F227">
            <v>10.8</v>
          </cell>
        </row>
        <row r="228">
          <cell r="A228" t="str">
            <v>БОНУС_Колбаса вареная Филейская ТМ Вязанка. ВЕС  ПОКОМ</v>
          </cell>
          <cell r="F228">
            <v>466.334</v>
          </cell>
        </row>
        <row r="229">
          <cell r="A229" t="str">
            <v>БОНУС_Колбаса Сервелат Филедворский, фиброуз, в/у 0,35 кг срез,  ПОКОМ</v>
          </cell>
          <cell r="F229">
            <v>502</v>
          </cell>
        </row>
        <row r="230">
          <cell r="A230" t="str">
            <v>БОНУС_Пельмени Бульмени с говядиной и свининой Наваристые 2,7кг Горячая штучка ВЕС  ПОКОМ</v>
          </cell>
          <cell r="F230">
            <v>251.10400000000001</v>
          </cell>
        </row>
        <row r="231">
          <cell r="A231" t="str">
            <v>БОНУС_Пельмени Отборные из свинины и говядины 0,9 кг ТМ Стародворье ТС Медвежье ушко  ПОКОМ</v>
          </cell>
          <cell r="F231">
            <v>518</v>
          </cell>
        </row>
        <row r="232">
          <cell r="A232" t="str">
            <v>БОНУС_Сервелат Фирменый в/к 0,10 кг.шт. нарезка (лоток с ср.защ.атм.)  СПК</v>
          </cell>
          <cell r="D232">
            <v>12</v>
          </cell>
          <cell r="F232">
            <v>12</v>
          </cell>
        </row>
        <row r="233">
          <cell r="A233" t="str">
            <v>Бутербродная вареная 0,47 кг шт.  СПК</v>
          </cell>
          <cell r="D233">
            <v>59</v>
          </cell>
          <cell r="F233">
            <v>59</v>
          </cell>
        </row>
        <row r="234">
          <cell r="A234" t="str">
            <v>Вацлавская п/к (черева) 390 гр.шт. термоус.пак  СПК</v>
          </cell>
          <cell r="D234">
            <v>51</v>
          </cell>
          <cell r="F234">
            <v>51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13</v>
          </cell>
          <cell r="F235">
            <v>466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731</v>
          </cell>
          <cell r="F236">
            <v>2211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739</v>
          </cell>
          <cell r="F237">
            <v>2267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25</v>
          </cell>
          <cell r="F238">
            <v>303</v>
          </cell>
        </row>
        <row r="239">
          <cell r="A239" t="str">
            <v>Грудинка Деревенская в аджике к/в 150 гр.шт. нарезка (лоток с ср.защ.атм.)  СПК</v>
          </cell>
          <cell r="D239">
            <v>32</v>
          </cell>
          <cell r="F239">
            <v>32</v>
          </cell>
        </row>
        <row r="240">
          <cell r="A240" t="str">
            <v>Гуцульская с/к "КолбасГрад" 160 гр.шт. термоус. пак  СПК</v>
          </cell>
          <cell r="D240">
            <v>149</v>
          </cell>
          <cell r="F240">
            <v>354</v>
          </cell>
        </row>
        <row r="241">
          <cell r="A241" t="str">
            <v>Дельгаро с/в "Эликатессе" 140 гр.шт.  СПК</v>
          </cell>
          <cell r="D241">
            <v>79</v>
          </cell>
          <cell r="F241">
            <v>83</v>
          </cell>
        </row>
        <row r="242">
          <cell r="A242" t="str">
            <v>Деревенская рубленая вареная 350 гр.шт. термоус. пак.  СПК</v>
          </cell>
          <cell r="D242">
            <v>20</v>
          </cell>
          <cell r="F242">
            <v>20</v>
          </cell>
        </row>
        <row r="243">
          <cell r="A243" t="str">
            <v>Деревенская с чесночком и сальцем п/к (черева) 390 гр.шт. термоус. пак.  СПК</v>
          </cell>
          <cell r="D243">
            <v>360</v>
          </cell>
          <cell r="F243">
            <v>360</v>
          </cell>
        </row>
        <row r="244">
          <cell r="A244" t="str">
            <v>Докторская вареная в/с  СПК</v>
          </cell>
          <cell r="D244">
            <v>30</v>
          </cell>
          <cell r="F244">
            <v>30</v>
          </cell>
        </row>
        <row r="245">
          <cell r="A245" t="str">
            <v>Докторская вареная в/с 0,47 кг шт.  СПК</v>
          </cell>
          <cell r="D245">
            <v>65</v>
          </cell>
          <cell r="F245">
            <v>65</v>
          </cell>
        </row>
        <row r="246">
          <cell r="A246" t="str">
            <v>Докторская вареная термоус.пак. "Высокий вкус"  СПК</v>
          </cell>
          <cell r="D246">
            <v>279</v>
          </cell>
          <cell r="F246">
            <v>279</v>
          </cell>
        </row>
        <row r="247">
          <cell r="A247" t="str">
            <v>Жар-боллы с курочкой и сыром, ВЕС ТМ Зареченские  ПОКОМ</v>
          </cell>
          <cell r="D247">
            <v>3</v>
          </cell>
          <cell r="F247">
            <v>155.80000000000001</v>
          </cell>
        </row>
        <row r="248">
          <cell r="A248" t="str">
            <v>Жар-ладушки с мясом ТМ Зареченские ВЕС ПОКОМ</v>
          </cell>
          <cell r="D248">
            <v>3.7</v>
          </cell>
          <cell r="F248">
            <v>213.21</v>
          </cell>
        </row>
        <row r="249">
          <cell r="A249" t="str">
            <v>Жар-ладушки с мясом, картофелем и грибами ВЕС ТМ Зареченские  ПОКОМ</v>
          </cell>
          <cell r="F249">
            <v>11.1</v>
          </cell>
        </row>
        <row r="250">
          <cell r="A250" t="str">
            <v>Жар-ладушки с яблоком и грушей ТМ Зареченские ВЕС ПОКОМ</v>
          </cell>
          <cell r="F250">
            <v>55.5</v>
          </cell>
        </row>
        <row r="251">
          <cell r="A251" t="str">
            <v>ЖАР-мени ВЕС ТМ Зареченские  ПОКОМ</v>
          </cell>
          <cell r="F251">
            <v>124.5</v>
          </cell>
        </row>
        <row r="252">
          <cell r="A252" t="str">
            <v>Карбонад Юбилейный 0,13кг нар.д/ф шт. СПК</v>
          </cell>
          <cell r="D252">
            <v>14</v>
          </cell>
          <cell r="F252">
            <v>14</v>
          </cell>
        </row>
        <row r="253">
          <cell r="A253" t="str">
            <v>Каша гречневая с говядиной "СПК" ж/б 0,340 кг.шт. термоус. пл. ЧМК  СПК</v>
          </cell>
          <cell r="D253">
            <v>1</v>
          </cell>
          <cell r="F253">
            <v>1</v>
          </cell>
        </row>
        <row r="254">
          <cell r="A254" t="str">
            <v>Каша перловая с говядиной "СПК" ж/б 0,340 кг.шт. термоус. пл. ЧМК СПК</v>
          </cell>
          <cell r="D254">
            <v>1</v>
          </cell>
          <cell r="F254">
            <v>1</v>
          </cell>
        </row>
        <row r="255">
          <cell r="A255" t="str">
            <v>Классика с/к 235 гр.шт. "Высокий вкус"  СПК</v>
          </cell>
          <cell r="D255">
            <v>59</v>
          </cell>
          <cell r="F255">
            <v>59</v>
          </cell>
        </row>
        <row r="256">
          <cell r="A256" t="str">
            <v>Классическая вареная 400 гр.шт.  СПК</v>
          </cell>
          <cell r="D256">
            <v>10</v>
          </cell>
          <cell r="F256">
            <v>10</v>
          </cell>
        </row>
        <row r="257">
          <cell r="A257" t="str">
            <v>Колбаски ПодПивасики оригинальные с/к 0,10 кг.шт. термофор.пак.  СПК</v>
          </cell>
          <cell r="D257">
            <v>1240</v>
          </cell>
          <cell r="F257">
            <v>1240</v>
          </cell>
        </row>
        <row r="258">
          <cell r="A258" t="str">
            <v>Колбаски ПодПивасики острые с/к 0,10 кг.шт. термофор.пак.  СПК</v>
          </cell>
          <cell r="D258">
            <v>1058</v>
          </cell>
          <cell r="F258">
            <v>1058</v>
          </cell>
        </row>
        <row r="259">
          <cell r="A259" t="str">
            <v>Колбаски ПодПивасики с сыром с/к 100 гр.шт. (в ср.защ.атм.)  СПК</v>
          </cell>
          <cell r="D259">
            <v>311</v>
          </cell>
          <cell r="F259">
            <v>311</v>
          </cell>
        </row>
        <row r="260">
          <cell r="A260" t="str">
            <v>Консервы говядина тушеная "СПК" ж/б 0,338 кг.шт. термоус. пл. ЧМК  СПК</v>
          </cell>
          <cell r="D260">
            <v>30</v>
          </cell>
          <cell r="F260">
            <v>30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12</v>
          </cell>
          <cell r="F261">
            <v>565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4</v>
          </cell>
          <cell r="F262">
            <v>607</v>
          </cell>
        </row>
        <row r="263">
          <cell r="A263" t="str">
            <v>Ла Фаворте с/в "Эликатессе" 140 гр.шт.  СПК</v>
          </cell>
          <cell r="D263">
            <v>322</v>
          </cell>
          <cell r="F263">
            <v>323</v>
          </cell>
        </row>
        <row r="264">
          <cell r="A264" t="str">
            <v>Ливерная Печеночная "Просто выгодно" 0,3 кг.шт.  СПК</v>
          </cell>
          <cell r="D264">
            <v>122</v>
          </cell>
          <cell r="F264">
            <v>122</v>
          </cell>
        </row>
        <row r="265">
          <cell r="A265" t="str">
            <v>Любительская вареная термоус.пак. "Высокий вкус"  СПК</v>
          </cell>
          <cell r="D265">
            <v>112</v>
          </cell>
          <cell r="F265">
            <v>112</v>
          </cell>
        </row>
        <row r="266">
          <cell r="A266" t="str">
            <v>Мини-сосиски в тесте "Фрайпики" 1,8кг ВЕС, ТМ Зареченские  ПОКОМ</v>
          </cell>
          <cell r="D266">
            <v>9</v>
          </cell>
          <cell r="F266">
            <v>68.406000000000006</v>
          </cell>
        </row>
        <row r="267">
          <cell r="A267" t="str">
            <v>Мини-сосиски в тесте "Фрайпики" 3,7кг ВЕС, ТМ Зареченские  ПОКОМ</v>
          </cell>
          <cell r="D267">
            <v>3.7</v>
          </cell>
          <cell r="F267">
            <v>250.3</v>
          </cell>
        </row>
        <row r="268">
          <cell r="A268" t="str">
            <v>Мусульманская вареная "Просто выгодно"  СПК</v>
          </cell>
          <cell r="D268">
            <v>15</v>
          </cell>
          <cell r="F268">
            <v>15</v>
          </cell>
        </row>
        <row r="269">
          <cell r="A269" t="str">
            <v>Мусульманская п/к "Просто выгодно" термофор.пак.  СПК</v>
          </cell>
          <cell r="D269">
            <v>5.5</v>
          </cell>
          <cell r="F269">
            <v>5.5</v>
          </cell>
        </row>
        <row r="270">
          <cell r="A270" t="str">
            <v>Наггетсы из печи 0,25кг ТМ Вязанка ТС Няняггетсы Сливушки замор.  ПОКОМ</v>
          </cell>
          <cell r="D270">
            <v>19</v>
          </cell>
          <cell r="F270">
            <v>2406</v>
          </cell>
        </row>
        <row r="271">
          <cell r="A271" t="str">
            <v>Наггетсы Нагетосы Сочная курочка ТМ Горячая штучка 0,25 кг зам  ПОКОМ</v>
          </cell>
          <cell r="D271">
            <v>13</v>
          </cell>
          <cell r="F271">
            <v>1705</v>
          </cell>
        </row>
        <row r="272">
          <cell r="A272" t="str">
            <v>Наггетсы с индейкой 0,25кг ТМ Вязанка ТС Няняггетсы Сливушки НД2 замор.  ПОКОМ</v>
          </cell>
          <cell r="D272">
            <v>16</v>
          </cell>
          <cell r="F272">
            <v>2120</v>
          </cell>
        </row>
        <row r="273">
          <cell r="A273" t="str">
            <v>Наггетсы с куриным филе и сыром ТМ Вязанка 0,25 кг ПОКОМ</v>
          </cell>
          <cell r="D273">
            <v>15</v>
          </cell>
          <cell r="F273">
            <v>676</v>
          </cell>
        </row>
        <row r="274">
          <cell r="A274" t="str">
            <v>Наггетсы Хрустящие ТМ Зареченские. ВЕС ПОКОМ</v>
          </cell>
          <cell r="D274">
            <v>18</v>
          </cell>
          <cell r="F274">
            <v>784</v>
          </cell>
        </row>
        <row r="275">
          <cell r="A275" t="str">
            <v>Оригинальная с перцем с/к  СПК</v>
          </cell>
          <cell r="D275">
            <v>313.82400000000001</v>
          </cell>
          <cell r="F275">
            <v>1733.8240000000001</v>
          </cell>
        </row>
        <row r="276">
          <cell r="A276" t="str">
            <v>Особая вареная  СПК</v>
          </cell>
          <cell r="D276">
            <v>11</v>
          </cell>
          <cell r="F276">
            <v>11</v>
          </cell>
        </row>
        <row r="277">
          <cell r="A277" t="str">
            <v>Пекантино с/в "Эликатессе" 0,10 кг.шт. нарезка (лоток с.ср.защ.атм.)  СПК</v>
          </cell>
          <cell r="D277">
            <v>30</v>
          </cell>
          <cell r="F277">
            <v>30</v>
          </cell>
        </row>
        <row r="278">
          <cell r="A278" t="str">
            <v>Пельмени Grandmeni со сливочным маслом Горячая штучка 0,75 кг ПОКОМ</v>
          </cell>
          <cell r="D278">
            <v>10</v>
          </cell>
          <cell r="F278">
            <v>391</v>
          </cell>
        </row>
        <row r="279">
          <cell r="A279" t="str">
            <v>Пельмени Бигбули #МЕГАВКУСИЩЕ с сочной грудинкой 0,43 кг  ПОКОМ</v>
          </cell>
          <cell r="D279">
            <v>5</v>
          </cell>
          <cell r="F279">
            <v>111</v>
          </cell>
        </row>
        <row r="280">
          <cell r="A280" t="str">
            <v>Пельмени Бигбули #МЕГАВКУСИЩЕ с сочной грудинкой 0,9 кг  ПОКОМ</v>
          </cell>
          <cell r="D280">
            <v>8</v>
          </cell>
          <cell r="F280">
            <v>737</v>
          </cell>
        </row>
        <row r="281">
          <cell r="A281" t="str">
            <v>Пельмени Бигбули с мясом, Горячая штучка 0,43кг  ПОКОМ</v>
          </cell>
          <cell r="F281">
            <v>289</v>
          </cell>
        </row>
        <row r="282">
          <cell r="A282" t="str">
            <v>Пельмени Бигбули с мясом, Горячая штучка 0,9кг  ПОКОМ</v>
          </cell>
          <cell r="D282">
            <v>488</v>
          </cell>
          <cell r="F282">
            <v>971</v>
          </cell>
        </row>
        <row r="283">
          <cell r="A283" t="str">
            <v>Пельмени Бигбули со сливоч.маслом (Мегамаслище) ТМ БУЛЬМЕНИ сфера 0,43. замор. ПОКОМ</v>
          </cell>
          <cell r="D283">
            <v>3</v>
          </cell>
          <cell r="F283">
            <v>862</v>
          </cell>
        </row>
        <row r="284">
          <cell r="A284" t="str">
            <v>Пельмени Бигбули со сливочным маслом #МЕГАМАСЛИЩЕ Горячая штучка 0,9 кг  ПОКОМ</v>
          </cell>
          <cell r="F284">
            <v>258</v>
          </cell>
        </row>
        <row r="285">
          <cell r="A285" t="str">
            <v>Пельмени Бульмени Жюльен Горячая штучка 0,43  ПОКОМ</v>
          </cell>
          <cell r="F285">
            <v>6</v>
          </cell>
        </row>
        <row r="286">
          <cell r="A286" t="str">
            <v>Пельмени Бульмени по-сибирски с говядиной и свининой ТМ Горячая штучка 0,8 кг ПОКОМ</v>
          </cell>
          <cell r="F286">
            <v>538</v>
          </cell>
        </row>
        <row r="287">
          <cell r="A287" t="str">
            <v>Пельмени Бульмени с говядиной и свининой Горячая шт. 0,9 кг  ПОКОМ</v>
          </cell>
          <cell r="D287">
            <v>970</v>
          </cell>
          <cell r="F287">
            <v>2585</v>
          </cell>
        </row>
        <row r="288">
          <cell r="A288" t="str">
            <v>Пельмени Бульмени с говядиной и свининой Горячая штучка 0,43  ПОКОМ</v>
          </cell>
          <cell r="D288">
            <v>29</v>
          </cell>
          <cell r="F288">
            <v>1564</v>
          </cell>
        </row>
        <row r="289">
          <cell r="A289" t="str">
            <v>Пельмени Бульмени с говядиной и свининой Наваристые 2,7кг Горячая штучка ВЕС  ПОКОМ</v>
          </cell>
          <cell r="F289">
            <v>129.4</v>
          </cell>
        </row>
        <row r="290">
          <cell r="A290" t="str">
            <v>Пельмени Бульмени с говядиной и свининой Наваристые Горячая штучка ВЕС  ПОКОМ</v>
          </cell>
          <cell r="D290">
            <v>15</v>
          </cell>
          <cell r="F290">
            <v>1620.002</v>
          </cell>
        </row>
        <row r="291">
          <cell r="A291" t="str">
            <v>Пельмени Бульмени со сливочным маслом Горячая штучка 0,9 кг  ПОКОМ</v>
          </cell>
          <cell r="D291">
            <v>1017</v>
          </cell>
          <cell r="F291">
            <v>3749</v>
          </cell>
        </row>
        <row r="292">
          <cell r="A292" t="str">
            <v>Пельмени Бульмени со сливочным маслом ТМ Горячая шт. 0,43 кг  ПОКОМ</v>
          </cell>
          <cell r="D292">
            <v>26</v>
          </cell>
          <cell r="F292">
            <v>1375</v>
          </cell>
        </row>
        <row r="293">
          <cell r="A293" t="str">
            <v>Пельмени Домашние с говядиной и свининой 0,7кг, сфера ТМ Зареченские  ПОКОМ</v>
          </cell>
          <cell r="F293">
            <v>44</v>
          </cell>
        </row>
        <row r="294">
          <cell r="A294" t="str">
            <v>Пельмени Домашние со сливочным маслом 0,7кг, сфера ТМ Зареченские  ПОКОМ</v>
          </cell>
          <cell r="F294">
            <v>83</v>
          </cell>
        </row>
        <row r="295">
          <cell r="A295" t="str">
            <v>Пельмени Левантские ТМ Особый рецепт 0,8 кг  ПОКОМ</v>
          </cell>
          <cell r="F295">
            <v>3</v>
          </cell>
        </row>
        <row r="296">
          <cell r="A296" t="str">
            <v>Пельмени Медвежьи ушки с фермерскими сливками 0,7кг  ПОКОМ</v>
          </cell>
          <cell r="D296">
            <v>9</v>
          </cell>
          <cell r="F296">
            <v>309</v>
          </cell>
        </row>
        <row r="297">
          <cell r="A297" t="str">
            <v>Пельмени Медвежьи ушки с фермерской свининой и говядиной Малые 0,7кг  ПОКОМ</v>
          </cell>
          <cell r="D297">
            <v>1</v>
          </cell>
          <cell r="F297">
            <v>149</v>
          </cell>
        </row>
        <row r="298">
          <cell r="A298" t="str">
            <v>Пельмени Мясорубские с рубленой грудинкой ТМ Стародворье флоупак  0,7 кг. ПОКОМ</v>
          </cell>
          <cell r="D298">
            <v>1</v>
          </cell>
          <cell r="F298">
            <v>141</v>
          </cell>
        </row>
        <row r="299">
          <cell r="A299" t="str">
            <v>Пельмени Мясорубские ТМ Стародворье фоупак равиоли 0,7 кг  ПОКОМ</v>
          </cell>
          <cell r="D299">
            <v>11</v>
          </cell>
          <cell r="F299">
            <v>1353</v>
          </cell>
        </row>
        <row r="300">
          <cell r="A300" t="str">
            <v>Пельмени Отборные из свинины и говядины 0,9 кг ТМ Стародворье ТС Медвежье ушко  ПОКОМ</v>
          </cell>
          <cell r="D300">
            <v>6</v>
          </cell>
          <cell r="F300">
            <v>286</v>
          </cell>
        </row>
        <row r="301">
          <cell r="A301" t="str">
            <v>Пельмени С говядиной и свининой, ВЕС, сфера пуговки Мясная Галерея  ПОКОМ</v>
          </cell>
          <cell r="D301">
            <v>5</v>
          </cell>
          <cell r="F301">
            <v>840</v>
          </cell>
        </row>
        <row r="302">
          <cell r="A302" t="str">
            <v>Пельмени Со свининой и говядиной Любимая ложка 1,2 кг  ПОКОМ</v>
          </cell>
          <cell r="F302">
            <v>1</v>
          </cell>
        </row>
        <row r="303">
          <cell r="A303" t="str">
            <v>Пельмени Со свининой и говядиной ТМ Особый рецепт Любимая ложка 1,0 кг  ПОКОМ</v>
          </cell>
          <cell r="D303">
            <v>5</v>
          </cell>
          <cell r="F303">
            <v>816</v>
          </cell>
        </row>
        <row r="304">
          <cell r="A304" t="str">
            <v>Пельмени Сочные сфера 0,8 кг ТМ Стародворье  ПОКОМ</v>
          </cell>
          <cell r="D304">
            <v>6</v>
          </cell>
          <cell r="F304">
            <v>84</v>
          </cell>
        </row>
        <row r="305">
          <cell r="A305" t="str">
            <v>Пельмени Сочные сфера 0,9 кг ТМ Стародворье ПОКОМ</v>
          </cell>
          <cell r="F305">
            <v>4</v>
          </cell>
        </row>
        <row r="306">
          <cell r="A306" t="str">
            <v>Пипперони с/к "Эликатессе" 0,20 кг.шт.  СПК</v>
          </cell>
          <cell r="D306">
            <v>2</v>
          </cell>
          <cell r="F306">
            <v>2</v>
          </cell>
        </row>
        <row r="307">
          <cell r="A307" t="str">
            <v>Пирожки с мясом 0,3кг ТМ Зареченские  ПОКОМ</v>
          </cell>
          <cell r="F307">
            <v>21</v>
          </cell>
        </row>
        <row r="308">
          <cell r="A308" t="str">
            <v>Пирожки с яблоком и грушей 0,3кг ТМ Зареченские  ПОКОМ</v>
          </cell>
          <cell r="F308">
            <v>3</v>
          </cell>
        </row>
        <row r="309">
          <cell r="A309" t="str">
            <v>Плавленый сыр "Шоколадный" 30% 180 гр ТМ "ПАПА МОЖЕТ"  ОСТАНКИНО</v>
          </cell>
          <cell r="D309">
            <v>25</v>
          </cell>
          <cell r="F309">
            <v>25</v>
          </cell>
        </row>
        <row r="310">
          <cell r="A310" t="str">
            <v>Плавленый Сыр 45% "С ветчиной" СТМ "ПапаМожет" 180гр  ОСТАНКИНО</v>
          </cell>
          <cell r="D310">
            <v>66</v>
          </cell>
          <cell r="F310">
            <v>66</v>
          </cell>
        </row>
        <row r="311">
          <cell r="A311" t="str">
            <v>Плавленый Сыр 45% "С грибами" СТМ "ПапаМожет 180гр  ОСТАНКИНО</v>
          </cell>
          <cell r="D311">
            <v>56</v>
          </cell>
          <cell r="F311">
            <v>56</v>
          </cell>
        </row>
        <row r="312">
          <cell r="A312" t="str">
            <v>По-Австрийски с/к 260 гр.шт. "Высокий вкус"  СПК</v>
          </cell>
          <cell r="D312">
            <v>10</v>
          </cell>
          <cell r="F312">
            <v>10</v>
          </cell>
        </row>
        <row r="313">
          <cell r="A313" t="str">
            <v>Покровская вареная 0,47 кг шт.  СПК</v>
          </cell>
          <cell r="D313">
            <v>28</v>
          </cell>
          <cell r="F313">
            <v>28</v>
          </cell>
        </row>
        <row r="314">
          <cell r="A314" t="str">
            <v>Продукт колбасный с сыром копченый Коровино 400 гр  ОСТАНКИНО</v>
          </cell>
          <cell r="D314">
            <v>6</v>
          </cell>
          <cell r="F314">
            <v>6</v>
          </cell>
        </row>
        <row r="315">
          <cell r="A315" t="str">
            <v>Ричеза с/к 230 гр.шт.  СПК</v>
          </cell>
          <cell r="D315">
            <v>303</v>
          </cell>
          <cell r="F315">
            <v>503</v>
          </cell>
        </row>
        <row r="316">
          <cell r="A316" t="str">
            <v>Сальчетти с/к 230 гр.шт.  СПК</v>
          </cell>
          <cell r="D316">
            <v>254</v>
          </cell>
          <cell r="F316">
            <v>454</v>
          </cell>
        </row>
        <row r="317">
          <cell r="A317" t="str">
            <v>Салями с перчиком с/к "КолбасГрад" 160 гр.шт. термоус. пак.  СПК</v>
          </cell>
          <cell r="D317">
            <v>134</v>
          </cell>
          <cell r="F317">
            <v>339</v>
          </cell>
        </row>
        <row r="318">
          <cell r="A318" t="str">
            <v>Салями Трюфель с/в "Эликатессе" 0,16 кг.шт.  СПК</v>
          </cell>
          <cell r="D318">
            <v>161</v>
          </cell>
          <cell r="F318">
            <v>162</v>
          </cell>
        </row>
        <row r="319">
          <cell r="A319" t="str">
            <v>Салями Финская с/к 235 гр.шт. "Высокий вкус"  СПК</v>
          </cell>
          <cell r="D319">
            <v>7</v>
          </cell>
          <cell r="F319">
            <v>7</v>
          </cell>
        </row>
        <row r="320">
          <cell r="A320" t="str">
            <v>Сардельки "Докторские" (черева) ( в ср.защ.атм.) 1.0 кг. "Высокий вкус"  СПК</v>
          </cell>
          <cell r="D320">
            <v>290</v>
          </cell>
          <cell r="F320">
            <v>530</v>
          </cell>
        </row>
        <row r="321">
          <cell r="A321" t="str">
            <v>Сардельки "Необыкновенные" (в ср.защ.атм.)  СПК</v>
          </cell>
          <cell r="D321">
            <v>19</v>
          </cell>
          <cell r="F321">
            <v>19</v>
          </cell>
        </row>
        <row r="322">
          <cell r="A322" t="str">
            <v>Сардельки из говядины (черева) (в ср.защ.атм.) "Высокий вкус"  СПК</v>
          </cell>
          <cell r="D322">
            <v>129</v>
          </cell>
          <cell r="F322">
            <v>300.23599999999999</v>
          </cell>
        </row>
        <row r="323">
          <cell r="A323" t="str">
            <v>Сардельки из свинины (черева) ( в ср.защ.атм) "Высокий вкус"  СПК</v>
          </cell>
          <cell r="D323">
            <v>1</v>
          </cell>
          <cell r="F323">
            <v>1</v>
          </cell>
        </row>
        <row r="324">
          <cell r="A324" t="str">
            <v>Семейная с чесночком Экстра вареная  СПК</v>
          </cell>
          <cell r="D324">
            <v>41</v>
          </cell>
          <cell r="F324">
            <v>41</v>
          </cell>
        </row>
        <row r="325">
          <cell r="A325" t="str">
            <v>Семейная с чесночком Экстра вареная 0,5 кг.шт.  СПК</v>
          </cell>
          <cell r="D325">
            <v>22</v>
          </cell>
          <cell r="F325">
            <v>22</v>
          </cell>
        </row>
        <row r="326">
          <cell r="A326" t="str">
            <v>Сервелат Европейский в/к, в/с 0,38 кг.шт.термофор.пак  СПК</v>
          </cell>
          <cell r="D326">
            <v>41</v>
          </cell>
          <cell r="F326">
            <v>41</v>
          </cell>
        </row>
        <row r="327">
          <cell r="A327" t="str">
            <v>Сервелат мелкозернистый в/к 0,5 кг.шт. термоус.пак. "Высокий вкус"  СПК</v>
          </cell>
          <cell r="D327">
            <v>93</v>
          </cell>
          <cell r="F327">
            <v>97</v>
          </cell>
        </row>
        <row r="328">
          <cell r="A328" t="str">
            <v>Сервелат Финский в/к 0,38 кг.шт. термофор.пак.  СПК</v>
          </cell>
          <cell r="D328">
            <v>79</v>
          </cell>
          <cell r="F328">
            <v>79</v>
          </cell>
        </row>
        <row r="329">
          <cell r="A329" t="str">
            <v>Сервелат Фирменный в/к 0,10 кг.шт. нарезка (лоток с ср.защ.атм.)  СПК</v>
          </cell>
          <cell r="D329">
            <v>78</v>
          </cell>
          <cell r="F329">
            <v>78</v>
          </cell>
        </row>
        <row r="330">
          <cell r="A330" t="str">
            <v>Сибирская особая с/к 0,10 кг.шт. нарезка (лоток с ср.защ.атм.)  СПК</v>
          </cell>
          <cell r="D330">
            <v>357</v>
          </cell>
          <cell r="F330">
            <v>357</v>
          </cell>
        </row>
        <row r="331">
          <cell r="A331" t="str">
            <v>Сибирская особая с/к 0,235 кг шт.  СПК</v>
          </cell>
          <cell r="D331">
            <v>310</v>
          </cell>
          <cell r="F331">
            <v>820</v>
          </cell>
        </row>
        <row r="332">
          <cell r="A332" t="str">
            <v>Славянская п/к 0,38 кг шт.термофор.пак.  СПК</v>
          </cell>
          <cell r="D332">
            <v>7</v>
          </cell>
          <cell r="F332">
            <v>7</v>
          </cell>
        </row>
        <row r="333">
          <cell r="A333" t="str">
            <v>Смак-мени с картофелем и сочной грудинкой 1кг ТМ Зареченские ПОКОМ</v>
          </cell>
          <cell r="F333">
            <v>13</v>
          </cell>
        </row>
        <row r="334">
          <cell r="A334" t="str">
            <v>Смаколадьи с яблоком и грушей ТМ Зареченские,0,9 кг ПОКОМ</v>
          </cell>
          <cell r="F334">
            <v>11</v>
          </cell>
        </row>
        <row r="335">
          <cell r="A335" t="str">
            <v>Сосиски "Баварские" 0,36 кг.шт. вак.упак.  СПК</v>
          </cell>
          <cell r="D335">
            <v>7</v>
          </cell>
          <cell r="F335">
            <v>7</v>
          </cell>
        </row>
        <row r="336">
          <cell r="A336" t="str">
            <v>Сосиски "БОЛЬШАЯ SOSиска" (в ср.защ.атм.) 1,0 кг  СПК</v>
          </cell>
          <cell r="D336">
            <v>9</v>
          </cell>
          <cell r="F336">
            <v>9</v>
          </cell>
        </row>
        <row r="337">
          <cell r="A337" t="str">
            <v>Сосиски "БОЛЬШАЯ SOSиска" Бекон (лоток с ср.защ.атм.)  СПК</v>
          </cell>
          <cell r="D337">
            <v>9</v>
          </cell>
          <cell r="F337">
            <v>9</v>
          </cell>
        </row>
        <row r="338">
          <cell r="A338" t="str">
            <v>Сосиски "Молочные" 0,36 кг.шт. вак.упак.  СПК</v>
          </cell>
          <cell r="D338">
            <v>28</v>
          </cell>
          <cell r="F338">
            <v>28</v>
          </cell>
        </row>
        <row r="339">
          <cell r="A339" t="str">
            <v>Сосиски Классические (в ср.защ.атм.) СПК</v>
          </cell>
          <cell r="D339">
            <v>6</v>
          </cell>
          <cell r="F339">
            <v>6</v>
          </cell>
        </row>
        <row r="340">
          <cell r="A340" t="str">
            <v>Сосиски Мусульманские "Просто выгодно" (в ср.защ.атм.)  СПК</v>
          </cell>
          <cell r="D340">
            <v>20</v>
          </cell>
          <cell r="F340">
            <v>20</v>
          </cell>
        </row>
        <row r="341">
          <cell r="A341" t="str">
            <v>Сосиски Хот-дог ВЕС (лоток с ср.защ.атм.)   СПК</v>
          </cell>
          <cell r="D341">
            <v>99</v>
          </cell>
          <cell r="F341">
            <v>99</v>
          </cell>
        </row>
        <row r="342">
          <cell r="A342" t="str">
            <v>Сосисоны в темпуре ВЕС  ПОКОМ</v>
          </cell>
          <cell r="F342">
            <v>14.401</v>
          </cell>
        </row>
        <row r="343">
          <cell r="A343" t="str">
            <v>Сочный мегачебурек ТМ Зареченские ВЕС ПОКОМ</v>
          </cell>
          <cell r="D343">
            <v>9.74</v>
          </cell>
          <cell r="F343">
            <v>331.34300000000002</v>
          </cell>
        </row>
        <row r="344">
          <cell r="A344" t="str">
            <v>Сыр "Пармезан" 40% колотый 100 гр  ОСТАНКИНО</v>
          </cell>
          <cell r="D344">
            <v>26</v>
          </cell>
          <cell r="F344">
            <v>26</v>
          </cell>
        </row>
        <row r="345">
          <cell r="A345" t="str">
            <v>Сыр "Пармезан" 40% кусок 180 гр  ОСТАНКИНО</v>
          </cell>
          <cell r="D345">
            <v>182</v>
          </cell>
          <cell r="F345">
            <v>182</v>
          </cell>
        </row>
        <row r="346">
          <cell r="A346" t="str">
            <v>Сыр Боккончини копченый 40% 100 гр.  ОСТАНКИНО</v>
          </cell>
          <cell r="D346">
            <v>86</v>
          </cell>
          <cell r="F346">
            <v>86</v>
          </cell>
        </row>
        <row r="347">
          <cell r="A347" t="str">
            <v>Сыр Гауда 45% тм Папа Может, нарезанные ломтики 125г (МИНИ)  Останкино</v>
          </cell>
          <cell r="D347">
            <v>63</v>
          </cell>
          <cell r="F347">
            <v>63</v>
          </cell>
        </row>
        <row r="348">
          <cell r="A348" t="str">
            <v>Сыр колбасный копченый Папа Может 400 гр  ОСТАНКИНО</v>
          </cell>
          <cell r="D348">
            <v>9</v>
          </cell>
          <cell r="F348">
            <v>9</v>
          </cell>
        </row>
        <row r="349">
          <cell r="A349" t="str">
            <v>Сыр Останкино "Алтайский Gold" 50% вес  ОСТАНКИНО</v>
          </cell>
          <cell r="D349">
            <v>1.5</v>
          </cell>
          <cell r="F349">
            <v>5.09</v>
          </cell>
        </row>
        <row r="350">
          <cell r="A350" t="str">
            <v>Сыр ПАПА МОЖЕТ "Гауда Голд" 45% 180 г  ОСТАНКИНО</v>
          </cell>
          <cell r="D350">
            <v>459</v>
          </cell>
          <cell r="F350">
            <v>459</v>
          </cell>
        </row>
        <row r="351">
          <cell r="A351" t="str">
            <v>Сыр Папа Может "Гауда Голд", 45% брусок ВЕС ОСТАНКИНО</v>
          </cell>
          <cell r="D351">
            <v>15.5</v>
          </cell>
          <cell r="F351">
            <v>15.5</v>
          </cell>
        </row>
        <row r="352">
          <cell r="A352" t="str">
            <v>Сыр ПАПА МОЖЕТ "Голландский традиционный" 45% 180 г  ОСТАНКИНО</v>
          </cell>
          <cell r="D352">
            <v>970</v>
          </cell>
          <cell r="F352">
            <v>970</v>
          </cell>
        </row>
        <row r="353">
          <cell r="A353" t="str">
            <v>Сыр Папа Может "Голландский традиционный", 45% брусок ВЕС ОСТАНКИНО</v>
          </cell>
          <cell r="D353">
            <v>41</v>
          </cell>
          <cell r="F353">
            <v>41</v>
          </cell>
        </row>
        <row r="354">
          <cell r="A354" t="str">
            <v>Сыр ПАПА МОЖЕТ "Министерский" 180гр, 45 %  ОСТАНКИНО</v>
          </cell>
          <cell r="D354">
            <v>10</v>
          </cell>
          <cell r="F354">
            <v>10</v>
          </cell>
        </row>
        <row r="355">
          <cell r="A355" t="str">
            <v>Сыр ПАПА МОЖЕТ "Папин завтрак" 180гр, 45 %  ОСТАНКИНО</v>
          </cell>
          <cell r="D355">
            <v>11</v>
          </cell>
          <cell r="F355">
            <v>11</v>
          </cell>
        </row>
        <row r="356">
          <cell r="A356" t="str">
            <v>Сыр Папа Может "Пошехонский" 45% вес (= 3 кг)  ОСТАНКИНО</v>
          </cell>
          <cell r="D356">
            <v>15</v>
          </cell>
          <cell r="F356">
            <v>21.385000000000002</v>
          </cell>
        </row>
        <row r="357">
          <cell r="A357" t="str">
            <v>Сыр ПАПА МОЖЕТ "Российский традиционный" 45% 180 г  ОСТАНКИНО</v>
          </cell>
          <cell r="D357">
            <v>1005</v>
          </cell>
          <cell r="F357">
            <v>1005</v>
          </cell>
        </row>
        <row r="358">
          <cell r="A358" t="str">
            <v>Сыр Папа Может "Российский традиционный" ВЕС брусок массовая доля жира 50%  ОСТАНКИНО</v>
          </cell>
          <cell r="D358">
            <v>92.2</v>
          </cell>
          <cell r="F358">
            <v>92.2</v>
          </cell>
        </row>
        <row r="359">
          <cell r="A359" t="str">
            <v>Сыр Папа Может "Сметанковый" 50% вес (=3кг)  ОСТАНКИНО</v>
          </cell>
          <cell r="D359">
            <v>7</v>
          </cell>
          <cell r="F359">
            <v>7</v>
          </cell>
        </row>
        <row r="360">
          <cell r="A360" t="str">
            <v>Сыр ПАПА МОЖЕТ "Тильзитер" 45% 180 г  ОСТАНКИНО</v>
          </cell>
          <cell r="D360">
            <v>421</v>
          </cell>
          <cell r="F360">
            <v>421</v>
          </cell>
        </row>
        <row r="361">
          <cell r="A361" t="str">
            <v>Сыр Папа Может Голландский 45%, нарез, 125г (9 шт)  Останкино</v>
          </cell>
          <cell r="D361">
            <v>204</v>
          </cell>
          <cell r="F361">
            <v>204</v>
          </cell>
        </row>
        <row r="362">
          <cell r="A362" t="str">
            <v>Сыр Папа Может Министерский 45% 200г  Останкино</v>
          </cell>
          <cell r="D362">
            <v>38</v>
          </cell>
          <cell r="F362">
            <v>38</v>
          </cell>
        </row>
        <row r="363">
          <cell r="A363" t="str">
            <v>Сыр Папа Может Папин Завтрак 50% 200г  Останкино</v>
          </cell>
          <cell r="D363">
            <v>6</v>
          </cell>
          <cell r="F363">
            <v>6</v>
          </cell>
        </row>
        <row r="364">
          <cell r="A364" t="str">
            <v>Сыр Папа Может Российский 50%, нарезка 125г  Останкино</v>
          </cell>
          <cell r="D364">
            <v>204</v>
          </cell>
          <cell r="F364">
            <v>204</v>
          </cell>
        </row>
        <row r="365">
          <cell r="A365" t="str">
            <v>Сыр Папа Может Сливочный со вкусом.топл.молока 50% вес (=3,5кг)  Останкино</v>
          </cell>
          <cell r="D365">
            <v>131.5</v>
          </cell>
          <cell r="F365">
            <v>131.5</v>
          </cell>
        </row>
        <row r="366">
          <cell r="A366" t="str">
            <v>Сыр Папа Может Тильзитер   45% вес      Останкино</v>
          </cell>
          <cell r="D366">
            <v>3</v>
          </cell>
          <cell r="F366">
            <v>3</v>
          </cell>
        </row>
        <row r="367">
          <cell r="A367" t="str">
            <v>Сыр Папа Может Тильзитер 50%, нарезка 125г  Останкино</v>
          </cell>
          <cell r="D367">
            <v>7</v>
          </cell>
          <cell r="F367">
            <v>7</v>
          </cell>
        </row>
        <row r="368">
          <cell r="A368" t="str">
            <v>Сыр плавленый Сливочный ж 45 % 180г ТМ Папа Может (16шт) ОСТАНКИНО</v>
          </cell>
          <cell r="D368">
            <v>105</v>
          </cell>
          <cell r="F368">
            <v>105</v>
          </cell>
        </row>
        <row r="369">
          <cell r="A369" t="str">
            <v>Сыр полутвердый "Тильзитер" 45%, ВЕС брус ТМ "Папа может"  ОСТАНКИНО</v>
          </cell>
          <cell r="D369">
            <v>69</v>
          </cell>
          <cell r="F369">
            <v>69</v>
          </cell>
        </row>
        <row r="370">
          <cell r="A370" t="str">
            <v>Сыр рассольный жирный Чечил 45% 100 гр  ОСТАНКИНО</v>
          </cell>
          <cell r="D370">
            <v>17</v>
          </cell>
          <cell r="F370">
            <v>17</v>
          </cell>
        </row>
        <row r="371">
          <cell r="A371" t="str">
            <v>Сыр рассольный жирный Чечил копченый 45% 100 гр  ОСТАНКИНО</v>
          </cell>
          <cell r="D371">
            <v>135</v>
          </cell>
          <cell r="F371">
            <v>135</v>
          </cell>
        </row>
        <row r="372">
          <cell r="A372" t="str">
            <v>Сыр Скаморца свежий 40% 100 гр.  ОСТАНКИНО</v>
          </cell>
          <cell r="D372">
            <v>114</v>
          </cell>
          <cell r="F372">
            <v>114</v>
          </cell>
        </row>
        <row r="373">
          <cell r="A373" t="str">
            <v>Сыр творожный с зеленью 60% Папа может 140 гр.  ОСТАНКИНО</v>
          </cell>
          <cell r="D373">
            <v>21</v>
          </cell>
          <cell r="F373">
            <v>21</v>
          </cell>
        </row>
        <row r="374">
          <cell r="A374" t="str">
            <v>Сыр Чечил свежий 45% 100г/6шт ТМ Папа Может  ОСТАНКИНО</v>
          </cell>
          <cell r="D374">
            <v>100</v>
          </cell>
          <cell r="F374">
            <v>100</v>
          </cell>
        </row>
        <row r="375">
          <cell r="A375" t="str">
            <v>Сыч/Прод Коровино Российский 50% 200г СЗМЖ  ОСТАНКИНО</v>
          </cell>
          <cell r="D375">
            <v>117</v>
          </cell>
          <cell r="F375">
            <v>117</v>
          </cell>
        </row>
        <row r="376">
          <cell r="A376" t="str">
            <v>Сыч/Прод Коровино Российский Ориг 50% ВЕС (7,5 кг круг) ОСТАНКИНО</v>
          </cell>
          <cell r="D376">
            <v>40</v>
          </cell>
          <cell r="F376">
            <v>40</v>
          </cell>
        </row>
        <row r="377">
          <cell r="A377" t="str">
            <v>Сыч/Прод Коровино Российский Оригин 50% ВЕС (5 кг)  ОСТАНКИНО</v>
          </cell>
          <cell r="D377">
            <v>349.7</v>
          </cell>
          <cell r="F377">
            <v>349.7</v>
          </cell>
        </row>
        <row r="378">
          <cell r="A378" t="str">
            <v>Сыч/Прод Коровино Тильзитер 50% 200г СЗМЖ  ОСТАНКИНО</v>
          </cell>
          <cell r="D378">
            <v>131</v>
          </cell>
          <cell r="F378">
            <v>131</v>
          </cell>
        </row>
        <row r="379">
          <cell r="A379" t="str">
            <v>Сыч/Прод Коровино Тильзитер Оригин 50% ВЕС (5 кг брус) СЗМЖ  ОСТАНКИНО</v>
          </cell>
          <cell r="D379">
            <v>185.6</v>
          </cell>
          <cell r="F379">
            <v>185.6</v>
          </cell>
        </row>
        <row r="380">
          <cell r="A380" t="str">
            <v>Творожный Сыр 60% С маринованными огурчиками и укропом 140 гр  ОСТАНКИНО</v>
          </cell>
          <cell r="D380">
            <v>45</v>
          </cell>
          <cell r="F380">
            <v>45</v>
          </cell>
        </row>
        <row r="381">
          <cell r="A381" t="str">
            <v>Творожный Сыр 60% Сливочный  СТМ "ПапаМожет" - 140гр  ОСТАНКИНО</v>
          </cell>
          <cell r="D381">
            <v>185</v>
          </cell>
          <cell r="F381">
            <v>185</v>
          </cell>
        </row>
        <row r="382">
          <cell r="A382" t="str">
            <v>Торо Неро с/в "Эликатессе" 140 гр.шт.  СПК</v>
          </cell>
          <cell r="D382">
            <v>82</v>
          </cell>
          <cell r="F382">
            <v>82</v>
          </cell>
        </row>
        <row r="383">
          <cell r="A383" t="str">
            <v>Уши свиные копченые к пиву 0,15кг нар. д/ф шт.  СПК</v>
          </cell>
          <cell r="D383">
            <v>59</v>
          </cell>
          <cell r="F383">
            <v>59</v>
          </cell>
        </row>
        <row r="384">
          <cell r="A384" t="str">
            <v>Фестивальная пора с/к 100 гр.шт.нар. (лоток с ср.защ.атм.)  СПК</v>
          </cell>
          <cell r="D384">
            <v>357</v>
          </cell>
          <cell r="F384">
            <v>357</v>
          </cell>
        </row>
        <row r="385">
          <cell r="A385" t="str">
            <v>Фестивальная пора с/к 235 гр.шт.  СПК</v>
          </cell>
          <cell r="D385">
            <v>533</v>
          </cell>
          <cell r="F385">
            <v>883</v>
          </cell>
        </row>
        <row r="386">
          <cell r="A386" t="str">
            <v>Фестивальная пора с/к термоус.пак  СПК</v>
          </cell>
          <cell r="D386">
            <v>11.2</v>
          </cell>
          <cell r="F386">
            <v>11.2</v>
          </cell>
        </row>
        <row r="387">
          <cell r="A387" t="str">
            <v>Фрай-пицца с ветчиной и грибами 3,0 кг ТМ Зареченские ТС Зареченские продукты. ВЕС ПОКОМ</v>
          </cell>
          <cell r="F387">
            <v>6</v>
          </cell>
        </row>
        <row r="388">
          <cell r="A388" t="str">
            <v>Фуэт с/в "Эликатессе" 160 гр.шт.  СПК</v>
          </cell>
          <cell r="D388">
            <v>228</v>
          </cell>
          <cell r="F388">
            <v>233</v>
          </cell>
        </row>
        <row r="389">
          <cell r="A389" t="str">
            <v>Хинкали Классические ТМ Зареченские ВЕС ПОКОМ</v>
          </cell>
          <cell r="D389">
            <v>5</v>
          </cell>
          <cell r="F389">
            <v>85</v>
          </cell>
        </row>
        <row r="390">
          <cell r="A390" t="str">
            <v>Хотстеры ТМ Горячая штучка ТС Хотстеры 0,25 кг зам  ПОКОМ</v>
          </cell>
          <cell r="D390">
            <v>1037</v>
          </cell>
          <cell r="F390">
            <v>2739</v>
          </cell>
        </row>
        <row r="391">
          <cell r="A391" t="str">
            <v>Хрустящие крылышки острые к пиву ТМ Горячая штучка 0,3кг зам  ПОКОМ</v>
          </cell>
          <cell r="D391">
            <v>8</v>
          </cell>
          <cell r="F391">
            <v>442</v>
          </cell>
        </row>
        <row r="392">
          <cell r="A392" t="str">
            <v>Хрустящие крылышки ТМ Горячая штучка 0,3 кг зам  ПОКОМ</v>
          </cell>
          <cell r="D392">
            <v>3</v>
          </cell>
          <cell r="F392">
            <v>523</v>
          </cell>
        </row>
        <row r="393">
          <cell r="A393" t="str">
            <v>Чебупай брауни ТМ Горячая штучка 0,2 кг.  ПОКОМ</v>
          </cell>
          <cell r="F393">
            <v>41</v>
          </cell>
        </row>
        <row r="394">
          <cell r="A394" t="str">
            <v>Чебупай сочное яблоко ТМ Горячая штучка 0,2 кг зам.  ПОКОМ</v>
          </cell>
          <cell r="D394">
            <v>3</v>
          </cell>
          <cell r="F394">
            <v>124</v>
          </cell>
        </row>
        <row r="395">
          <cell r="A395" t="str">
            <v>Чебупай спелая вишня ТМ Горячая штучка 0,2 кг зам.  ПОКОМ</v>
          </cell>
          <cell r="D395">
            <v>4</v>
          </cell>
          <cell r="F395">
            <v>220</v>
          </cell>
        </row>
        <row r="396">
          <cell r="A396" t="str">
            <v>Чебупели Курочка гриль ТМ Горячая штучка, 0,3 кг зам  ПОКОМ</v>
          </cell>
          <cell r="D396">
            <v>2</v>
          </cell>
          <cell r="F396">
            <v>214</v>
          </cell>
        </row>
        <row r="397">
          <cell r="A397" t="str">
            <v>Чебупицца курочка по-итальянски Горячая штучка 0,25 кг зам  ПОКОМ</v>
          </cell>
          <cell r="D397">
            <v>23</v>
          </cell>
          <cell r="F397">
            <v>1532</v>
          </cell>
        </row>
        <row r="398">
          <cell r="A398" t="str">
            <v>Чебупицца Пепперони ТМ Горячая штучка ТС Чебупицца 0.25кг зам  ПОКОМ</v>
          </cell>
          <cell r="D398">
            <v>1215</v>
          </cell>
          <cell r="F398">
            <v>3682</v>
          </cell>
        </row>
        <row r="399">
          <cell r="A399" t="str">
            <v>Чебуреки Мясные вес 2,7 кг ТМ Зареченские ВЕС ПОКОМ</v>
          </cell>
          <cell r="F399">
            <v>18.899999999999999</v>
          </cell>
        </row>
        <row r="400">
          <cell r="A400" t="str">
            <v>Чебуреки сочные ВЕС ТМ Зареченские  ПОКОМ</v>
          </cell>
          <cell r="D400">
            <v>5</v>
          </cell>
          <cell r="F400">
            <v>567.00099999999998</v>
          </cell>
        </row>
        <row r="401">
          <cell r="A401" t="str">
            <v>Чебуреки сочные, ВЕС, куриные жарен. зам  ПОКОМ</v>
          </cell>
          <cell r="F401">
            <v>5</v>
          </cell>
        </row>
        <row r="402">
          <cell r="A402" t="str">
            <v>Чоризо с/к "Эликатессе" 0,20 кг.шт.  СПК</v>
          </cell>
          <cell r="F402">
            <v>2</v>
          </cell>
        </row>
        <row r="403">
          <cell r="A403" t="str">
            <v>Шпикачки Русские (черева) (в ср.защ.атм.) "Высокий вкус"  СПК</v>
          </cell>
          <cell r="D403">
            <v>171</v>
          </cell>
          <cell r="F403">
            <v>171</v>
          </cell>
        </row>
        <row r="404">
          <cell r="A404" t="str">
            <v>Эликапреза с/в "Эликатессе" 0,10 кг.шт. нарезка (лоток с ср.защ.атм.)  СПК</v>
          </cell>
          <cell r="D404">
            <v>200</v>
          </cell>
          <cell r="F404">
            <v>200</v>
          </cell>
        </row>
        <row r="405">
          <cell r="A405" t="str">
            <v>Юбилейная с/к 0,10 кг.шт. нарезка (лоток с ср.защ.атм.)  СПК</v>
          </cell>
          <cell r="D405">
            <v>110</v>
          </cell>
          <cell r="F405">
            <v>110</v>
          </cell>
        </row>
        <row r="406">
          <cell r="A406" t="str">
            <v>Юбилейная с/к 0,235 кг.шт.  СПК</v>
          </cell>
          <cell r="D406">
            <v>1262</v>
          </cell>
          <cell r="F406">
            <v>1807</v>
          </cell>
        </row>
        <row r="407">
          <cell r="A407" t="str">
            <v>Итого</v>
          </cell>
          <cell r="D407">
            <v>143202.74400000001</v>
          </cell>
          <cell r="F407">
            <v>323289.72399999999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12.07.2024 - 12.07.2024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210.072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105.51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535.93899999999996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35.252000000000002</v>
          </cell>
        </row>
        <row r="11">
          <cell r="A11" t="str">
            <v xml:space="preserve"> 022  Колбаса Вязанка со шпиком, вектор 0,5кг, ПОКОМ</v>
          </cell>
          <cell r="D11">
            <v>52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634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1209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1169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72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45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46</v>
          </cell>
        </row>
        <row r="20">
          <cell r="A20" t="str">
            <v xml:space="preserve"> 064  Колбаса Молочная Дугушка, вектор 0,4 кг, ТМ Стародворье  ПОКОМ</v>
          </cell>
          <cell r="D20">
            <v>3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296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65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211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98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150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123.334</v>
          </cell>
        </row>
        <row r="28">
          <cell r="A28" t="str">
            <v xml:space="preserve"> 201  Ветчина Нежная ТМ Особый рецепт, (2,5кг), ПОКОМ</v>
          </cell>
          <cell r="D28">
            <v>1444.95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56.896000000000001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122.497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36.718000000000004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116.51300000000001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224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37.969000000000001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42.48</v>
          </cell>
        </row>
        <row r="36">
          <cell r="A36" t="str">
            <v xml:space="preserve"> 240  Колбаса Салями охотничья, ВЕС. ПОКОМ</v>
          </cell>
          <cell r="D36">
            <v>11.911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103.19</v>
          </cell>
        </row>
        <row r="38">
          <cell r="A38" t="str">
            <v xml:space="preserve"> 247  Сардельки Нежные, ВЕС.  ПОКОМ</v>
          </cell>
          <cell r="D38">
            <v>23.596</v>
          </cell>
        </row>
        <row r="39">
          <cell r="A39" t="str">
            <v xml:space="preserve"> 248  Сардельки Сочные ТМ Особый рецепт,   ПОКОМ</v>
          </cell>
          <cell r="D39">
            <v>48.042000000000002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350.83499999999998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14.917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24.666</v>
          </cell>
        </row>
        <row r="43">
          <cell r="A43" t="str">
            <v xml:space="preserve"> 263  Шпикачки Стародворские, ВЕС.  ПОКОМ</v>
          </cell>
          <cell r="D43">
            <v>22.864999999999998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70.658000000000001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29.437999999999999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58.731000000000002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313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601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1565</v>
          </cell>
        </row>
        <row r="50">
          <cell r="A50" t="str">
            <v xml:space="preserve"> 278  Сосиски Сочинки с сочным окороком, МГС 0.4кг,   ПОКОМ</v>
          </cell>
          <cell r="D50">
            <v>1</v>
          </cell>
        </row>
        <row r="51">
          <cell r="A51" t="str">
            <v xml:space="preserve"> 283  Сосиски Сочинки, ВЕС, ТМ Стародворье ПОКОМ</v>
          </cell>
          <cell r="D51">
            <v>127.078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104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210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59.43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428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748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22.719000000000001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57.466000000000001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246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393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237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74.695999999999998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254.64500000000001</v>
          </cell>
        </row>
        <row r="64">
          <cell r="A64" t="str">
            <v xml:space="preserve"> 316  Колбаса Нежная ТМ Зареченские ВЕС  ПОКОМ</v>
          </cell>
          <cell r="D64">
            <v>19.526</v>
          </cell>
        </row>
        <row r="65">
          <cell r="A65" t="str">
            <v xml:space="preserve"> 318  Сосиски Датские ТМ Зареченские, ВЕС  ПОКОМ</v>
          </cell>
          <cell r="D65">
            <v>657.64099999999996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943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578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346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107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75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322.255</v>
          </cell>
        </row>
        <row r="72">
          <cell r="A72" t="str">
            <v xml:space="preserve"> 335  Колбаса Сливушка ТМ Вязанка. ВЕС.  ПОКОМ </v>
          </cell>
          <cell r="D72">
            <v>68.688000000000002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687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689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118.571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69.356999999999999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139.39400000000001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108.884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9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57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102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34.15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151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170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443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67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172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83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184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1117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1304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D92">
            <v>28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35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144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46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142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12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32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68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76.757000000000005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39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89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46.4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59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60.9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33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34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24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70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21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856.46500000000003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2226.7199999999998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1045.1849999999999</v>
          </cell>
        </row>
        <row r="114">
          <cell r="A114" t="str">
            <v xml:space="preserve"> 459  Колбаса Докторская Филейная 0,5кг ТМ Особый рецепт  ПОКОМ</v>
          </cell>
          <cell r="D114">
            <v>42</v>
          </cell>
        </row>
        <row r="115">
          <cell r="A115" t="str">
            <v>3215 ВЕТЧ.МЯСНАЯ Папа может п/о 0.4кг 8шт.    ОСТАНКИНО</v>
          </cell>
          <cell r="D115">
            <v>85</v>
          </cell>
        </row>
        <row r="116">
          <cell r="A116" t="str">
            <v>3812 СОЧНЫЕ сос п/о мгс 2*2  ОСТАНКИНО</v>
          </cell>
          <cell r="D116">
            <v>427.44600000000003</v>
          </cell>
        </row>
        <row r="117">
          <cell r="A117" t="str">
            <v>4063 МЯСНАЯ Папа может вар п/о_Л   ОСТАНКИНО</v>
          </cell>
          <cell r="D117">
            <v>558.98400000000004</v>
          </cell>
        </row>
        <row r="118">
          <cell r="A118" t="str">
            <v>4117 ЭКСТРА Папа может с/к в/у_Л   ОСТАНКИНО</v>
          </cell>
          <cell r="D118">
            <v>17.556000000000001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33.686999999999998</v>
          </cell>
        </row>
        <row r="120">
          <cell r="A120" t="str">
            <v>4813 ФИЛЕЙНАЯ Папа может вар п/о_Л   ОСТАНКИНО</v>
          </cell>
          <cell r="D120">
            <v>172.96199999999999</v>
          </cell>
        </row>
        <row r="121">
          <cell r="A121" t="str">
            <v>4993 САЛЯМИ ИТАЛЬЯНСКАЯ с/к в/у 1/250*8_120c ОСТАНКИНО</v>
          </cell>
          <cell r="D121">
            <v>107</v>
          </cell>
        </row>
        <row r="122">
          <cell r="A122" t="str">
            <v>5246 ДОКТОРСКАЯ ПРЕМИУМ вар б/о мгс_30с ОСТАНКИНО</v>
          </cell>
          <cell r="D122">
            <v>31.632999999999999</v>
          </cell>
        </row>
        <row r="123">
          <cell r="A123" t="str">
            <v>5341 СЕРВЕЛАТ ОХОТНИЧИЙ в/к в/у  ОСТАНКИНО</v>
          </cell>
          <cell r="D123">
            <v>107.09099999999999</v>
          </cell>
        </row>
        <row r="124">
          <cell r="A124" t="str">
            <v>5483 ЭКСТРА Папа может с/к в/у 1/250 8шт.   ОСТАНКИНО</v>
          </cell>
          <cell r="D124">
            <v>247</v>
          </cell>
        </row>
        <row r="125">
          <cell r="A125" t="str">
            <v>5544 Сервелат Финский в/к в/у_45с НОВАЯ ОСТАНКИНО</v>
          </cell>
          <cell r="D125">
            <v>254.19200000000001</v>
          </cell>
        </row>
        <row r="126">
          <cell r="A126" t="str">
            <v>5682 САЛЯМИ МЕЛКОЗЕРНЕНАЯ с/к в/у 1/120_60с   ОСТАНКИНО</v>
          </cell>
          <cell r="D126">
            <v>935</v>
          </cell>
        </row>
        <row r="127">
          <cell r="A127" t="str">
            <v>5698 СЫТНЫЕ Папа может сар б/о мгс 1*3_Маяк  ОСТАНКИНО</v>
          </cell>
          <cell r="D127">
            <v>42.914999999999999</v>
          </cell>
        </row>
        <row r="128">
          <cell r="A128" t="str">
            <v>5706 АРОМАТНАЯ Папа может с/к в/у 1/250 8шт.  ОСТАНКИНО</v>
          </cell>
          <cell r="D128">
            <v>203</v>
          </cell>
        </row>
        <row r="129">
          <cell r="A129" t="str">
            <v>5708 ПОСОЛЬСКАЯ Папа может с/к в/у ОСТАНКИНО</v>
          </cell>
          <cell r="D129">
            <v>13.071999999999999</v>
          </cell>
        </row>
        <row r="130">
          <cell r="A130" t="str">
            <v>5820 СЛИВОЧНЫЕ Папа может сос п/о мгс 2*2_45с   ОСТАНКИНО</v>
          </cell>
          <cell r="D130">
            <v>34.624000000000002</v>
          </cell>
        </row>
        <row r="131">
          <cell r="A131" t="str">
            <v>5851 ЭКСТРА Папа может вар п/о   ОСТАНКИНО</v>
          </cell>
          <cell r="D131">
            <v>107.746</v>
          </cell>
        </row>
        <row r="132">
          <cell r="A132" t="str">
            <v>5931 ОХОТНИЧЬЯ Папа может с/к в/у 1/220 8шт.   ОСТАНКИНО</v>
          </cell>
          <cell r="D132">
            <v>332</v>
          </cell>
        </row>
        <row r="133">
          <cell r="A133" t="str">
            <v>5992 ВРЕМЯ ОКРОШКИ Папа может вар п/о 0.4кг   ОСТАНКИНО</v>
          </cell>
          <cell r="D133">
            <v>524</v>
          </cell>
        </row>
        <row r="134">
          <cell r="A134" t="str">
            <v>6069 ФИЛЕЙНЫЕ Папа может сос ц/о мгс 0.33кг  ОСТАНКИНО</v>
          </cell>
          <cell r="D134">
            <v>142</v>
          </cell>
        </row>
        <row r="135">
          <cell r="A135" t="str">
            <v>6113 СОЧНЫЕ сос п/о мгс 1*6_Ашан  ОСТАНКИНО</v>
          </cell>
          <cell r="D135">
            <v>425.17</v>
          </cell>
        </row>
        <row r="136">
          <cell r="A136" t="str">
            <v>6206 СВИНИНА ПО-ДОМАШНЕМУ к/в мл/к в/у 0.3кг  ОСТАНКИНО</v>
          </cell>
          <cell r="D136">
            <v>261</v>
          </cell>
        </row>
        <row r="137">
          <cell r="A137" t="str">
            <v>6228 МЯСНОЕ АССОРТИ к/з с/н мгс 1/90 10шт.  ОСТАНКИНО</v>
          </cell>
          <cell r="D137">
            <v>143</v>
          </cell>
        </row>
        <row r="138">
          <cell r="A138" t="str">
            <v>6247 ДОМАШНЯЯ Папа может вар п/о 0,4кг 8шт.  ОСТАНКИНО</v>
          </cell>
          <cell r="D138">
            <v>112</v>
          </cell>
        </row>
        <row r="139">
          <cell r="A139" t="str">
            <v>6268 ГОВЯЖЬЯ Папа может вар п/о 0,4кг 8 шт.  ОСТАНКИНО</v>
          </cell>
          <cell r="D139">
            <v>130</v>
          </cell>
        </row>
        <row r="140">
          <cell r="A140" t="str">
            <v>6297 ФИЛЕЙНЫЕ сос ц/о в/у 1/270 12шт_45с  ОСТАНКИНО</v>
          </cell>
          <cell r="D140">
            <v>4</v>
          </cell>
        </row>
        <row r="141">
          <cell r="A141" t="str">
            <v>6303 МЯСНЫЕ Папа может сос п/о мгс 1.5*3  ОСТАНКИНО</v>
          </cell>
          <cell r="D141">
            <v>85.667000000000002</v>
          </cell>
        </row>
        <row r="142">
          <cell r="A142" t="str">
            <v>6325 ДОКТОРСКАЯ ПРЕМИУМ вар п/о 0.4кг 8шт.  ОСТАНКИНО</v>
          </cell>
          <cell r="D142">
            <v>172</v>
          </cell>
        </row>
        <row r="143">
          <cell r="A143" t="str">
            <v>6333 МЯСНАЯ Папа может вар п/о 0.4кг 8шт.  ОСТАНКИНО</v>
          </cell>
          <cell r="D143">
            <v>1383</v>
          </cell>
        </row>
        <row r="144">
          <cell r="A144" t="str">
            <v>6340 ДОМАШНИЙ РЕЦЕПТ Коровино 0.5кг 8шт.  ОСТАНКИНО</v>
          </cell>
          <cell r="D144">
            <v>386</v>
          </cell>
        </row>
        <row r="145">
          <cell r="A145" t="str">
            <v>6341 ДОМАШНИЙ РЕЦЕПТ СО ШПИКОМ Коровино 0.5кг  ОСТАНКИНО</v>
          </cell>
          <cell r="D145">
            <v>8</v>
          </cell>
        </row>
        <row r="146">
          <cell r="A146" t="str">
            <v>6353 ЭКСТРА Папа может вар п/о 0.4кг 8шт.  ОСТАНКИНО</v>
          </cell>
          <cell r="D146">
            <v>618</v>
          </cell>
        </row>
        <row r="147">
          <cell r="A147" t="str">
            <v>6392 ФИЛЕЙНАЯ Папа может вар п/о 0.4кг. ОСТАНКИНО</v>
          </cell>
          <cell r="D147">
            <v>1355</v>
          </cell>
        </row>
        <row r="148">
          <cell r="A148" t="str">
            <v>6426 КЛАССИЧЕСКАЯ ПМ вар п/о 0.3кг 8шт.  ОСТАНКИНО</v>
          </cell>
          <cell r="D148">
            <v>276</v>
          </cell>
        </row>
        <row r="149">
          <cell r="A149" t="str">
            <v>6453 ЭКСТРА Папа может с/к с/н в/у 1/100 14шт.   ОСТАНКИНО</v>
          </cell>
          <cell r="D149">
            <v>278</v>
          </cell>
        </row>
        <row r="150">
          <cell r="A150" t="str">
            <v>6454 АРОМАТНАЯ с/к с/н в/у 1/100 14шт.  ОСТАНКИНО</v>
          </cell>
          <cell r="D150">
            <v>461</v>
          </cell>
        </row>
        <row r="151">
          <cell r="A151" t="str">
            <v>6470 ВЕТЧ.МРАМОРНАЯ в/у_45с  ОСТАНКИНО</v>
          </cell>
          <cell r="D151">
            <v>1.2050000000000001</v>
          </cell>
        </row>
        <row r="152">
          <cell r="A152" t="str">
            <v>6527 ШПИКАЧКИ СОЧНЫЕ ПМ сар б/о мгс 1*3 45с ОСТАНКИНО</v>
          </cell>
          <cell r="D152">
            <v>90.554000000000002</v>
          </cell>
        </row>
        <row r="153">
          <cell r="A153" t="str">
            <v>6528 ШПИКАЧКИ СОЧНЫЕ ПМ сар б/о мгс 0.4кг 45с  ОСТАНКИНО</v>
          </cell>
          <cell r="D153">
            <v>43</v>
          </cell>
        </row>
        <row r="154">
          <cell r="A154" t="str">
            <v>6586 МРАМОРНАЯ И БАЛЫКОВАЯ в/к с/н мгс 1/90 ОСТАНКИНО</v>
          </cell>
          <cell r="D154">
            <v>117</v>
          </cell>
        </row>
        <row r="155">
          <cell r="A155" t="str">
            <v>6602 БАВАРСКИЕ ПМ сос ц/о мгс 0,35кг 8шт.  ОСТАНКИНО</v>
          </cell>
          <cell r="D155">
            <v>52</v>
          </cell>
        </row>
        <row r="156">
          <cell r="A156" t="str">
            <v>6661 СОЧНЫЙ ГРИЛЬ ПМ сос п/о мгс 1.5*4_Маяк  ОСТАНКИНО</v>
          </cell>
          <cell r="D156">
            <v>7.68</v>
          </cell>
        </row>
        <row r="157">
          <cell r="A157" t="str">
            <v>6666 БОЯНСКАЯ Папа может п/к в/у 0,28кг 8 шт. ОСТАНКИНО</v>
          </cell>
          <cell r="D157">
            <v>243</v>
          </cell>
        </row>
        <row r="158">
          <cell r="A158" t="str">
            <v>6683 СЕРВЕЛАТ ЗЕРНИСТЫЙ ПМ в/к в/у 0,35кг  ОСТАНКИНО</v>
          </cell>
          <cell r="D158">
            <v>697</v>
          </cell>
        </row>
        <row r="159">
          <cell r="A159" t="str">
            <v>6684 СЕРВЕЛАТ КАРЕЛЬСКИЙ ПМ в/к в/у 0.28кг  ОСТАНКИНО</v>
          </cell>
          <cell r="D159">
            <v>775</v>
          </cell>
        </row>
        <row r="160">
          <cell r="A160" t="str">
            <v>6689 СЕРВЕЛАТ ОХОТНИЧИЙ ПМ в/к в/у 0,35кг 8шт  ОСТАНКИНО</v>
          </cell>
          <cell r="D160">
            <v>884</v>
          </cell>
        </row>
        <row r="161">
          <cell r="A161" t="str">
            <v>6697 СЕРВЕЛАТ ФИНСКИЙ ПМ в/к в/у 0,35кг 8шт.  ОСТАНКИНО</v>
          </cell>
          <cell r="D161">
            <v>1271</v>
          </cell>
        </row>
        <row r="162">
          <cell r="A162" t="str">
            <v>6713 СОЧНЫЙ ГРИЛЬ ПМ сос п/о мгс 0.41кг 8шт.  ОСТАНКИНО</v>
          </cell>
          <cell r="D162">
            <v>475</v>
          </cell>
        </row>
        <row r="163">
          <cell r="A163" t="str">
            <v>6722 СОЧНЫЕ ПМ сос п/о мгс 0,41кг 10шт.  ОСТАНКИНО</v>
          </cell>
          <cell r="D163">
            <v>31</v>
          </cell>
        </row>
        <row r="164">
          <cell r="A164" t="str">
            <v>6726 СЛИВОЧНЫЕ ПМ сос п/о мгс 0.41кг 10шт.  ОСТАНКИНО</v>
          </cell>
          <cell r="D164">
            <v>931</v>
          </cell>
        </row>
        <row r="165">
          <cell r="A165" t="str">
            <v>6747 РУССКАЯ ПРЕМИУМ ПМ вар ф/о в/у  ОСТАНКИНО</v>
          </cell>
          <cell r="D165">
            <v>2.9950000000000001</v>
          </cell>
        </row>
        <row r="166">
          <cell r="A166" t="str">
            <v>6759 МОЛОЧНЫЕ ГОСТ сос ц/о мгс 0.4кг 7шт.  ОСТАНКИНО</v>
          </cell>
          <cell r="D166">
            <v>28</v>
          </cell>
        </row>
        <row r="167">
          <cell r="A167" t="str">
            <v>6762 СЛИВОЧНЫЕ сос ц/о мгс 0.41кг 8шт.  ОСТАНКИНО</v>
          </cell>
          <cell r="D167">
            <v>42</v>
          </cell>
        </row>
        <row r="168">
          <cell r="A168" t="str">
            <v>6764 СЛИВОЧНЫЕ сос ц/о мгс 1*4  ОСТАНКИНО</v>
          </cell>
          <cell r="D168">
            <v>1.0249999999999999</v>
          </cell>
        </row>
        <row r="169">
          <cell r="A169" t="str">
            <v>6765 РУБЛЕНЫЕ сос ц/о мгс 0.36кг 6шт.  ОСТАНКИНО</v>
          </cell>
          <cell r="D169">
            <v>142</v>
          </cell>
        </row>
        <row r="170">
          <cell r="A170" t="str">
            <v>6767 РУБЛЕНЫЕ сос ц/о мгс 1*4  ОСТАНКИНО</v>
          </cell>
          <cell r="D170">
            <v>11.707000000000001</v>
          </cell>
        </row>
        <row r="171">
          <cell r="A171" t="str">
            <v>6768 С СЫРОМ сос ц/о мгс 0.41кг 6шт.  ОСТАНКИНО</v>
          </cell>
          <cell r="D171">
            <v>37</v>
          </cell>
        </row>
        <row r="172">
          <cell r="A172" t="str">
            <v>6770 ИСПАНСКИЕ сос ц/о мгс 0.41кг 6шт.  ОСТАНКИНО</v>
          </cell>
          <cell r="D172">
            <v>32</v>
          </cell>
        </row>
        <row r="173">
          <cell r="A173" t="str">
            <v>6773 САЛЯМИ Папа может п/к в/у 0,28кг 8шт.  ОСТАНКИНО</v>
          </cell>
          <cell r="D173">
            <v>138</v>
          </cell>
        </row>
        <row r="174">
          <cell r="A174" t="str">
            <v>6777 МЯСНЫЕ С ГОВЯДИНОЙ ПМ сос п/о мгс 0.4кг  ОСТАНКИНО</v>
          </cell>
          <cell r="D174">
            <v>446</v>
          </cell>
        </row>
        <row r="175">
          <cell r="A175" t="str">
            <v>6785 ВЕНСКАЯ САЛЯМИ п/к в/у 0.33кг 8шт.  ОСТАНКИНО</v>
          </cell>
          <cell r="D175">
            <v>1</v>
          </cell>
        </row>
        <row r="176">
          <cell r="A176" t="str">
            <v>6787 СЕРВЕЛАТ КРЕМЛЕВСКИЙ в/к в/у 0,33кг 8шт.  ОСТАНКИНО</v>
          </cell>
          <cell r="D176">
            <v>69</v>
          </cell>
        </row>
        <row r="177">
          <cell r="A177" t="str">
            <v>6791 СЕРВЕЛАТ ПРЕМИУМ в/к в/у 0,33кг 8шт.  ОСТАНКИНО</v>
          </cell>
          <cell r="D177">
            <v>40</v>
          </cell>
        </row>
        <row r="178">
          <cell r="A178" t="str">
            <v>6793 БАЛЫКОВАЯ в/к в/у 0,33кг 8шт.  ОСТАНКИНО</v>
          </cell>
          <cell r="D178">
            <v>5</v>
          </cell>
        </row>
        <row r="179">
          <cell r="A179" t="str">
            <v>6795 ОСТАНКИНСКАЯ в/к в/у 0,33кг 8шт.  ОСТАНКИНО</v>
          </cell>
          <cell r="D179">
            <v>30</v>
          </cell>
        </row>
        <row r="180">
          <cell r="A180" t="str">
            <v>6807 СЕРВЕЛАТ ЕВРОПЕЙСКИЙ в/к в/у 0,33кг 8шт.  ОСТАНКИНО</v>
          </cell>
          <cell r="D180">
            <v>71</v>
          </cell>
        </row>
        <row r="181">
          <cell r="A181" t="str">
            <v>6829 МОЛОЧНЫЕ КЛАССИЧЕСКИЕ сос п/о мгс 2*4_С  ОСТАНКИНО</v>
          </cell>
          <cell r="D181">
            <v>138.96799999999999</v>
          </cell>
        </row>
        <row r="182">
          <cell r="A182" t="str">
            <v>6834 ПОСОЛЬСКАЯ ПМ с/к с/н в/у 1/100 10шт.  ОСТАНКИНО</v>
          </cell>
          <cell r="D182">
            <v>94</v>
          </cell>
        </row>
        <row r="183">
          <cell r="A183" t="str">
            <v>6841 ДОМАШНЯЯ Папа может вар н/о мгс 1*3  ОСТАНКИНО</v>
          </cell>
          <cell r="D183">
            <v>4.03</v>
          </cell>
        </row>
        <row r="184">
          <cell r="A184" t="str">
            <v>6852 МОЛОЧНЫЕ ПРЕМИУМ ПМ сос п/о в/ у 1/350  ОСТАНКИНО</v>
          </cell>
          <cell r="D184">
            <v>813</v>
          </cell>
        </row>
        <row r="185">
          <cell r="A185" t="str">
            <v>6853 МОЛОЧНЫЕ ПРЕМИУМ ПМ сос п/о мгс 1*6  ОСТАНКИНО</v>
          </cell>
          <cell r="D185">
            <v>52.62</v>
          </cell>
        </row>
        <row r="186">
          <cell r="A186" t="str">
            <v>6854 МОЛОЧНЫЕ ПРЕМИУМ ПМ сос п/о мгс 0.6кг  ОСТАНКИНО</v>
          </cell>
          <cell r="D186">
            <v>29</v>
          </cell>
        </row>
        <row r="187">
          <cell r="A187" t="str">
            <v>6861 ДОМАШНИЙ РЕЦЕПТ Коровино вар п/о  ОСТАНКИНО</v>
          </cell>
          <cell r="D187">
            <v>230.80799999999999</v>
          </cell>
        </row>
        <row r="188">
          <cell r="A188" t="str">
            <v>6862 ДОМАШНИЙ РЕЦЕПТ СО ШПИК. Коровино вар п/о  ОСТАНКИНО</v>
          </cell>
          <cell r="D188">
            <v>11.723000000000001</v>
          </cell>
        </row>
        <row r="189">
          <cell r="A189" t="str">
            <v>6865 ВЕТЧ.НЕЖНАЯ Коровино п/о  ОСТАНКИНО</v>
          </cell>
          <cell r="D189">
            <v>64.459999999999994</v>
          </cell>
        </row>
        <row r="190">
          <cell r="A190" t="str">
            <v>6870 С ГОВЯДИНОЙ СН сос п/о мгс 1*6  ОСТАНКИНО</v>
          </cell>
          <cell r="D190">
            <v>20.635000000000002</v>
          </cell>
        </row>
        <row r="191">
          <cell r="A191" t="str">
            <v>6903 СОЧНЫЕ ПМ сос п/о мгс 0.41кг_osu  ОСТАНКИНО</v>
          </cell>
          <cell r="D191">
            <v>1916</v>
          </cell>
        </row>
        <row r="192">
          <cell r="A192" t="str">
            <v>6919 БЕКОН с/к с/н в/у 1/180 10шт.  ОСТАНКИНО</v>
          </cell>
          <cell r="D192">
            <v>43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119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186</v>
          </cell>
        </row>
        <row r="195">
          <cell r="A195" t="str">
            <v>БОНУС Z-ОСОБАЯ Коровино вар п/о (5324)  ОСТАНКИНО</v>
          </cell>
          <cell r="D195">
            <v>3.9239999999999999</v>
          </cell>
        </row>
        <row r="196">
          <cell r="A196" t="str">
            <v>БОНУС СОЧНЫЕ сос п/о мгс 0.41кг_UZ (6087)  ОСТАНКИНО</v>
          </cell>
          <cell r="D196">
            <v>14</v>
          </cell>
        </row>
        <row r="197">
          <cell r="A197" t="str">
            <v>БОНУС СОЧНЫЕ сос п/о мгс 1*6_UZ (6088)  ОСТАНКИНО</v>
          </cell>
          <cell r="D197">
            <v>54.036999999999999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264</v>
          </cell>
        </row>
        <row r="199">
          <cell r="A199" t="str">
            <v>БОНУС_Колбаса вареная Филейская ТМ Вязанка. ВЕС  ПОКОМ</v>
          </cell>
          <cell r="D199">
            <v>98.918999999999997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66</v>
          </cell>
        </row>
        <row r="201">
          <cell r="A201" t="str">
            <v>БОНУС_Пельмени Бульмени с говядиной и свининой Наваристые 2,7кг Горячая штучка ВЕС  ПОКОМ</v>
          </cell>
          <cell r="D201">
            <v>43.2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74</v>
          </cell>
        </row>
        <row r="203">
          <cell r="A203" t="str">
            <v>БОНУС_Сервелат Фирменый в/к 0,10 кг.шт. нарезка (лоток с ср.защ.атм.)  СПК</v>
          </cell>
          <cell r="D203">
            <v>6</v>
          </cell>
        </row>
        <row r="204">
          <cell r="A204" t="str">
            <v>Бутербродная вареная 0,47 кг шт.  СПК</v>
          </cell>
          <cell r="D204">
            <v>16</v>
          </cell>
        </row>
        <row r="205">
          <cell r="A205" t="str">
            <v>Вацлавская п/к (черева) 390 гр.шт. термоус.пак  СПК</v>
          </cell>
          <cell r="D205">
            <v>11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83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286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254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58</v>
          </cell>
        </row>
        <row r="210">
          <cell r="A210" t="str">
            <v>Грудинка Деревенская в аджике к/в 150 гр.шт. нарезка (лоток с ср.защ.атм.)  СПК</v>
          </cell>
          <cell r="D210">
            <v>8</v>
          </cell>
        </row>
        <row r="211">
          <cell r="A211" t="str">
            <v>Гуцульская с/к "КолбасГрад" 160 гр.шт. термоус. пак  СПК</v>
          </cell>
          <cell r="D211">
            <v>57</v>
          </cell>
        </row>
        <row r="212">
          <cell r="A212" t="str">
            <v>Дельгаро с/в "Эликатессе" 140 гр.шт.  СПК</v>
          </cell>
          <cell r="D212">
            <v>27</v>
          </cell>
        </row>
        <row r="213">
          <cell r="A213" t="str">
            <v>Деревенская рубленая вареная 350 гр.шт. термоус. пак.  СПК</v>
          </cell>
          <cell r="D213">
            <v>2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125</v>
          </cell>
        </row>
        <row r="215">
          <cell r="A215" t="str">
            <v>Докторская вареная в/с  СПК</v>
          </cell>
          <cell r="D215">
            <v>9.76</v>
          </cell>
        </row>
        <row r="216">
          <cell r="A216" t="str">
            <v>Докторская вареная в/с 0,47 кг шт.  СПК</v>
          </cell>
          <cell r="D216">
            <v>5</v>
          </cell>
        </row>
        <row r="217">
          <cell r="A217" t="str">
            <v>Докторская вареная термоус.пак. "Высокий вкус"  СПК</v>
          </cell>
          <cell r="D217">
            <v>81.504000000000005</v>
          </cell>
        </row>
        <row r="218">
          <cell r="A218" t="str">
            <v>Жар-боллы с курочкой и сыром, ВЕС ТМ Зареченские  ПОКОМ</v>
          </cell>
          <cell r="D218">
            <v>18</v>
          </cell>
        </row>
        <row r="219">
          <cell r="A219" t="str">
            <v>Жар-ладушки с мясом ТМ Зареченские ВЕС ПОКОМ</v>
          </cell>
          <cell r="D219">
            <v>48.1</v>
          </cell>
        </row>
        <row r="220">
          <cell r="A220" t="str">
            <v>Жар-ладушки с яблоком и грушей ТМ Зареченские ВЕС ПОКОМ</v>
          </cell>
          <cell r="D220">
            <v>33.299999999999997</v>
          </cell>
        </row>
        <row r="221">
          <cell r="A221" t="str">
            <v>ЖАР-мени ВЕС ТМ Зареченские  ПОКОМ</v>
          </cell>
          <cell r="D221">
            <v>22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340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277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80</v>
          </cell>
        </row>
        <row r="225">
          <cell r="A225" t="str">
            <v>Консервы говядина тушеная "СПК" ж/б 0,338 кг.шт. термоус. пл. ЧМК  СПК</v>
          </cell>
          <cell r="D225">
            <v>19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87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124</v>
          </cell>
        </row>
        <row r="228">
          <cell r="A228" t="str">
            <v>Ла Фаворте с/в "Эликатессе" 140 гр.шт.  СПК</v>
          </cell>
          <cell r="D228">
            <v>85</v>
          </cell>
        </row>
        <row r="229">
          <cell r="A229" t="str">
            <v>Любительская вареная термоус.пак. "Высокий вкус"  СПК</v>
          </cell>
          <cell r="D229">
            <v>41.938000000000002</v>
          </cell>
        </row>
        <row r="230">
          <cell r="A230" t="str">
            <v>Мини-сосиски в тесте "Фрайпики" 1,8кг ВЕС, ТМ Зареченские  ПОКОМ</v>
          </cell>
          <cell r="D230">
            <v>7.2</v>
          </cell>
        </row>
        <row r="231">
          <cell r="A231" t="str">
            <v>Мини-сосиски в тесте "Фрайпики" 3,7кг ВЕС, ТМ Зареченские  ПОКОМ</v>
          </cell>
          <cell r="D231">
            <v>37</v>
          </cell>
        </row>
        <row r="232">
          <cell r="A232" t="str">
            <v>Мусульманская вареная "Просто выгодно"  СПК</v>
          </cell>
          <cell r="D232">
            <v>4.0839999999999996</v>
          </cell>
        </row>
        <row r="233">
          <cell r="A233" t="str">
            <v>Мусульманская п/к "Просто выгодно" термофор.пак.  СПК</v>
          </cell>
          <cell r="D233">
            <v>0.48399999999999999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558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434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565</v>
          </cell>
        </row>
        <row r="237">
          <cell r="A237" t="str">
            <v>Наггетсы с куриным филе и сыром ТМ Вязанка 0,25 кг ПОКОМ</v>
          </cell>
          <cell r="D237">
            <v>87</v>
          </cell>
        </row>
        <row r="238">
          <cell r="A238" t="str">
            <v>Наггетсы Хрустящие ТМ Зареченские. ВЕС ПОКОМ</v>
          </cell>
          <cell r="D238">
            <v>94</v>
          </cell>
        </row>
        <row r="239">
          <cell r="A239" t="str">
            <v>Оригинальная с перцем с/к  СПК</v>
          </cell>
          <cell r="D239">
            <v>81.361999999999995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97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32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149</v>
          </cell>
        </row>
        <row r="243">
          <cell r="A243" t="str">
            <v>Пельмени Бигбули с мясом, Горячая штучка 0,43кг  ПОКОМ</v>
          </cell>
          <cell r="D243">
            <v>27</v>
          </cell>
        </row>
        <row r="244">
          <cell r="A244" t="str">
            <v>Пельмени Бигбули с мясом, Горячая штучка 0,9кг  ПОКОМ</v>
          </cell>
          <cell r="D244">
            <v>41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310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49</v>
          </cell>
        </row>
        <row r="247">
          <cell r="A247" t="str">
            <v>Пельмени Бульмени по-сибирски с говядиной и свининой ТМ Горячая штучка 0,8 кг ПОКОМ</v>
          </cell>
          <cell r="D247">
            <v>187</v>
          </cell>
        </row>
        <row r="248">
          <cell r="A248" t="str">
            <v>Пельмени Бульмени с говядиной и свининой Горячая шт. 0,9 кг  ПОКОМ</v>
          </cell>
          <cell r="D248">
            <v>320</v>
          </cell>
        </row>
        <row r="249">
          <cell r="A249" t="str">
            <v>Пельмени Бульмени с говядиной и свининой Горячая штучка 0,43  ПОКОМ</v>
          </cell>
          <cell r="D249">
            <v>416</v>
          </cell>
        </row>
        <row r="250">
          <cell r="A250" t="str">
            <v>Пельмени Бульмени с говядиной и свининой Наваристые 2,7кг Горячая штучка ВЕС  ПОКОМ</v>
          </cell>
          <cell r="D250">
            <v>5.4</v>
          </cell>
        </row>
        <row r="251">
          <cell r="A251" t="str">
            <v>Пельмени Бульмени с говядиной и свининой Наваристые Горячая штучка ВЕС  ПОКОМ</v>
          </cell>
          <cell r="D251">
            <v>245</v>
          </cell>
        </row>
        <row r="252">
          <cell r="A252" t="str">
            <v>Пельмени Бульмени со сливочным маслом Горячая штучка 0,9 кг  ПОКОМ</v>
          </cell>
          <cell r="D252">
            <v>646</v>
          </cell>
        </row>
        <row r="253">
          <cell r="A253" t="str">
            <v>Пельмени Бульмени со сливочным маслом ТМ Горячая шт. 0,43 кг  ПОКОМ</v>
          </cell>
          <cell r="D253">
            <v>236</v>
          </cell>
        </row>
        <row r="254">
          <cell r="A254" t="str">
            <v>Пельмени Медвежьи ушки с фермерскими сливками 0,7кг  ПОКОМ</v>
          </cell>
          <cell r="D254">
            <v>12</v>
          </cell>
        </row>
        <row r="255">
          <cell r="A255" t="str">
            <v>Пельмени Медвежьи ушки с фермерской свининой и говядиной Малые 0,7кг  ПОКОМ</v>
          </cell>
          <cell r="D255">
            <v>2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16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214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29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160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118</v>
          </cell>
        </row>
        <row r="261">
          <cell r="A261" t="str">
            <v>Пельмени Сочные сфера 0,8 кг ТМ Стародворье  ПОКОМ</v>
          </cell>
          <cell r="D261">
            <v>14</v>
          </cell>
        </row>
        <row r="262">
          <cell r="A262" t="str">
            <v>Пельмени Сочные сфера 0,9 кг ТМ Стародворье ПОКОМ</v>
          </cell>
          <cell r="D262">
            <v>1</v>
          </cell>
        </row>
        <row r="263">
          <cell r="A263" t="str">
            <v>Покровская вареная 0,47 кг шт.  СПК</v>
          </cell>
          <cell r="D263">
            <v>3</v>
          </cell>
        </row>
        <row r="264">
          <cell r="A264" t="str">
            <v>Ричеза с/к 230 гр.шт.  СПК</v>
          </cell>
          <cell r="D264">
            <v>94</v>
          </cell>
        </row>
        <row r="265">
          <cell r="A265" t="str">
            <v>Сальчетти с/к 230 гр.шт.  СПК</v>
          </cell>
          <cell r="D265">
            <v>66</v>
          </cell>
        </row>
        <row r="266">
          <cell r="A266" t="str">
            <v>Салями с перчиком с/к "КолбасГрад" 160 гр.шт. термоус. пак.  СПК</v>
          </cell>
          <cell r="D266">
            <v>42</v>
          </cell>
        </row>
        <row r="267">
          <cell r="A267" t="str">
            <v>Салями Трюфель с/в "Эликатессе" 0,16 кг.шт.  СПК</v>
          </cell>
          <cell r="D267">
            <v>31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112.587</v>
          </cell>
        </row>
        <row r="269">
          <cell r="A269" t="str">
            <v>Сардельки "Необыкновенные" (в ср.защ.атм.)  СПК</v>
          </cell>
          <cell r="D269">
            <v>3.4580000000000002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37.384</v>
          </cell>
        </row>
        <row r="271">
          <cell r="A271" t="str">
            <v>Семейная с чесночком Экстра вареная  СПК</v>
          </cell>
          <cell r="D271">
            <v>14.371</v>
          </cell>
        </row>
        <row r="272">
          <cell r="A272" t="str">
            <v>Сервелат Европейский в/к, в/с 0,38 кг.шт.термофор.пак  СПК</v>
          </cell>
          <cell r="D272">
            <v>8</v>
          </cell>
        </row>
        <row r="273">
          <cell r="A273" t="str">
            <v>Сервелат мелкозернистый в/к 0,5 кг.шт. термоус.пак. "Высокий вкус"  СПК</v>
          </cell>
          <cell r="D273">
            <v>10</v>
          </cell>
        </row>
        <row r="274">
          <cell r="A274" t="str">
            <v>Сервелат Финский в/к 0,38 кг.шт. термофор.пак.  СПК</v>
          </cell>
          <cell r="D274">
            <v>20</v>
          </cell>
        </row>
        <row r="275">
          <cell r="A275" t="str">
            <v>Сервелат Фирменный в/к 0,10 кг.шт. нарезка (лоток с ср.защ.атм.)  СПК</v>
          </cell>
          <cell r="D275">
            <v>42</v>
          </cell>
        </row>
        <row r="276">
          <cell r="A276" t="str">
            <v>Сибирская особая с/к 0,10 кг.шт. нарезка (лоток с ср.защ.атм.)  СПК</v>
          </cell>
          <cell r="D276">
            <v>39</v>
          </cell>
        </row>
        <row r="277">
          <cell r="A277" t="str">
            <v>Сибирская особая с/к 0,235 кг шт.  СПК</v>
          </cell>
          <cell r="D277">
            <v>103</v>
          </cell>
        </row>
        <row r="278">
          <cell r="A278" t="str">
            <v>Славянская п/к 0,38 кг шт.термофор.пак.  СПК</v>
          </cell>
          <cell r="D278">
            <v>1</v>
          </cell>
        </row>
        <row r="279">
          <cell r="A279" t="str">
            <v>Смаколадьи с яблоком и грушей ТМ Зареченские,0,9 кг ПОКОМ</v>
          </cell>
          <cell r="D279">
            <v>2</v>
          </cell>
        </row>
        <row r="280">
          <cell r="A280" t="str">
            <v>Сосиски "Молочные" 0,36 кг.шт. вак.упак.  СПК</v>
          </cell>
          <cell r="D280">
            <v>8</v>
          </cell>
        </row>
        <row r="281">
          <cell r="A281" t="str">
            <v>Сосиски Мусульманские "Просто выгодно" (в ср.защ.атм.)  СПК</v>
          </cell>
          <cell r="D281">
            <v>6.1109999999999998</v>
          </cell>
        </row>
        <row r="282">
          <cell r="A282" t="str">
            <v>Сосиски Хот-дог ВЕС (лоток с ср.защ.атм.)   СПК</v>
          </cell>
          <cell r="D282">
            <v>48.94</v>
          </cell>
        </row>
        <row r="283">
          <cell r="A283" t="str">
            <v>Сосисоны в темпуре ВЕС  ПОКОМ</v>
          </cell>
          <cell r="D283">
            <v>1.8</v>
          </cell>
        </row>
        <row r="284">
          <cell r="A284" t="str">
            <v>Сочный мегачебурек ТМ Зареченские ВЕС ПОКОМ</v>
          </cell>
          <cell r="D284">
            <v>56.08</v>
          </cell>
        </row>
        <row r="285">
          <cell r="A285" t="str">
            <v>Торо Неро с/в "Эликатессе" 140 гр.шт.  СПК</v>
          </cell>
          <cell r="D285">
            <v>18</v>
          </cell>
        </row>
        <row r="286">
          <cell r="A286" t="str">
            <v>Уши свиные копченые к пиву 0,15кг нар. д/ф шт.  СПК</v>
          </cell>
          <cell r="D286">
            <v>5</v>
          </cell>
        </row>
        <row r="287">
          <cell r="A287" t="str">
            <v>Фестивальная пора с/к 100 гр.шт.нар. (лоток с ср.защ.атм.)  СПК</v>
          </cell>
          <cell r="D287">
            <v>12</v>
          </cell>
        </row>
        <row r="288">
          <cell r="A288" t="str">
            <v>Фестивальная пора с/к 235 гр.шт.  СПК</v>
          </cell>
          <cell r="D288">
            <v>128</v>
          </cell>
        </row>
        <row r="289">
          <cell r="A289" t="str">
            <v>Фестивальная пора с/к термоус.пак  СПК</v>
          </cell>
          <cell r="D289">
            <v>1.198</v>
          </cell>
        </row>
        <row r="290">
          <cell r="A290" t="str">
            <v>Фуэт с/в "Эликатессе" 160 гр.шт.  СПК</v>
          </cell>
          <cell r="D290">
            <v>71</v>
          </cell>
        </row>
        <row r="291">
          <cell r="A291" t="str">
            <v>Хинкали Классические ТМ Зареченские ВЕС ПОКОМ</v>
          </cell>
          <cell r="D291">
            <v>10</v>
          </cell>
        </row>
        <row r="292">
          <cell r="A292" t="str">
            <v>Хотстеры ТМ Горячая штучка ТС Хотстеры 0,25 кг зам  ПОКОМ</v>
          </cell>
          <cell r="D292">
            <v>459</v>
          </cell>
        </row>
        <row r="293">
          <cell r="A293" t="str">
            <v>Хрустящие крылышки острые к пиву ТМ Горячая штучка 0,3кг зам  ПОКОМ</v>
          </cell>
          <cell r="D293">
            <v>127</v>
          </cell>
        </row>
        <row r="294">
          <cell r="A294" t="str">
            <v>Хрустящие крылышки ТМ Горячая штучка 0,3 кг зам  ПОКОМ</v>
          </cell>
          <cell r="D294">
            <v>88</v>
          </cell>
        </row>
        <row r="295">
          <cell r="A295" t="str">
            <v>Чебупай брауни ТМ Горячая штучка 0,2 кг.  ПОКОМ</v>
          </cell>
          <cell r="D295">
            <v>4</v>
          </cell>
        </row>
        <row r="296">
          <cell r="A296" t="str">
            <v>Чебупай сочное яблоко ТМ Горячая штучка 0,2 кг зам.  ПОКОМ</v>
          </cell>
          <cell r="D296">
            <v>20</v>
          </cell>
        </row>
        <row r="297">
          <cell r="A297" t="str">
            <v>Чебупай спелая вишня ТМ Горячая штучка 0,2 кг зам.  ПОКОМ</v>
          </cell>
          <cell r="D297">
            <v>53</v>
          </cell>
        </row>
        <row r="298">
          <cell r="A298" t="str">
            <v>Чебупели Курочка гриль ТМ Горячая штучка, 0,3 кг зам  ПОКОМ</v>
          </cell>
          <cell r="D298">
            <v>8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256</v>
          </cell>
        </row>
        <row r="300">
          <cell r="A300" t="str">
            <v>Чебупицца Пепперони ТМ Горячая штучка ТС Чебупицца 0.25кг зам  ПОКОМ</v>
          </cell>
          <cell r="D300">
            <v>558</v>
          </cell>
        </row>
        <row r="301">
          <cell r="A301" t="str">
            <v>Чебуреки Мясные вес 2,7 кг ТМ Зареченские ВЕС ПОКОМ</v>
          </cell>
          <cell r="D301">
            <v>2.7</v>
          </cell>
        </row>
        <row r="302">
          <cell r="A302" t="str">
            <v>Чебуреки сочные ВЕС ТМ Зареченские  ПОКОМ</v>
          </cell>
          <cell r="D302">
            <v>100</v>
          </cell>
        </row>
        <row r="303">
          <cell r="A303" t="str">
            <v>Шпикачки Русские (черева) (в ср.защ.атм.) "Высокий вкус"  СПК</v>
          </cell>
          <cell r="D303">
            <v>27.991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42</v>
          </cell>
        </row>
        <row r="305">
          <cell r="A305" t="str">
            <v>Юбилейная с/к 0,10 кг.шт. нарезка (лоток с ср.защ.атм.)  СПК</v>
          </cell>
          <cell r="D305">
            <v>28</v>
          </cell>
        </row>
        <row r="306">
          <cell r="A306" t="str">
            <v>Юбилейная с/к 0,235 кг.шт.  СПК</v>
          </cell>
          <cell r="D306">
            <v>405</v>
          </cell>
        </row>
        <row r="307">
          <cell r="A307" t="str">
            <v>Итого</v>
          </cell>
          <cell r="D307">
            <v>59606.892999999996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9" sqref="AO9"/>
    </sheetView>
  </sheetViews>
  <sheetFormatPr defaultColWidth="10.5" defaultRowHeight="11.45" customHeight="1" outlineLevelRow="1" x14ac:dyDescent="0.2"/>
  <cols>
    <col min="1" max="1" width="62.33203125" style="1" customWidth="1"/>
    <col min="2" max="2" width="4.5" style="1" customWidth="1"/>
    <col min="3" max="4" width="7.1640625" style="1" customWidth="1"/>
    <col min="5" max="5" width="7.6640625" style="1" customWidth="1"/>
    <col min="6" max="6" width="7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9" style="5" customWidth="1"/>
    <col min="36" max="38" width="6.6640625" style="5" bestFit="1" customWidth="1"/>
    <col min="39" max="40" width="1.332031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120</v>
      </c>
      <c r="H4" s="11" t="s">
        <v>121</v>
      </c>
      <c r="I4" s="10" t="s">
        <v>122</v>
      </c>
      <c r="J4" s="10" t="s">
        <v>123</v>
      </c>
      <c r="K4" s="10" t="s">
        <v>124</v>
      </c>
      <c r="L4" s="10" t="s">
        <v>125</v>
      </c>
      <c r="M4" s="10" t="s">
        <v>125</v>
      </c>
      <c r="N4" s="10" t="s">
        <v>125</v>
      </c>
      <c r="O4" s="10" t="s">
        <v>125</v>
      </c>
      <c r="P4" s="10" t="s">
        <v>125</v>
      </c>
      <c r="Q4" s="10" t="s">
        <v>125</v>
      </c>
      <c r="R4" s="10" t="s">
        <v>125</v>
      </c>
      <c r="S4" s="12" t="s">
        <v>125</v>
      </c>
      <c r="T4" s="10" t="s">
        <v>126</v>
      </c>
      <c r="U4" s="12" t="s">
        <v>125</v>
      </c>
      <c r="V4" s="12" t="s">
        <v>125</v>
      </c>
      <c r="W4" s="10" t="s">
        <v>122</v>
      </c>
      <c r="X4" s="12" t="s">
        <v>125</v>
      </c>
      <c r="Y4" s="10" t="s">
        <v>127</v>
      </c>
      <c r="Z4" s="12" t="s">
        <v>128</v>
      </c>
      <c r="AA4" s="10" t="s">
        <v>129</v>
      </c>
      <c r="AB4" s="10" t="s">
        <v>130</v>
      </c>
      <c r="AC4" s="10" t="s">
        <v>131</v>
      </c>
      <c r="AD4" s="10" t="s">
        <v>132</v>
      </c>
      <c r="AE4" s="10" t="s">
        <v>122</v>
      </c>
      <c r="AF4" s="10" t="s">
        <v>122</v>
      </c>
      <c r="AG4" s="10" t="s">
        <v>122</v>
      </c>
      <c r="AH4" s="10" t="s">
        <v>133</v>
      </c>
      <c r="AI4" s="10" t="s">
        <v>134</v>
      </c>
      <c r="AJ4" s="12" t="s">
        <v>135</v>
      </c>
      <c r="AK4" s="12" t="s">
        <v>135</v>
      </c>
      <c r="AL4" s="12" t="s">
        <v>135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136</v>
      </c>
      <c r="M5" s="14" t="s">
        <v>137</v>
      </c>
      <c r="N5" s="14" t="s">
        <v>138</v>
      </c>
      <c r="O5" s="14" t="s">
        <v>139</v>
      </c>
      <c r="U5" s="14" t="s">
        <v>140</v>
      </c>
      <c r="V5" s="14" t="s">
        <v>141</v>
      </c>
      <c r="X5" s="14" t="s">
        <v>142</v>
      </c>
      <c r="AE5" s="5" t="s">
        <v>143</v>
      </c>
      <c r="AF5" s="5" t="s">
        <v>144</v>
      </c>
      <c r="AG5" s="5" t="s">
        <v>145</v>
      </c>
      <c r="AH5" s="14" t="s">
        <v>136</v>
      </c>
      <c r="AJ5" s="14" t="s">
        <v>140</v>
      </c>
      <c r="AK5" s="14" t="s">
        <v>141</v>
      </c>
      <c r="AL5" s="14" t="s">
        <v>142</v>
      </c>
    </row>
    <row r="6" spans="1:40" ht="11.1" customHeight="1" x14ac:dyDescent="0.2">
      <c r="A6" s="6"/>
      <c r="B6" s="6"/>
      <c r="C6" s="3"/>
      <c r="D6" s="3"/>
      <c r="E6" s="9">
        <f>SUM(E7:E125)</f>
        <v>153206.82299999997</v>
      </c>
      <c r="F6" s="9">
        <f>SUM(F7:F125)</f>
        <v>60136.204999999987</v>
      </c>
      <c r="J6" s="9">
        <f t="shared" ref="J6:X6" si="0">SUM(J7:J125)</f>
        <v>153198.48000000001</v>
      </c>
      <c r="K6" s="9">
        <f t="shared" si="0"/>
        <v>8.3429999999989377</v>
      </c>
      <c r="L6" s="9">
        <f t="shared" si="0"/>
        <v>30820</v>
      </c>
      <c r="M6" s="9">
        <f t="shared" si="0"/>
        <v>10030</v>
      </c>
      <c r="N6" s="9">
        <f t="shared" si="0"/>
        <v>28830</v>
      </c>
      <c r="O6" s="9">
        <f t="shared" si="0"/>
        <v>28950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28430</v>
      </c>
      <c r="V6" s="9">
        <f t="shared" si="0"/>
        <v>27660</v>
      </c>
      <c r="W6" s="9">
        <f t="shared" si="0"/>
        <v>27659.364599999997</v>
      </c>
      <c r="X6" s="9">
        <f t="shared" si="0"/>
        <v>30210</v>
      </c>
      <c r="AA6" s="9">
        <f t="shared" ref="AA6:AH6" si="1">SUM(AA7:AA125)</f>
        <v>0</v>
      </c>
      <c r="AB6" s="9">
        <f t="shared" si="1"/>
        <v>0</v>
      </c>
      <c r="AC6" s="9">
        <f t="shared" si="1"/>
        <v>0</v>
      </c>
      <c r="AD6" s="9">
        <f t="shared" si="1"/>
        <v>14910</v>
      </c>
      <c r="AE6" s="9">
        <f t="shared" si="1"/>
        <v>26350.7124</v>
      </c>
      <c r="AF6" s="9">
        <f t="shared" si="1"/>
        <v>26883.055200000013</v>
      </c>
      <c r="AG6" s="9">
        <f t="shared" si="1"/>
        <v>27749.011399999992</v>
      </c>
      <c r="AH6" s="9">
        <f t="shared" si="1"/>
        <v>27927.825000000004</v>
      </c>
      <c r="AJ6" s="9">
        <f>SUM(AJ7:AJ125)</f>
        <v>17192</v>
      </c>
      <c r="AK6" s="9">
        <f>SUM(AK7:AK125)</f>
        <v>17195.599999999999</v>
      </c>
      <c r="AL6" s="9">
        <f>SUM(AL7:AL125)</f>
        <v>17182.2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370.57299999999998</v>
      </c>
      <c r="D7" s="8">
        <v>1855.06</v>
      </c>
      <c r="E7" s="8">
        <v>756.76900000000001</v>
      </c>
      <c r="F7" s="8">
        <v>215.52699999999999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739.84799999999996</v>
      </c>
      <c r="K7" s="13">
        <f>E7-J7</f>
        <v>16.921000000000049</v>
      </c>
      <c r="L7" s="13">
        <f>VLOOKUP(A:A,[1]TDSheet!$A:$M,13,0)</f>
        <v>140</v>
      </c>
      <c r="M7" s="13">
        <f>VLOOKUP(A:A,[1]TDSheet!$A:$N,14,0)</f>
        <v>150</v>
      </c>
      <c r="N7" s="13">
        <f>VLOOKUP(A:A,[1]TDSheet!$A:$V,22,0)</f>
        <v>130</v>
      </c>
      <c r="O7" s="13">
        <f>VLOOKUP(A:A,[1]TDSheet!$A:$X,24,0)</f>
        <v>130</v>
      </c>
      <c r="P7" s="13"/>
      <c r="Q7" s="13"/>
      <c r="R7" s="13"/>
      <c r="S7" s="13"/>
      <c r="T7" s="13"/>
      <c r="U7" s="15">
        <v>260</v>
      </c>
      <c r="V7" s="15">
        <v>150</v>
      </c>
      <c r="W7" s="13">
        <f>(E7-AD7)/5</f>
        <v>151.35380000000001</v>
      </c>
      <c r="X7" s="15">
        <v>160</v>
      </c>
      <c r="Y7" s="16">
        <f>(F7+L7+M7+N7+O7+U7+V7+X7)/W7</f>
        <v>8.8238749208807441</v>
      </c>
      <c r="Z7" s="13">
        <f>F7/W7</f>
        <v>1.4239946403724253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147.1756</v>
      </c>
      <c r="AF7" s="13">
        <f>VLOOKUP(A:A,[1]TDSheet!$A:$AF,32,0)</f>
        <v>132.51740000000001</v>
      </c>
      <c r="AG7" s="13">
        <f>VLOOKUP(A:A,[1]TDSheet!$A:$AG,33,0)</f>
        <v>131.3578</v>
      </c>
      <c r="AH7" s="13">
        <f>VLOOKUP(A:A,[3]TDSheet!$A:$D,4,0)</f>
        <v>210.072</v>
      </c>
      <c r="AI7" s="13">
        <f>VLOOKUP(A:A,[1]TDSheet!$A:$AI,35,0)</f>
        <v>0</v>
      </c>
      <c r="AJ7" s="13">
        <f>U7*H7</f>
        <v>260</v>
      </c>
      <c r="AK7" s="13">
        <f>V7*H7</f>
        <v>150</v>
      </c>
      <c r="AL7" s="13">
        <f>X7*H7</f>
        <v>160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271.935</v>
      </c>
      <c r="D8" s="8">
        <v>711.654</v>
      </c>
      <c r="E8" s="8">
        <v>565.59299999999996</v>
      </c>
      <c r="F8" s="8">
        <v>404.10300000000001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549.26</v>
      </c>
      <c r="K8" s="13">
        <f t="shared" ref="K8:K71" si="2">E8-J8</f>
        <v>16.33299999999997</v>
      </c>
      <c r="L8" s="13">
        <f>VLOOKUP(A:A,[1]TDSheet!$A:$M,13,0)</f>
        <v>140</v>
      </c>
      <c r="M8" s="13">
        <f>VLOOKUP(A:A,[1]TDSheet!$A:$N,14,0)</f>
        <v>0</v>
      </c>
      <c r="N8" s="13">
        <f>VLOOKUP(A:A,[1]TDSheet!$A:$V,22,0)</f>
        <v>70</v>
      </c>
      <c r="O8" s="13">
        <f>VLOOKUP(A:A,[1]TDSheet!$A:$X,24,0)</f>
        <v>70</v>
      </c>
      <c r="P8" s="13"/>
      <c r="Q8" s="13"/>
      <c r="R8" s="13"/>
      <c r="S8" s="13"/>
      <c r="T8" s="13"/>
      <c r="U8" s="15">
        <v>90</v>
      </c>
      <c r="V8" s="15">
        <v>100</v>
      </c>
      <c r="W8" s="13">
        <f t="shared" ref="W8:W71" si="3">(E8-AD8)/5</f>
        <v>113.11859999999999</v>
      </c>
      <c r="X8" s="15">
        <v>130</v>
      </c>
      <c r="Y8" s="16">
        <f t="shared" ref="Y8:Y71" si="4">(F8+L8+M8+N8+O8+U8+V8+X8)/W8</f>
        <v>8.8765508059682503</v>
      </c>
      <c r="Z8" s="13">
        <f t="shared" ref="Z8:Z71" si="5">F8/W8</f>
        <v>3.5723833215757628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113.89280000000001</v>
      </c>
      <c r="AF8" s="13">
        <f>VLOOKUP(A:A,[1]TDSheet!$A:$AF,32,0)</f>
        <v>120.7692</v>
      </c>
      <c r="AG8" s="13">
        <f>VLOOKUP(A:A,[1]TDSheet!$A:$AG,33,0)</f>
        <v>131.32139999999998</v>
      </c>
      <c r="AH8" s="13">
        <f>VLOOKUP(A:A,[3]TDSheet!$A:$D,4,0)</f>
        <v>105.51</v>
      </c>
      <c r="AI8" s="13">
        <f>VLOOKUP(A:A,[1]TDSheet!$A:$AI,35,0)</f>
        <v>0</v>
      </c>
      <c r="AJ8" s="13">
        <f t="shared" ref="AJ8:AJ71" si="6">U8*H8</f>
        <v>90</v>
      </c>
      <c r="AK8" s="13">
        <f t="shared" ref="AK8:AK71" si="7">V8*H8</f>
        <v>100</v>
      </c>
      <c r="AL8" s="13">
        <f t="shared" ref="AL8:AL71" si="8">X8*H8</f>
        <v>130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707.428</v>
      </c>
      <c r="D9" s="8">
        <v>2177.1799999999998</v>
      </c>
      <c r="E9" s="8">
        <v>2146.828</v>
      </c>
      <c r="F9" s="8">
        <v>697.33799999999997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2131.027</v>
      </c>
      <c r="K9" s="13">
        <f t="shared" si="2"/>
        <v>15.800999999999931</v>
      </c>
      <c r="L9" s="13">
        <f>VLOOKUP(A:A,[1]TDSheet!$A:$M,13,0)</f>
        <v>400</v>
      </c>
      <c r="M9" s="13">
        <f>VLOOKUP(A:A,[1]TDSheet!$A:$N,14,0)</f>
        <v>400</v>
      </c>
      <c r="N9" s="13">
        <f>VLOOKUP(A:A,[1]TDSheet!$A:$V,22,0)</f>
        <v>400</v>
      </c>
      <c r="O9" s="13">
        <f>VLOOKUP(A:A,[1]TDSheet!$A:$X,24,0)</f>
        <v>420</v>
      </c>
      <c r="P9" s="13"/>
      <c r="Q9" s="13"/>
      <c r="R9" s="13"/>
      <c r="S9" s="13"/>
      <c r="T9" s="13"/>
      <c r="U9" s="15">
        <v>600</v>
      </c>
      <c r="V9" s="15">
        <v>400</v>
      </c>
      <c r="W9" s="13">
        <f t="shared" si="3"/>
        <v>429.36559999999997</v>
      </c>
      <c r="X9" s="15">
        <v>500</v>
      </c>
      <c r="Y9" s="16">
        <f t="shared" si="4"/>
        <v>8.8906470383281757</v>
      </c>
      <c r="Z9" s="13">
        <f t="shared" si="5"/>
        <v>1.6241124114274641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303.58580000000001</v>
      </c>
      <c r="AF9" s="13">
        <f>VLOOKUP(A:A,[1]TDSheet!$A:$AF,32,0)</f>
        <v>357.67040000000003</v>
      </c>
      <c r="AG9" s="13">
        <f>VLOOKUP(A:A,[1]TDSheet!$A:$AG,33,0)</f>
        <v>399.84199999999998</v>
      </c>
      <c r="AH9" s="13">
        <f>VLOOKUP(A:A,[3]TDSheet!$A:$D,4,0)</f>
        <v>535.93899999999996</v>
      </c>
      <c r="AI9" s="13" t="str">
        <f>VLOOKUP(A:A,[1]TDSheet!$A:$AI,35,0)</f>
        <v>июльпер</v>
      </c>
      <c r="AJ9" s="13">
        <f t="shared" si="6"/>
        <v>600</v>
      </c>
      <c r="AK9" s="13">
        <f t="shared" si="7"/>
        <v>400</v>
      </c>
      <c r="AL9" s="13">
        <f t="shared" si="8"/>
        <v>500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104.04600000000001</v>
      </c>
      <c r="D10" s="8">
        <v>207.05600000000001</v>
      </c>
      <c r="E10" s="8">
        <v>195.81200000000001</v>
      </c>
      <c r="F10" s="8">
        <v>112.46899999999999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201.55799999999999</v>
      </c>
      <c r="K10" s="13">
        <f t="shared" si="2"/>
        <v>-5.7459999999999809</v>
      </c>
      <c r="L10" s="13">
        <f>VLOOKUP(A:A,[1]TDSheet!$A:$M,13,0)</f>
        <v>50</v>
      </c>
      <c r="M10" s="13">
        <f>VLOOKUP(A:A,[1]TDSheet!$A:$N,14,0)</f>
        <v>0</v>
      </c>
      <c r="N10" s="13">
        <f>VLOOKUP(A:A,[1]TDSheet!$A:$V,22,0)</f>
        <v>30</v>
      </c>
      <c r="O10" s="13">
        <f>VLOOKUP(A:A,[1]TDSheet!$A:$X,24,0)</f>
        <v>30</v>
      </c>
      <c r="P10" s="13"/>
      <c r="Q10" s="13"/>
      <c r="R10" s="13"/>
      <c r="S10" s="13"/>
      <c r="T10" s="13"/>
      <c r="U10" s="15">
        <v>40</v>
      </c>
      <c r="V10" s="15">
        <v>50</v>
      </c>
      <c r="W10" s="13">
        <f t="shared" si="3"/>
        <v>39.162400000000005</v>
      </c>
      <c r="X10" s="15">
        <v>40</v>
      </c>
      <c r="Y10" s="16">
        <f t="shared" si="4"/>
        <v>9.0001889567544371</v>
      </c>
      <c r="Z10" s="13">
        <f t="shared" si="5"/>
        <v>2.871861785794537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43.265599999999999</v>
      </c>
      <c r="AF10" s="13">
        <f>VLOOKUP(A:A,[1]TDSheet!$A:$AF,32,0)</f>
        <v>36.073999999999998</v>
      </c>
      <c r="AG10" s="13">
        <f>VLOOKUP(A:A,[1]TDSheet!$A:$AG,33,0)</f>
        <v>39.972200000000001</v>
      </c>
      <c r="AH10" s="13">
        <f>VLOOKUP(A:A,[3]TDSheet!$A:$D,4,0)</f>
        <v>35.252000000000002</v>
      </c>
      <c r="AI10" s="13" t="e">
        <f>VLOOKUP(A:A,[1]TDSheet!$A:$AI,35,0)</f>
        <v>#N/A</v>
      </c>
      <c r="AJ10" s="13">
        <f t="shared" si="6"/>
        <v>40</v>
      </c>
      <c r="AK10" s="13">
        <f t="shared" si="7"/>
        <v>50</v>
      </c>
      <c r="AL10" s="13">
        <f t="shared" si="8"/>
        <v>40</v>
      </c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164</v>
      </c>
      <c r="D11" s="8">
        <v>305</v>
      </c>
      <c r="E11" s="8">
        <v>399</v>
      </c>
      <c r="F11" s="8">
        <v>61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431</v>
      </c>
      <c r="K11" s="13">
        <f t="shared" si="2"/>
        <v>-32</v>
      </c>
      <c r="L11" s="13">
        <f>VLOOKUP(A:A,[1]TDSheet!$A:$M,13,0)</f>
        <v>80</v>
      </c>
      <c r="M11" s="13">
        <f>VLOOKUP(A:A,[1]TDSheet!$A:$N,14,0)</f>
        <v>90</v>
      </c>
      <c r="N11" s="13">
        <f>VLOOKUP(A:A,[1]TDSheet!$A:$V,22,0)</f>
        <v>120</v>
      </c>
      <c r="O11" s="13">
        <f>VLOOKUP(A:A,[1]TDSheet!$A:$X,24,0)</f>
        <v>120</v>
      </c>
      <c r="P11" s="13"/>
      <c r="Q11" s="13"/>
      <c r="R11" s="13"/>
      <c r="S11" s="13"/>
      <c r="T11" s="13"/>
      <c r="U11" s="15">
        <v>70</v>
      </c>
      <c r="V11" s="15">
        <v>80</v>
      </c>
      <c r="W11" s="13">
        <f t="shared" si="3"/>
        <v>79.8</v>
      </c>
      <c r="X11" s="15">
        <v>90</v>
      </c>
      <c r="Y11" s="16">
        <f t="shared" si="4"/>
        <v>8.9097744360902258</v>
      </c>
      <c r="Z11" s="13">
        <f t="shared" si="5"/>
        <v>0.76441102756892232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46.4</v>
      </c>
      <c r="AF11" s="13">
        <f>VLOOKUP(A:A,[1]TDSheet!$A:$AF,32,0)</f>
        <v>64.400000000000006</v>
      </c>
      <c r="AG11" s="13">
        <f>VLOOKUP(A:A,[1]TDSheet!$A:$AG,33,0)</f>
        <v>65</v>
      </c>
      <c r="AH11" s="13">
        <f>VLOOKUP(A:A,[3]TDSheet!$A:$D,4,0)</f>
        <v>52</v>
      </c>
      <c r="AI11" s="13">
        <f>VLOOKUP(A:A,[1]TDSheet!$A:$AI,35,0)</f>
        <v>0</v>
      </c>
      <c r="AJ11" s="13">
        <f t="shared" si="6"/>
        <v>35</v>
      </c>
      <c r="AK11" s="13">
        <f t="shared" si="7"/>
        <v>40</v>
      </c>
      <c r="AL11" s="13">
        <f t="shared" si="8"/>
        <v>45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926</v>
      </c>
      <c r="D12" s="8">
        <v>3062</v>
      </c>
      <c r="E12" s="8">
        <v>3209</v>
      </c>
      <c r="F12" s="8">
        <v>722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3228</v>
      </c>
      <c r="K12" s="13">
        <f t="shared" si="2"/>
        <v>-19</v>
      </c>
      <c r="L12" s="13">
        <f>VLOOKUP(A:A,[1]TDSheet!$A:$M,13,0)</f>
        <v>500</v>
      </c>
      <c r="M12" s="13">
        <f>VLOOKUP(A:A,[1]TDSheet!$A:$N,14,0)</f>
        <v>300</v>
      </c>
      <c r="N12" s="13">
        <f>VLOOKUP(A:A,[1]TDSheet!$A:$V,22,0)</f>
        <v>700</v>
      </c>
      <c r="O12" s="13">
        <f>VLOOKUP(A:A,[1]TDSheet!$A:$X,24,0)</f>
        <v>600</v>
      </c>
      <c r="P12" s="13"/>
      <c r="Q12" s="13"/>
      <c r="R12" s="13"/>
      <c r="S12" s="13"/>
      <c r="T12" s="13"/>
      <c r="U12" s="15">
        <v>760</v>
      </c>
      <c r="V12" s="15">
        <v>500</v>
      </c>
      <c r="W12" s="13">
        <f t="shared" si="3"/>
        <v>527.79999999999995</v>
      </c>
      <c r="X12" s="15">
        <v>600</v>
      </c>
      <c r="Y12" s="16">
        <f t="shared" si="4"/>
        <v>8.8707843880257684</v>
      </c>
      <c r="Z12" s="13">
        <f t="shared" si="5"/>
        <v>1.3679424024251612</v>
      </c>
      <c r="AA12" s="13"/>
      <c r="AB12" s="13"/>
      <c r="AC12" s="13"/>
      <c r="AD12" s="13">
        <f>VLOOKUP(A:A,[1]TDSheet!$A:$AD,30,0)</f>
        <v>570</v>
      </c>
      <c r="AE12" s="13">
        <f>VLOOKUP(A:A,[1]TDSheet!$A:$AE,31,0)</f>
        <v>375.2</v>
      </c>
      <c r="AF12" s="13">
        <f>VLOOKUP(A:A,[1]TDSheet!$A:$AF,32,0)</f>
        <v>448</v>
      </c>
      <c r="AG12" s="13">
        <f>VLOOKUP(A:A,[1]TDSheet!$A:$AG,33,0)</f>
        <v>476.2</v>
      </c>
      <c r="AH12" s="13">
        <f>VLOOKUP(A:A,[3]TDSheet!$A:$D,4,0)</f>
        <v>634</v>
      </c>
      <c r="AI12" s="13">
        <f>VLOOKUP(A:A,[1]TDSheet!$A:$AI,35,0)</f>
        <v>0</v>
      </c>
      <c r="AJ12" s="13">
        <f t="shared" si="6"/>
        <v>304</v>
      </c>
      <c r="AK12" s="13">
        <f t="shared" si="7"/>
        <v>200</v>
      </c>
      <c r="AL12" s="13">
        <f t="shared" si="8"/>
        <v>240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1712</v>
      </c>
      <c r="D13" s="8">
        <v>6131</v>
      </c>
      <c r="E13" s="8">
        <v>6566</v>
      </c>
      <c r="F13" s="8">
        <v>1198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6564</v>
      </c>
      <c r="K13" s="13">
        <f t="shared" si="2"/>
        <v>2</v>
      </c>
      <c r="L13" s="13">
        <f>VLOOKUP(A:A,[1]TDSheet!$A:$M,13,0)</f>
        <v>900</v>
      </c>
      <c r="M13" s="13">
        <f>VLOOKUP(A:A,[1]TDSheet!$A:$N,14,0)</f>
        <v>400</v>
      </c>
      <c r="N13" s="13">
        <f>VLOOKUP(A:A,[1]TDSheet!$A:$V,22,0)</f>
        <v>900</v>
      </c>
      <c r="O13" s="13">
        <f>VLOOKUP(A:A,[1]TDSheet!$A:$X,24,0)</f>
        <v>900</v>
      </c>
      <c r="P13" s="13"/>
      <c r="Q13" s="13"/>
      <c r="R13" s="13"/>
      <c r="S13" s="13"/>
      <c r="T13" s="13"/>
      <c r="U13" s="15">
        <v>1700</v>
      </c>
      <c r="V13" s="15">
        <v>1000</v>
      </c>
      <c r="W13" s="13">
        <f t="shared" si="3"/>
        <v>893.2</v>
      </c>
      <c r="X13" s="15">
        <v>1000</v>
      </c>
      <c r="Y13" s="16">
        <f t="shared" si="4"/>
        <v>8.9543215405284364</v>
      </c>
      <c r="Z13" s="13">
        <f t="shared" si="5"/>
        <v>1.341244961934617</v>
      </c>
      <c r="AA13" s="13"/>
      <c r="AB13" s="13"/>
      <c r="AC13" s="13"/>
      <c r="AD13" s="13">
        <f>VLOOKUP(A:A,[1]TDSheet!$A:$AD,30,0)</f>
        <v>2100</v>
      </c>
      <c r="AE13" s="13">
        <f>VLOOKUP(A:A,[1]TDSheet!$A:$AE,31,0)</f>
        <v>546</v>
      </c>
      <c r="AF13" s="13">
        <f>VLOOKUP(A:A,[1]TDSheet!$A:$AF,32,0)</f>
        <v>578.6</v>
      </c>
      <c r="AG13" s="13">
        <f>VLOOKUP(A:A,[1]TDSheet!$A:$AG,33,0)</f>
        <v>728.2</v>
      </c>
      <c r="AH13" s="13">
        <f>VLOOKUP(A:A,[3]TDSheet!$A:$D,4,0)</f>
        <v>1209</v>
      </c>
      <c r="AI13" s="13" t="str">
        <f>VLOOKUP(A:A,[1]TDSheet!$A:$AI,35,0)</f>
        <v>акиюльяб</v>
      </c>
      <c r="AJ13" s="13">
        <f t="shared" si="6"/>
        <v>765</v>
      </c>
      <c r="AK13" s="13">
        <f t="shared" si="7"/>
        <v>450</v>
      </c>
      <c r="AL13" s="13">
        <f t="shared" si="8"/>
        <v>450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2367</v>
      </c>
      <c r="D14" s="8">
        <v>6457</v>
      </c>
      <c r="E14" s="8">
        <v>6655</v>
      </c>
      <c r="F14" s="8">
        <v>2031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6710</v>
      </c>
      <c r="K14" s="13">
        <f t="shared" si="2"/>
        <v>-55</v>
      </c>
      <c r="L14" s="13">
        <f>VLOOKUP(A:A,[1]TDSheet!$A:$M,13,0)</f>
        <v>1400</v>
      </c>
      <c r="M14" s="13">
        <f>VLOOKUP(A:A,[1]TDSheet!$A:$N,14,0)</f>
        <v>0</v>
      </c>
      <c r="N14" s="13">
        <f>VLOOKUP(A:A,[1]TDSheet!$A:$V,22,0)</f>
        <v>900</v>
      </c>
      <c r="O14" s="13">
        <f>VLOOKUP(A:A,[1]TDSheet!$A:$X,24,0)</f>
        <v>900</v>
      </c>
      <c r="P14" s="13"/>
      <c r="Q14" s="13"/>
      <c r="R14" s="13"/>
      <c r="S14" s="13"/>
      <c r="T14" s="13"/>
      <c r="U14" s="15">
        <v>1600</v>
      </c>
      <c r="V14" s="15">
        <v>1000</v>
      </c>
      <c r="W14" s="13">
        <f t="shared" si="3"/>
        <v>1013</v>
      </c>
      <c r="X14" s="15">
        <v>1100</v>
      </c>
      <c r="Y14" s="16">
        <f t="shared" si="4"/>
        <v>8.8163869693978274</v>
      </c>
      <c r="Z14" s="13">
        <f t="shared" si="5"/>
        <v>2.0049358341559724</v>
      </c>
      <c r="AA14" s="13"/>
      <c r="AB14" s="13"/>
      <c r="AC14" s="13"/>
      <c r="AD14" s="13">
        <f>VLOOKUP(A:A,[1]TDSheet!$A:$AD,30,0)</f>
        <v>1590</v>
      </c>
      <c r="AE14" s="13">
        <f>VLOOKUP(A:A,[1]TDSheet!$A:$AE,31,0)</f>
        <v>983.8</v>
      </c>
      <c r="AF14" s="13">
        <f>VLOOKUP(A:A,[1]TDSheet!$A:$AF,32,0)</f>
        <v>1123</v>
      </c>
      <c r="AG14" s="13">
        <f>VLOOKUP(A:A,[1]TDSheet!$A:$AG,33,0)</f>
        <v>1063.4000000000001</v>
      </c>
      <c r="AH14" s="13">
        <f>VLOOKUP(A:A,[3]TDSheet!$A:$D,4,0)</f>
        <v>1169</v>
      </c>
      <c r="AI14" s="13" t="str">
        <f>VLOOKUP(A:A,[1]TDSheet!$A:$AI,35,0)</f>
        <v>оконч</v>
      </c>
      <c r="AJ14" s="13">
        <f t="shared" si="6"/>
        <v>720</v>
      </c>
      <c r="AK14" s="13">
        <f t="shared" si="7"/>
        <v>450</v>
      </c>
      <c r="AL14" s="13">
        <f t="shared" si="8"/>
        <v>495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51</v>
      </c>
      <c r="D15" s="8">
        <v>465</v>
      </c>
      <c r="E15" s="8">
        <v>362</v>
      </c>
      <c r="F15" s="8">
        <v>133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384</v>
      </c>
      <c r="K15" s="13">
        <f t="shared" si="2"/>
        <v>-22</v>
      </c>
      <c r="L15" s="13">
        <f>VLOOKUP(A:A,[1]TDSheet!$A:$M,13,0)</f>
        <v>80</v>
      </c>
      <c r="M15" s="13">
        <f>VLOOKUP(A:A,[1]TDSheet!$A:$N,14,0)</f>
        <v>0</v>
      </c>
      <c r="N15" s="13">
        <f>VLOOKUP(A:A,[1]TDSheet!$A:$V,22,0)</f>
        <v>60</v>
      </c>
      <c r="O15" s="13">
        <f>VLOOKUP(A:A,[1]TDSheet!$A:$X,24,0)</f>
        <v>60</v>
      </c>
      <c r="P15" s="13"/>
      <c r="Q15" s="13"/>
      <c r="R15" s="13"/>
      <c r="S15" s="13"/>
      <c r="T15" s="13"/>
      <c r="U15" s="15">
        <v>150</v>
      </c>
      <c r="V15" s="15">
        <v>80</v>
      </c>
      <c r="W15" s="13">
        <f t="shared" si="3"/>
        <v>72.400000000000006</v>
      </c>
      <c r="X15" s="15">
        <v>90</v>
      </c>
      <c r="Y15" s="16">
        <f t="shared" si="4"/>
        <v>9.0193370165745854</v>
      </c>
      <c r="Z15" s="13">
        <f t="shared" si="5"/>
        <v>1.8370165745856353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40</v>
      </c>
      <c r="AF15" s="13">
        <f>VLOOKUP(A:A,[1]TDSheet!$A:$AF,32,0)</f>
        <v>50.8</v>
      </c>
      <c r="AG15" s="13">
        <f>VLOOKUP(A:A,[1]TDSheet!$A:$AG,33,0)</f>
        <v>69.2</v>
      </c>
      <c r="AH15" s="13">
        <f>VLOOKUP(A:A,[3]TDSheet!$A:$D,4,0)</f>
        <v>88</v>
      </c>
      <c r="AI15" s="13" t="e">
        <f>VLOOKUP(A:A,[1]TDSheet!$A:$AI,35,0)</f>
        <v>#N/A</v>
      </c>
      <c r="AJ15" s="13">
        <f t="shared" si="6"/>
        <v>75</v>
      </c>
      <c r="AK15" s="13">
        <f t="shared" si="7"/>
        <v>40</v>
      </c>
      <c r="AL15" s="13">
        <f t="shared" si="8"/>
        <v>45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53</v>
      </c>
      <c r="D16" s="8">
        <v>116</v>
      </c>
      <c r="E16" s="8">
        <v>98</v>
      </c>
      <c r="F16" s="8">
        <v>66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116</v>
      </c>
      <c r="K16" s="13">
        <f t="shared" si="2"/>
        <v>-18</v>
      </c>
      <c r="L16" s="13">
        <f>VLOOKUP(A:A,[1]TDSheet!$A:$M,13,0)</f>
        <v>0</v>
      </c>
      <c r="M16" s="13">
        <f>VLOOKUP(A:A,[1]TDSheet!$A:$N,14,0)</f>
        <v>0</v>
      </c>
      <c r="N16" s="13">
        <f>VLOOKUP(A:A,[1]TDSheet!$A:$V,22,0)</f>
        <v>30</v>
      </c>
      <c r="O16" s="13">
        <f>VLOOKUP(A:A,[1]TDSheet!$A:$X,24,0)</f>
        <v>30</v>
      </c>
      <c r="P16" s="13"/>
      <c r="Q16" s="13"/>
      <c r="R16" s="13"/>
      <c r="S16" s="13"/>
      <c r="T16" s="13"/>
      <c r="U16" s="15">
        <v>50</v>
      </c>
      <c r="V16" s="15"/>
      <c r="W16" s="13">
        <f t="shared" si="3"/>
        <v>19.600000000000001</v>
      </c>
      <c r="X16" s="15">
        <v>20</v>
      </c>
      <c r="Y16" s="16">
        <f t="shared" si="4"/>
        <v>10</v>
      </c>
      <c r="Z16" s="13">
        <f t="shared" si="5"/>
        <v>3.3673469387755102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14.2</v>
      </c>
      <c r="AF16" s="13">
        <f>VLOOKUP(A:A,[1]TDSheet!$A:$AF,32,0)</f>
        <v>15</v>
      </c>
      <c r="AG16" s="13">
        <f>VLOOKUP(A:A,[1]TDSheet!$A:$AG,33,0)</f>
        <v>18</v>
      </c>
      <c r="AH16" s="13">
        <f>VLOOKUP(A:A,[3]TDSheet!$A:$D,4,0)</f>
        <v>15</v>
      </c>
      <c r="AI16" s="13">
        <f>VLOOKUP(A:A,[1]TDSheet!$A:$AI,35,0)</f>
        <v>0</v>
      </c>
      <c r="AJ16" s="13">
        <f t="shared" si="6"/>
        <v>20</v>
      </c>
      <c r="AK16" s="13">
        <f t="shared" si="7"/>
        <v>0</v>
      </c>
      <c r="AL16" s="13">
        <f t="shared" si="8"/>
        <v>8</v>
      </c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210</v>
      </c>
      <c r="D17" s="8">
        <v>268</v>
      </c>
      <c r="E17" s="8">
        <v>340</v>
      </c>
      <c r="F17" s="8">
        <v>130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343</v>
      </c>
      <c r="K17" s="13">
        <f t="shared" si="2"/>
        <v>-3</v>
      </c>
      <c r="L17" s="13">
        <f>VLOOKUP(A:A,[1]TDSheet!$A:$M,13,0)</f>
        <v>400</v>
      </c>
      <c r="M17" s="13">
        <f>VLOOKUP(A:A,[1]TDSheet!$A:$N,14,0)</f>
        <v>0</v>
      </c>
      <c r="N17" s="13">
        <f>VLOOKUP(A:A,[1]TDSheet!$A:$V,22,0)</f>
        <v>0</v>
      </c>
      <c r="O17" s="13">
        <f>VLOOKUP(A:A,[1]TDSheet!$A:$X,24,0)</f>
        <v>150</v>
      </c>
      <c r="P17" s="13"/>
      <c r="Q17" s="13"/>
      <c r="R17" s="13"/>
      <c r="S17" s="13"/>
      <c r="T17" s="13"/>
      <c r="U17" s="15"/>
      <c r="V17" s="15"/>
      <c r="W17" s="13">
        <f t="shared" si="3"/>
        <v>68</v>
      </c>
      <c r="X17" s="15">
        <v>300</v>
      </c>
      <c r="Y17" s="16">
        <f t="shared" si="4"/>
        <v>14.411764705882353</v>
      </c>
      <c r="Z17" s="13">
        <f t="shared" si="5"/>
        <v>1.911764705882353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36.200000000000003</v>
      </c>
      <c r="AF17" s="13">
        <f>VLOOKUP(A:A,[1]TDSheet!$A:$AF,32,0)</f>
        <v>43</v>
      </c>
      <c r="AG17" s="13">
        <f>VLOOKUP(A:A,[1]TDSheet!$A:$AG,33,0)</f>
        <v>59.2</v>
      </c>
      <c r="AH17" s="13">
        <f>VLOOKUP(A:A,[3]TDSheet!$A:$D,4,0)</f>
        <v>72</v>
      </c>
      <c r="AI17" s="13" t="e">
        <f>VLOOKUP(A:A,[1]TDSheet!$A:$AI,35,0)</f>
        <v>#N/A</v>
      </c>
      <c r="AJ17" s="13">
        <f t="shared" si="6"/>
        <v>0</v>
      </c>
      <c r="AK17" s="13">
        <f t="shared" si="7"/>
        <v>0</v>
      </c>
      <c r="AL17" s="13">
        <f t="shared" si="8"/>
        <v>51.000000000000007</v>
      </c>
      <c r="AM17" s="13"/>
      <c r="AN17" s="13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88</v>
      </c>
      <c r="D18" s="8">
        <v>174</v>
      </c>
      <c r="E18" s="8">
        <v>141</v>
      </c>
      <c r="F18" s="8">
        <v>119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139</v>
      </c>
      <c r="K18" s="13">
        <f t="shared" si="2"/>
        <v>2</v>
      </c>
      <c r="L18" s="13">
        <f>VLOOKUP(A:A,[1]TDSheet!$A:$M,13,0)</f>
        <v>40</v>
      </c>
      <c r="M18" s="13">
        <f>VLOOKUP(A:A,[1]TDSheet!$A:$N,14,0)</f>
        <v>0</v>
      </c>
      <c r="N18" s="13">
        <f>VLOOKUP(A:A,[1]TDSheet!$A:$V,22,0)</f>
        <v>30</v>
      </c>
      <c r="O18" s="13">
        <f>VLOOKUP(A:A,[1]TDSheet!$A:$X,24,0)</f>
        <v>0</v>
      </c>
      <c r="P18" s="13"/>
      <c r="Q18" s="13"/>
      <c r="R18" s="13"/>
      <c r="S18" s="13"/>
      <c r="T18" s="13"/>
      <c r="U18" s="15">
        <v>70</v>
      </c>
      <c r="V18" s="15"/>
      <c r="W18" s="13">
        <f t="shared" si="3"/>
        <v>28.2</v>
      </c>
      <c r="X18" s="15">
        <v>20</v>
      </c>
      <c r="Y18" s="16">
        <f t="shared" si="4"/>
        <v>9.8936170212765955</v>
      </c>
      <c r="Z18" s="13">
        <f t="shared" si="5"/>
        <v>4.2198581560283692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36.799999999999997</v>
      </c>
      <c r="AF18" s="13">
        <f>VLOOKUP(A:A,[1]TDSheet!$A:$AF,32,0)</f>
        <v>34</v>
      </c>
      <c r="AG18" s="13">
        <f>VLOOKUP(A:A,[1]TDSheet!$A:$AG,33,0)</f>
        <v>34</v>
      </c>
      <c r="AH18" s="13">
        <f>VLOOKUP(A:A,[3]TDSheet!$A:$D,4,0)</f>
        <v>45</v>
      </c>
      <c r="AI18" s="13">
        <f>VLOOKUP(A:A,[1]TDSheet!$A:$AI,35,0)</f>
        <v>0</v>
      </c>
      <c r="AJ18" s="13">
        <f t="shared" si="6"/>
        <v>31.5</v>
      </c>
      <c r="AK18" s="13">
        <f t="shared" si="7"/>
        <v>0</v>
      </c>
      <c r="AL18" s="13">
        <f t="shared" si="8"/>
        <v>9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72</v>
      </c>
      <c r="D19" s="8">
        <v>452</v>
      </c>
      <c r="E19" s="8">
        <v>442</v>
      </c>
      <c r="F19" s="8">
        <v>73</v>
      </c>
      <c r="G19" s="1">
        <f>VLOOKUP(A:A,[1]TDSheet!$A:$G,7,0)</f>
        <v>0</v>
      </c>
      <c r="H19" s="1">
        <f>VLOOKUP(A:A,[1]TDSheet!$A:$H,8,0)</f>
        <v>0.3</v>
      </c>
      <c r="I19" s="1">
        <f>VLOOKUP(A:A,[1]TDSheet!$A:$I,9,0)</f>
        <v>40</v>
      </c>
      <c r="J19" s="13">
        <f>VLOOKUP(A:A,[2]TDSheet!$A:$F,6,0)</f>
        <v>660</v>
      </c>
      <c r="K19" s="13">
        <f t="shared" si="2"/>
        <v>-218</v>
      </c>
      <c r="L19" s="13">
        <f>VLOOKUP(A:A,[1]TDSheet!$A:$M,13,0)</f>
        <v>80</v>
      </c>
      <c r="M19" s="13">
        <f>VLOOKUP(A:A,[1]TDSheet!$A:$N,14,0)</f>
        <v>60</v>
      </c>
      <c r="N19" s="13">
        <f>VLOOKUP(A:A,[1]TDSheet!$A:$V,22,0)</f>
        <v>170</v>
      </c>
      <c r="O19" s="13">
        <f>VLOOKUP(A:A,[1]TDSheet!$A:$X,24,0)</f>
        <v>180</v>
      </c>
      <c r="P19" s="13"/>
      <c r="Q19" s="13"/>
      <c r="R19" s="13"/>
      <c r="S19" s="13"/>
      <c r="T19" s="13"/>
      <c r="U19" s="15">
        <v>160</v>
      </c>
      <c r="V19" s="15">
        <v>90</v>
      </c>
      <c r="W19" s="13">
        <f t="shared" si="3"/>
        <v>88.4</v>
      </c>
      <c r="X19" s="15">
        <v>80</v>
      </c>
      <c r="Y19" s="16">
        <f t="shared" si="4"/>
        <v>10.101809954751131</v>
      </c>
      <c r="Z19" s="13">
        <f t="shared" si="5"/>
        <v>0.82579185520361986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63</v>
      </c>
      <c r="AF19" s="13">
        <f>VLOOKUP(A:A,[1]TDSheet!$A:$AF,32,0)</f>
        <v>54.4</v>
      </c>
      <c r="AG19" s="13">
        <f>VLOOKUP(A:A,[1]TDSheet!$A:$AG,33,0)</f>
        <v>70.400000000000006</v>
      </c>
      <c r="AH19" s="13">
        <f>VLOOKUP(A:A,[3]TDSheet!$A:$D,4,0)</f>
        <v>46</v>
      </c>
      <c r="AI19" s="13">
        <f>VLOOKUP(A:A,[1]TDSheet!$A:$AI,35,0)</f>
        <v>0</v>
      </c>
      <c r="AJ19" s="13">
        <f t="shared" si="6"/>
        <v>48</v>
      </c>
      <c r="AK19" s="13">
        <f t="shared" si="7"/>
        <v>27</v>
      </c>
      <c r="AL19" s="13">
        <f t="shared" si="8"/>
        <v>24</v>
      </c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13</v>
      </c>
      <c r="C20" s="8">
        <v>333</v>
      </c>
      <c r="D20" s="8">
        <v>2079</v>
      </c>
      <c r="E20" s="8">
        <v>1582</v>
      </c>
      <c r="F20" s="8">
        <v>779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180</v>
      </c>
      <c r="J20" s="13">
        <f>VLOOKUP(A:A,[2]TDSheet!$A:$F,6,0)</f>
        <v>1652</v>
      </c>
      <c r="K20" s="13">
        <f t="shared" si="2"/>
        <v>-70</v>
      </c>
      <c r="L20" s="13">
        <f>VLOOKUP(A:A,[1]TDSheet!$A:$M,13,0)</f>
        <v>2000</v>
      </c>
      <c r="M20" s="13">
        <f>VLOOKUP(A:A,[1]TDSheet!$A:$N,14,0)</f>
        <v>0</v>
      </c>
      <c r="N20" s="13">
        <f>VLOOKUP(A:A,[1]TDSheet!$A:$V,22,0)</f>
        <v>500</v>
      </c>
      <c r="O20" s="13">
        <f>VLOOKUP(A:A,[1]TDSheet!$A:$X,24,0)</f>
        <v>500</v>
      </c>
      <c r="P20" s="13"/>
      <c r="Q20" s="13"/>
      <c r="R20" s="13"/>
      <c r="S20" s="13"/>
      <c r="T20" s="13"/>
      <c r="U20" s="15"/>
      <c r="V20" s="15"/>
      <c r="W20" s="13">
        <f t="shared" si="3"/>
        <v>316.39999999999998</v>
      </c>
      <c r="X20" s="15">
        <v>1500</v>
      </c>
      <c r="Y20" s="16">
        <f t="shared" si="4"/>
        <v>16.684576485461442</v>
      </c>
      <c r="Z20" s="13">
        <f t="shared" si="5"/>
        <v>2.4620733249051834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240.8</v>
      </c>
      <c r="AF20" s="13">
        <f>VLOOKUP(A:A,[1]TDSheet!$A:$AF,32,0)</f>
        <v>238.6</v>
      </c>
      <c r="AG20" s="13">
        <f>VLOOKUP(A:A,[1]TDSheet!$A:$AG,33,0)</f>
        <v>311.2</v>
      </c>
      <c r="AH20" s="13">
        <f>VLOOKUP(A:A,[3]TDSheet!$A:$D,4,0)</f>
        <v>296</v>
      </c>
      <c r="AI20" s="13">
        <f>VLOOKUP(A:A,[1]TDSheet!$A:$AI,35,0)</f>
        <v>0</v>
      </c>
      <c r="AJ20" s="13">
        <f t="shared" si="6"/>
        <v>0</v>
      </c>
      <c r="AK20" s="13">
        <f t="shared" si="7"/>
        <v>0</v>
      </c>
      <c r="AL20" s="13">
        <f t="shared" si="8"/>
        <v>255.00000000000003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13</v>
      </c>
      <c r="C21" s="8">
        <v>122</v>
      </c>
      <c r="D21" s="8">
        <v>245</v>
      </c>
      <c r="E21" s="8">
        <v>286</v>
      </c>
      <c r="F21" s="8">
        <v>70</v>
      </c>
      <c r="G21" s="1">
        <f>VLOOKUP(A:A,[1]TDSheet!$A:$G,7,0)</f>
        <v>0</v>
      </c>
      <c r="H21" s="1">
        <f>VLOOKUP(A:A,[1]TDSheet!$A:$H,8,0)</f>
        <v>0.38</v>
      </c>
      <c r="I21" s="1">
        <f>VLOOKUP(A:A,[1]TDSheet!$A:$I,9,0)</f>
        <v>40</v>
      </c>
      <c r="J21" s="13">
        <f>VLOOKUP(A:A,[2]TDSheet!$A:$F,6,0)</f>
        <v>328</v>
      </c>
      <c r="K21" s="13">
        <f t="shared" si="2"/>
        <v>-42</v>
      </c>
      <c r="L21" s="13">
        <f>VLOOKUP(A:A,[1]TDSheet!$A:$M,13,0)</f>
        <v>40</v>
      </c>
      <c r="M21" s="13">
        <f>VLOOKUP(A:A,[1]TDSheet!$A:$N,14,0)</f>
        <v>0</v>
      </c>
      <c r="N21" s="13">
        <f>VLOOKUP(A:A,[1]TDSheet!$A:$V,22,0)</f>
        <v>80</v>
      </c>
      <c r="O21" s="13">
        <f>VLOOKUP(A:A,[1]TDSheet!$A:$X,24,0)</f>
        <v>80</v>
      </c>
      <c r="P21" s="13"/>
      <c r="Q21" s="13"/>
      <c r="R21" s="13"/>
      <c r="S21" s="13"/>
      <c r="T21" s="13"/>
      <c r="U21" s="15">
        <v>100</v>
      </c>
      <c r="V21" s="15">
        <v>70</v>
      </c>
      <c r="W21" s="13">
        <f t="shared" si="3"/>
        <v>57.2</v>
      </c>
      <c r="X21" s="15">
        <v>70</v>
      </c>
      <c r="Y21" s="16">
        <f t="shared" si="4"/>
        <v>8.9160839160839149</v>
      </c>
      <c r="Z21" s="13">
        <f t="shared" si="5"/>
        <v>1.2237762237762237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59.8</v>
      </c>
      <c r="AF21" s="13">
        <f>VLOOKUP(A:A,[1]TDSheet!$A:$AF,32,0)</f>
        <v>48.4</v>
      </c>
      <c r="AG21" s="13">
        <f>VLOOKUP(A:A,[1]TDSheet!$A:$AG,33,0)</f>
        <v>48.6</v>
      </c>
      <c r="AH21" s="13">
        <f>VLOOKUP(A:A,[3]TDSheet!$A:$D,4,0)</f>
        <v>65</v>
      </c>
      <c r="AI21" s="13" t="e">
        <f>VLOOKUP(A:A,[1]TDSheet!$A:$AI,35,0)</f>
        <v>#N/A</v>
      </c>
      <c r="AJ21" s="13">
        <f t="shared" si="6"/>
        <v>38</v>
      </c>
      <c r="AK21" s="13">
        <f t="shared" si="7"/>
        <v>26.6</v>
      </c>
      <c r="AL21" s="13">
        <f t="shared" si="8"/>
        <v>26.6</v>
      </c>
      <c r="AM21" s="13"/>
      <c r="AN21" s="13"/>
    </row>
    <row r="22" spans="1:40" s="1" customFormat="1" ht="21.95" customHeight="1" outlineLevel="1" x14ac:dyDescent="0.2">
      <c r="A22" s="7" t="s">
        <v>25</v>
      </c>
      <c r="B22" s="7" t="s">
        <v>13</v>
      </c>
      <c r="C22" s="8">
        <v>288</v>
      </c>
      <c r="D22" s="8">
        <v>1505</v>
      </c>
      <c r="E22" s="8">
        <v>1003</v>
      </c>
      <c r="F22" s="8">
        <v>766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1045</v>
      </c>
      <c r="K22" s="13">
        <f t="shared" si="2"/>
        <v>-42</v>
      </c>
      <c r="L22" s="13">
        <f>VLOOKUP(A:A,[1]TDSheet!$A:$M,13,0)</f>
        <v>250</v>
      </c>
      <c r="M22" s="13">
        <f>VLOOKUP(A:A,[1]TDSheet!$A:$N,14,0)</f>
        <v>0</v>
      </c>
      <c r="N22" s="13">
        <f>VLOOKUP(A:A,[1]TDSheet!$A:$V,22,0)</f>
        <v>100</v>
      </c>
      <c r="O22" s="13">
        <f>VLOOKUP(A:A,[1]TDSheet!$A:$X,24,0)</f>
        <v>100</v>
      </c>
      <c r="P22" s="13"/>
      <c r="Q22" s="13"/>
      <c r="R22" s="13"/>
      <c r="S22" s="13"/>
      <c r="T22" s="13"/>
      <c r="U22" s="15">
        <v>140</v>
      </c>
      <c r="V22" s="15">
        <v>200</v>
      </c>
      <c r="W22" s="13">
        <f t="shared" si="3"/>
        <v>200.6</v>
      </c>
      <c r="X22" s="15">
        <v>250</v>
      </c>
      <c r="Y22" s="16">
        <f t="shared" si="4"/>
        <v>9.0029910269192417</v>
      </c>
      <c r="Z22" s="13">
        <f t="shared" si="5"/>
        <v>3.8185443668993022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113.6</v>
      </c>
      <c r="AF22" s="13">
        <f>VLOOKUP(A:A,[1]TDSheet!$A:$AF,32,0)</f>
        <v>152.4</v>
      </c>
      <c r="AG22" s="13">
        <f>VLOOKUP(A:A,[1]TDSheet!$A:$AG,33,0)</f>
        <v>249.2</v>
      </c>
      <c r="AH22" s="13">
        <f>VLOOKUP(A:A,[3]TDSheet!$A:$D,4,0)</f>
        <v>211</v>
      </c>
      <c r="AI22" s="13" t="str">
        <f>VLOOKUP(A:A,[1]TDSheet!$A:$AI,35,0)</f>
        <v>акиюльяб</v>
      </c>
      <c r="AJ22" s="13">
        <f t="shared" si="6"/>
        <v>49</v>
      </c>
      <c r="AK22" s="13">
        <f t="shared" si="7"/>
        <v>70</v>
      </c>
      <c r="AL22" s="13">
        <f t="shared" si="8"/>
        <v>87.5</v>
      </c>
      <c r="AM22" s="13"/>
      <c r="AN22" s="13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543</v>
      </c>
      <c r="D23" s="8">
        <v>2217</v>
      </c>
      <c r="E23" s="8">
        <v>639</v>
      </c>
      <c r="F23" s="8">
        <v>9</v>
      </c>
      <c r="G23" s="1" t="str">
        <f>VLOOKUP(A:A,[1]TDSheet!$A:$G,7,0)</f>
        <v>н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803</v>
      </c>
      <c r="K23" s="13">
        <f t="shared" si="2"/>
        <v>-164</v>
      </c>
      <c r="L23" s="13">
        <f>VLOOKUP(A:A,[1]TDSheet!$A:$M,13,0)</f>
        <v>0</v>
      </c>
      <c r="M23" s="13">
        <f>VLOOKUP(A:A,[1]TDSheet!$A:$N,14,0)</f>
        <v>0</v>
      </c>
      <c r="N23" s="13">
        <f>VLOOKUP(A:A,[1]TDSheet!$A:$V,22,0)</f>
        <v>60</v>
      </c>
      <c r="O23" s="13">
        <f>VLOOKUP(A:A,[1]TDSheet!$A:$X,24,0)</f>
        <v>60</v>
      </c>
      <c r="P23" s="13"/>
      <c r="Q23" s="13"/>
      <c r="R23" s="13"/>
      <c r="S23" s="13"/>
      <c r="T23" s="13"/>
      <c r="U23" s="15">
        <v>80</v>
      </c>
      <c r="V23" s="15">
        <v>50</v>
      </c>
      <c r="W23" s="13">
        <f t="shared" si="3"/>
        <v>36.6</v>
      </c>
      <c r="X23" s="15">
        <v>60</v>
      </c>
      <c r="Y23" s="16">
        <f t="shared" si="4"/>
        <v>8.7158469945355179</v>
      </c>
      <c r="Z23" s="13">
        <f t="shared" si="5"/>
        <v>0.24590163934426229</v>
      </c>
      <c r="AA23" s="13"/>
      <c r="AB23" s="13"/>
      <c r="AC23" s="13"/>
      <c r="AD23" s="13">
        <f>VLOOKUP(A:A,[1]TDSheet!$A:$AD,30,0)</f>
        <v>456</v>
      </c>
      <c r="AE23" s="13">
        <f>VLOOKUP(A:A,[1]TDSheet!$A:$AE,31,0)</f>
        <v>79.8</v>
      </c>
      <c r="AF23" s="13">
        <f>VLOOKUP(A:A,[1]TDSheet!$A:$AF,32,0)</f>
        <v>45.2</v>
      </c>
      <c r="AG23" s="13">
        <f>VLOOKUP(A:A,[1]TDSheet!$A:$AG,33,0)</f>
        <v>70.400000000000006</v>
      </c>
      <c r="AH23" s="13">
        <f>VLOOKUP(A:A,[3]TDSheet!$A:$D,4,0)</f>
        <v>4</v>
      </c>
      <c r="AI23" s="13" t="str">
        <f>VLOOKUP(A:A,[1]TDSheet!$A:$AI,35,0)</f>
        <v>увел</v>
      </c>
      <c r="AJ23" s="13">
        <f t="shared" si="6"/>
        <v>28</v>
      </c>
      <c r="AK23" s="13">
        <f t="shared" si="7"/>
        <v>17.5</v>
      </c>
      <c r="AL23" s="13">
        <f t="shared" si="8"/>
        <v>21</v>
      </c>
      <c r="AM23" s="13"/>
      <c r="AN23" s="13"/>
    </row>
    <row r="24" spans="1:40" s="1" customFormat="1" ht="21.95" customHeight="1" outlineLevel="1" x14ac:dyDescent="0.2">
      <c r="A24" s="7" t="s">
        <v>27</v>
      </c>
      <c r="B24" s="7" t="s">
        <v>13</v>
      </c>
      <c r="C24" s="8">
        <v>243</v>
      </c>
      <c r="D24" s="8">
        <v>597</v>
      </c>
      <c r="E24" s="8">
        <v>483</v>
      </c>
      <c r="F24" s="8">
        <v>329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641</v>
      </c>
      <c r="K24" s="13">
        <f t="shared" si="2"/>
        <v>-158</v>
      </c>
      <c r="L24" s="13">
        <f>VLOOKUP(A:A,[1]TDSheet!$A:$M,13,0)</f>
        <v>100</v>
      </c>
      <c r="M24" s="13">
        <f>VLOOKUP(A:A,[1]TDSheet!$A:$N,14,0)</f>
        <v>0</v>
      </c>
      <c r="N24" s="13">
        <f>VLOOKUP(A:A,[1]TDSheet!$A:$V,22,0)</f>
        <v>100</v>
      </c>
      <c r="O24" s="13">
        <f>VLOOKUP(A:A,[1]TDSheet!$A:$X,24,0)</f>
        <v>100</v>
      </c>
      <c r="P24" s="13"/>
      <c r="Q24" s="13"/>
      <c r="R24" s="13"/>
      <c r="S24" s="13"/>
      <c r="T24" s="13"/>
      <c r="U24" s="15">
        <v>120</v>
      </c>
      <c r="V24" s="15">
        <v>120</v>
      </c>
      <c r="W24" s="13">
        <f t="shared" si="3"/>
        <v>96.6</v>
      </c>
      <c r="X24" s="15">
        <v>110</v>
      </c>
      <c r="Y24" s="16">
        <f t="shared" si="4"/>
        <v>10.134575569358178</v>
      </c>
      <c r="Z24" s="13">
        <f t="shared" si="5"/>
        <v>3.4057971014492754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78.599999999999994</v>
      </c>
      <c r="AF24" s="13">
        <f>VLOOKUP(A:A,[1]TDSheet!$A:$AF,32,0)</f>
        <v>72.8</v>
      </c>
      <c r="AG24" s="13">
        <f>VLOOKUP(A:A,[1]TDSheet!$A:$AG,33,0)</f>
        <v>74.400000000000006</v>
      </c>
      <c r="AH24" s="13">
        <f>VLOOKUP(A:A,[3]TDSheet!$A:$D,4,0)</f>
        <v>98</v>
      </c>
      <c r="AI24" s="13">
        <f>VLOOKUP(A:A,[1]TDSheet!$A:$AI,35,0)</f>
        <v>0</v>
      </c>
      <c r="AJ24" s="13">
        <f t="shared" si="6"/>
        <v>42</v>
      </c>
      <c r="AK24" s="13">
        <f t="shared" si="7"/>
        <v>42</v>
      </c>
      <c r="AL24" s="13">
        <f t="shared" si="8"/>
        <v>38.5</v>
      </c>
      <c r="AM24" s="13"/>
      <c r="AN24" s="13"/>
    </row>
    <row r="25" spans="1:40" s="1" customFormat="1" ht="21.95" customHeight="1" outlineLevel="1" x14ac:dyDescent="0.2">
      <c r="A25" s="7" t="s">
        <v>28</v>
      </c>
      <c r="B25" s="7" t="s">
        <v>13</v>
      </c>
      <c r="C25" s="8">
        <v>320</v>
      </c>
      <c r="D25" s="8">
        <v>1173</v>
      </c>
      <c r="E25" s="8">
        <v>820</v>
      </c>
      <c r="F25" s="8">
        <v>637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925</v>
      </c>
      <c r="K25" s="13">
        <f t="shared" si="2"/>
        <v>-105</v>
      </c>
      <c r="L25" s="13">
        <f>VLOOKUP(A:A,[1]TDSheet!$A:$M,13,0)</f>
        <v>200</v>
      </c>
      <c r="M25" s="13">
        <f>VLOOKUP(A:A,[1]TDSheet!$A:$N,14,0)</f>
        <v>0</v>
      </c>
      <c r="N25" s="13">
        <f>VLOOKUP(A:A,[1]TDSheet!$A:$V,22,0)</f>
        <v>100</v>
      </c>
      <c r="O25" s="13">
        <f>VLOOKUP(A:A,[1]TDSheet!$A:$X,24,0)</f>
        <v>100</v>
      </c>
      <c r="P25" s="13"/>
      <c r="Q25" s="13"/>
      <c r="R25" s="13"/>
      <c r="S25" s="13"/>
      <c r="T25" s="13"/>
      <c r="U25" s="15">
        <v>100</v>
      </c>
      <c r="V25" s="15">
        <v>150</v>
      </c>
      <c r="W25" s="13">
        <f t="shared" si="3"/>
        <v>164</v>
      </c>
      <c r="X25" s="15">
        <v>170</v>
      </c>
      <c r="Y25" s="16">
        <f t="shared" si="4"/>
        <v>8.8841463414634152</v>
      </c>
      <c r="Z25" s="13">
        <f t="shared" si="5"/>
        <v>3.8841463414634148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184.6</v>
      </c>
      <c r="AF25" s="13">
        <f>VLOOKUP(A:A,[1]TDSheet!$A:$AF,32,0)</f>
        <v>189</v>
      </c>
      <c r="AG25" s="13">
        <f>VLOOKUP(A:A,[1]TDSheet!$A:$AG,33,0)</f>
        <v>201.2</v>
      </c>
      <c r="AH25" s="13">
        <f>VLOOKUP(A:A,[3]TDSheet!$A:$D,4,0)</f>
        <v>150</v>
      </c>
      <c r="AI25" s="13" t="str">
        <f>VLOOKUP(A:A,[1]TDSheet!$A:$AI,35,0)</f>
        <v>оконч</v>
      </c>
      <c r="AJ25" s="13">
        <f t="shared" si="6"/>
        <v>35</v>
      </c>
      <c r="AK25" s="13">
        <f t="shared" si="7"/>
        <v>52.5</v>
      </c>
      <c r="AL25" s="13">
        <f t="shared" si="8"/>
        <v>59.499999999999993</v>
      </c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222.23699999999999</v>
      </c>
      <c r="D26" s="8">
        <v>573.89099999999996</v>
      </c>
      <c r="E26" s="8">
        <v>521.76199999999994</v>
      </c>
      <c r="F26" s="8">
        <v>251.25800000000001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525.85799999999995</v>
      </c>
      <c r="K26" s="13">
        <f t="shared" si="2"/>
        <v>-4.0960000000000036</v>
      </c>
      <c r="L26" s="13">
        <f>VLOOKUP(A:A,[1]TDSheet!$A:$M,13,0)</f>
        <v>110</v>
      </c>
      <c r="M26" s="13">
        <f>VLOOKUP(A:A,[1]TDSheet!$A:$N,14,0)</f>
        <v>0</v>
      </c>
      <c r="N26" s="13">
        <f>VLOOKUP(A:A,[1]TDSheet!$A:$V,22,0)</f>
        <v>100</v>
      </c>
      <c r="O26" s="13">
        <f>VLOOKUP(A:A,[1]TDSheet!$A:$X,24,0)</f>
        <v>100</v>
      </c>
      <c r="P26" s="13"/>
      <c r="Q26" s="13"/>
      <c r="R26" s="13"/>
      <c r="S26" s="13"/>
      <c r="T26" s="13"/>
      <c r="U26" s="15">
        <v>150</v>
      </c>
      <c r="V26" s="15">
        <v>100</v>
      </c>
      <c r="W26" s="13">
        <f t="shared" si="3"/>
        <v>104.35239999999999</v>
      </c>
      <c r="X26" s="15">
        <v>120</v>
      </c>
      <c r="Y26" s="16">
        <f t="shared" si="4"/>
        <v>8.9241646574491824</v>
      </c>
      <c r="Z26" s="13">
        <f t="shared" si="5"/>
        <v>2.4077836254844165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89.321400000000011</v>
      </c>
      <c r="AF26" s="13">
        <f>VLOOKUP(A:A,[1]TDSheet!$A:$AF,32,0)</f>
        <v>98.803200000000004</v>
      </c>
      <c r="AG26" s="13">
        <f>VLOOKUP(A:A,[1]TDSheet!$A:$AG,33,0)</f>
        <v>108.4834</v>
      </c>
      <c r="AH26" s="13">
        <f>VLOOKUP(A:A,[3]TDSheet!$A:$D,4,0)</f>
        <v>123.334</v>
      </c>
      <c r="AI26" s="13">
        <f>VLOOKUP(A:A,[1]TDSheet!$A:$AI,35,0)</f>
        <v>0</v>
      </c>
      <c r="AJ26" s="13">
        <f t="shared" si="6"/>
        <v>150</v>
      </c>
      <c r="AK26" s="13">
        <f t="shared" si="7"/>
        <v>100</v>
      </c>
      <c r="AL26" s="13">
        <f t="shared" si="8"/>
        <v>120</v>
      </c>
      <c r="AM26" s="13"/>
      <c r="AN26" s="13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2829.8240000000001</v>
      </c>
      <c r="D27" s="8">
        <v>13098.868</v>
      </c>
      <c r="E27" s="8">
        <v>6256.8530000000001</v>
      </c>
      <c r="F27" s="8">
        <v>2664.6559999999999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6477.5919999999996</v>
      </c>
      <c r="K27" s="13">
        <f t="shared" si="2"/>
        <v>-220.73899999999958</v>
      </c>
      <c r="L27" s="13">
        <f>VLOOKUP(A:A,[1]TDSheet!$A:$M,13,0)</f>
        <v>1200</v>
      </c>
      <c r="M27" s="13">
        <f>VLOOKUP(A:A,[1]TDSheet!$A:$N,14,0)</f>
        <v>600</v>
      </c>
      <c r="N27" s="13">
        <f>VLOOKUP(A:A,[1]TDSheet!$A:$V,22,0)</f>
        <v>1200</v>
      </c>
      <c r="O27" s="13">
        <f>VLOOKUP(A:A,[1]TDSheet!$A:$X,24,0)</f>
        <v>1300</v>
      </c>
      <c r="P27" s="13"/>
      <c r="Q27" s="13"/>
      <c r="R27" s="13"/>
      <c r="S27" s="13"/>
      <c r="T27" s="13"/>
      <c r="U27" s="15">
        <v>1500</v>
      </c>
      <c r="V27" s="15">
        <v>1500</v>
      </c>
      <c r="W27" s="13">
        <f t="shared" si="3"/>
        <v>1251.3706</v>
      </c>
      <c r="X27" s="15">
        <v>1200</v>
      </c>
      <c r="Y27" s="16">
        <f t="shared" si="4"/>
        <v>8.9219420689602256</v>
      </c>
      <c r="Z27" s="13">
        <f t="shared" si="5"/>
        <v>2.1293899664895437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1129.6415999999999</v>
      </c>
      <c r="AF27" s="13">
        <f>VLOOKUP(A:A,[1]TDSheet!$A:$AF,32,0)</f>
        <v>1094.1597999999999</v>
      </c>
      <c r="AG27" s="13">
        <f>VLOOKUP(A:A,[1]TDSheet!$A:$AG,33,0)</f>
        <v>1155.653</v>
      </c>
      <c r="AH27" s="13">
        <f>VLOOKUP(A:A,[3]TDSheet!$A:$D,4,0)</f>
        <v>1444.95</v>
      </c>
      <c r="AI27" s="13" t="str">
        <f>VLOOKUP(A:A,[1]TDSheet!$A:$AI,35,0)</f>
        <v>акиюльяб</v>
      </c>
      <c r="AJ27" s="13">
        <f t="shared" si="6"/>
        <v>1500</v>
      </c>
      <c r="AK27" s="13">
        <f t="shared" si="7"/>
        <v>1500</v>
      </c>
      <c r="AL27" s="13">
        <f t="shared" si="8"/>
        <v>1200</v>
      </c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210.619</v>
      </c>
      <c r="D28" s="8">
        <v>937.20699999999999</v>
      </c>
      <c r="E28" s="8">
        <v>396.29300000000001</v>
      </c>
      <c r="F28" s="8">
        <v>154.73500000000001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388.4</v>
      </c>
      <c r="K28" s="13">
        <f t="shared" si="2"/>
        <v>7.8930000000000291</v>
      </c>
      <c r="L28" s="13">
        <f>VLOOKUP(A:A,[1]TDSheet!$A:$M,13,0)</f>
        <v>80</v>
      </c>
      <c r="M28" s="13">
        <f>VLOOKUP(A:A,[1]TDSheet!$A:$N,14,0)</f>
        <v>50</v>
      </c>
      <c r="N28" s="13">
        <f>VLOOKUP(A:A,[1]TDSheet!$A:$V,22,0)</f>
        <v>100</v>
      </c>
      <c r="O28" s="13">
        <f>VLOOKUP(A:A,[1]TDSheet!$A:$X,24,0)</f>
        <v>100</v>
      </c>
      <c r="P28" s="13"/>
      <c r="Q28" s="13"/>
      <c r="R28" s="13"/>
      <c r="S28" s="13"/>
      <c r="T28" s="13"/>
      <c r="U28" s="15">
        <v>50</v>
      </c>
      <c r="V28" s="15">
        <v>80</v>
      </c>
      <c r="W28" s="13">
        <f t="shared" si="3"/>
        <v>79.258600000000001</v>
      </c>
      <c r="X28" s="15">
        <v>100</v>
      </c>
      <c r="Y28" s="16">
        <f t="shared" si="4"/>
        <v>9.0177595869722662</v>
      </c>
      <c r="Z28" s="13">
        <f t="shared" si="5"/>
        <v>1.9522802572843831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82.321400000000011</v>
      </c>
      <c r="AF28" s="13">
        <f>VLOOKUP(A:A,[1]TDSheet!$A:$AF,32,0)</f>
        <v>76.069800000000001</v>
      </c>
      <c r="AG28" s="13">
        <f>VLOOKUP(A:A,[1]TDSheet!$A:$AG,33,0)</f>
        <v>75.192800000000005</v>
      </c>
      <c r="AH28" s="13">
        <f>VLOOKUP(A:A,[3]TDSheet!$A:$D,4,0)</f>
        <v>56.896000000000001</v>
      </c>
      <c r="AI28" s="13">
        <f>VLOOKUP(A:A,[1]TDSheet!$A:$AI,35,0)</f>
        <v>0</v>
      </c>
      <c r="AJ28" s="13">
        <f t="shared" si="6"/>
        <v>50</v>
      </c>
      <c r="AK28" s="13">
        <f t="shared" si="7"/>
        <v>80</v>
      </c>
      <c r="AL28" s="13">
        <f t="shared" si="8"/>
        <v>100</v>
      </c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710.92600000000004</v>
      </c>
      <c r="D29" s="8">
        <v>1427.942</v>
      </c>
      <c r="E29" s="18">
        <v>595</v>
      </c>
      <c r="F29" s="18">
        <v>678.58900000000006</v>
      </c>
      <c r="G29" s="1">
        <f>VLOOKUP(A:A,[1]TDSheet!$A:$G,7,0)</f>
        <v>0</v>
      </c>
      <c r="H29" s="1">
        <f>VLOOKUP(A:A,[1]TDSheet!$A:$H,8,0)</f>
        <v>0</v>
      </c>
      <c r="I29" s="1">
        <f>VLOOKUP(A:A,[1]TDSheet!$A:$I,9,0)</f>
        <v>50</v>
      </c>
      <c r="J29" s="13">
        <f>VLOOKUP(A:A,[2]TDSheet!$A:$F,6,0)</f>
        <v>574.30600000000004</v>
      </c>
      <c r="K29" s="13">
        <f t="shared" si="2"/>
        <v>20.69399999999996</v>
      </c>
      <c r="L29" s="13">
        <f>VLOOKUP(A:A,[1]TDSheet!$A:$M,13,0)</f>
        <v>0</v>
      </c>
      <c r="M29" s="13">
        <f>VLOOKUP(A:A,[1]TDSheet!$A:$N,14,0)</f>
        <v>0</v>
      </c>
      <c r="N29" s="13">
        <f>VLOOKUP(A:A,[1]TDSheet!$A:$V,22,0)</f>
        <v>0</v>
      </c>
      <c r="O29" s="13">
        <f>VLOOKUP(A:A,[1]TDSheet!$A:$X,24,0)</f>
        <v>0</v>
      </c>
      <c r="P29" s="13"/>
      <c r="Q29" s="13"/>
      <c r="R29" s="13"/>
      <c r="S29" s="13"/>
      <c r="T29" s="13"/>
      <c r="U29" s="15"/>
      <c r="V29" s="15"/>
      <c r="W29" s="13">
        <f t="shared" si="3"/>
        <v>119</v>
      </c>
      <c r="X29" s="15"/>
      <c r="Y29" s="16">
        <f t="shared" si="4"/>
        <v>5.7024285714285723</v>
      </c>
      <c r="Z29" s="13">
        <f t="shared" si="5"/>
        <v>5.7024285714285723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107.8</v>
      </c>
      <c r="AF29" s="13">
        <f>VLOOKUP(A:A,[1]TDSheet!$A:$AF,32,0)</f>
        <v>116.452</v>
      </c>
      <c r="AG29" s="13">
        <f>VLOOKUP(A:A,[1]TDSheet!$A:$AG,33,0)</f>
        <v>138.71700000000001</v>
      </c>
      <c r="AH29" s="13">
        <f>VLOOKUP(A:A,[3]TDSheet!$A:$D,4,0)</f>
        <v>122.497</v>
      </c>
      <c r="AI29" s="13" t="str">
        <f>VLOOKUP(A:A,[1]TDSheet!$A:$AI,35,0)</f>
        <v>ув в 2 раза</v>
      </c>
      <c r="AJ29" s="13">
        <f t="shared" si="6"/>
        <v>0</v>
      </c>
      <c r="AK29" s="13">
        <f t="shared" si="7"/>
        <v>0</v>
      </c>
      <c r="AL29" s="13">
        <f t="shared" si="8"/>
        <v>0</v>
      </c>
      <c r="AM29" s="13"/>
      <c r="AN29" s="13"/>
    </row>
    <row r="30" spans="1:40" s="1" customFormat="1" ht="21.95" customHeight="1" outlineLevel="1" x14ac:dyDescent="0.2">
      <c r="A30" s="7" t="s">
        <v>33</v>
      </c>
      <c r="B30" s="7" t="s">
        <v>8</v>
      </c>
      <c r="C30" s="8">
        <v>156.59399999999999</v>
      </c>
      <c r="D30" s="8">
        <v>159.10400000000001</v>
      </c>
      <c r="E30" s="8">
        <v>195.744</v>
      </c>
      <c r="F30" s="8">
        <v>95.98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60</v>
      </c>
      <c r="J30" s="13">
        <f>VLOOKUP(A:A,[2]TDSheet!$A:$F,6,0)</f>
        <v>250.227</v>
      </c>
      <c r="K30" s="13">
        <f t="shared" si="2"/>
        <v>-54.483000000000004</v>
      </c>
      <c r="L30" s="13">
        <f>VLOOKUP(A:A,[1]TDSheet!$A:$M,13,0)</f>
        <v>80</v>
      </c>
      <c r="M30" s="13">
        <f>VLOOKUP(A:A,[1]TDSheet!$A:$N,14,0)</f>
        <v>0</v>
      </c>
      <c r="N30" s="13">
        <f>VLOOKUP(A:A,[1]TDSheet!$A:$V,22,0)</f>
        <v>40</v>
      </c>
      <c r="O30" s="13">
        <f>VLOOKUP(A:A,[1]TDSheet!$A:$X,24,0)</f>
        <v>40</v>
      </c>
      <c r="P30" s="13"/>
      <c r="Q30" s="13"/>
      <c r="R30" s="13"/>
      <c r="S30" s="13"/>
      <c r="T30" s="13"/>
      <c r="U30" s="15">
        <v>50</v>
      </c>
      <c r="V30" s="15">
        <v>40</v>
      </c>
      <c r="W30" s="13">
        <f t="shared" si="3"/>
        <v>39.148800000000001</v>
      </c>
      <c r="X30" s="15">
        <v>40</v>
      </c>
      <c r="Y30" s="16">
        <f t="shared" si="4"/>
        <v>9.8593060323688082</v>
      </c>
      <c r="Z30" s="13">
        <f t="shared" si="5"/>
        <v>2.4516715710315515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53.622</v>
      </c>
      <c r="AF30" s="13">
        <f>VLOOKUP(A:A,[1]TDSheet!$A:$AF,32,0)</f>
        <v>51.840400000000002</v>
      </c>
      <c r="AG30" s="13">
        <f>VLOOKUP(A:A,[1]TDSheet!$A:$AG,33,0)</f>
        <v>42.513999999999996</v>
      </c>
      <c r="AH30" s="13">
        <f>VLOOKUP(A:A,[3]TDSheet!$A:$D,4,0)</f>
        <v>36.718000000000004</v>
      </c>
      <c r="AI30" s="13">
        <f>VLOOKUP(A:A,[1]TDSheet!$A:$AI,35,0)</f>
        <v>0</v>
      </c>
      <c r="AJ30" s="13">
        <f t="shared" si="6"/>
        <v>50</v>
      </c>
      <c r="AK30" s="13">
        <f t="shared" si="7"/>
        <v>40</v>
      </c>
      <c r="AL30" s="13">
        <f t="shared" si="8"/>
        <v>40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331.77</v>
      </c>
      <c r="D31" s="8">
        <v>1401.433</v>
      </c>
      <c r="E31" s="8">
        <v>659.25300000000004</v>
      </c>
      <c r="F31" s="8">
        <v>330.03500000000003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636.46299999999997</v>
      </c>
      <c r="K31" s="13">
        <f t="shared" si="2"/>
        <v>22.790000000000077</v>
      </c>
      <c r="L31" s="13">
        <f>VLOOKUP(A:A,[1]TDSheet!$A:$M,13,0)</f>
        <v>150</v>
      </c>
      <c r="M31" s="13">
        <f>VLOOKUP(A:A,[1]TDSheet!$A:$N,14,0)</f>
        <v>0</v>
      </c>
      <c r="N31" s="13">
        <f>VLOOKUP(A:A,[1]TDSheet!$A:$V,22,0)</f>
        <v>130</v>
      </c>
      <c r="O31" s="13">
        <f>VLOOKUP(A:A,[1]TDSheet!$A:$X,24,0)</f>
        <v>130</v>
      </c>
      <c r="P31" s="13"/>
      <c r="Q31" s="13"/>
      <c r="R31" s="13"/>
      <c r="S31" s="13"/>
      <c r="T31" s="13"/>
      <c r="U31" s="15">
        <v>150</v>
      </c>
      <c r="V31" s="15">
        <v>150</v>
      </c>
      <c r="W31" s="13">
        <f t="shared" si="3"/>
        <v>131.85060000000001</v>
      </c>
      <c r="X31" s="15">
        <v>130</v>
      </c>
      <c r="Y31" s="16">
        <f t="shared" si="4"/>
        <v>8.8739452076820271</v>
      </c>
      <c r="Z31" s="13">
        <f t="shared" si="5"/>
        <v>2.5030982035728315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122.89059999999999</v>
      </c>
      <c r="AF31" s="13">
        <f>VLOOKUP(A:A,[1]TDSheet!$A:$AF,32,0)</f>
        <v>136.30279999999999</v>
      </c>
      <c r="AG31" s="13">
        <f>VLOOKUP(A:A,[1]TDSheet!$A:$AG,33,0)</f>
        <v>137.37560000000002</v>
      </c>
      <c r="AH31" s="13">
        <f>VLOOKUP(A:A,[3]TDSheet!$A:$D,4,0)</f>
        <v>116.51300000000001</v>
      </c>
      <c r="AI31" s="13">
        <f>VLOOKUP(A:A,[1]TDSheet!$A:$AI,35,0)</f>
        <v>0</v>
      </c>
      <c r="AJ31" s="13">
        <f t="shared" si="6"/>
        <v>150</v>
      </c>
      <c r="AK31" s="13">
        <f t="shared" si="7"/>
        <v>150</v>
      </c>
      <c r="AL31" s="13">
        <f t="shared" si="8"/>
        <v>130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998.93</v>
      </c>
      <c r="D32" s="8">
        <v>745.09</v>
      </c>
      <c r="E32" s="18">
        <v>1117.8050000000001</v>
      </c>
      <c r="F32" s="19">
        <v>-103.215</v>
      </c>
      <c r="G32" s="1">
        <f>VLOOKUP(A:A,[1]TDSheet!$A:$G,7,0)</f>
        <v>0</v>
      </c>
      <c r="H32" s="1">
        <f>VLOOKUP(A:A,[1]TDSheet!$A:$H,8,0)</f>
        <v>0</v>
      </c>
      <c r="I32" s="1">
        <f>VLOOKUP(A:A,[1]TDSheet!$A:$I,9,0)</f>
        <v>60</v>
      </c>
      <c r="J32" s="13">
        <f>VLOOKUP(A:A,[2]TDSheet!$A:$F,6,0)</f>
        <v>1113.7190000000001</v>
      </c>
      <c r="K32" s="13">
        <f t="shared" si="2"/>
        <v>4.0860000000000127</v>
      </c>
      <c r="L32" s="13">
        <f>VLOOKUP(A:A,[1]TDSheet!$A:$M,13,0)</f>
        <v>0</v>
      </c>
      <c r="M32" s="13">
        <f>VLOOKUP(A:A,[1]TDSheet!$A:$N,14,0)</f>
        <v>0</v>
      </c>
      <c r="N32" s="13">
        <f>VLOOKUP(A:A,[1]TDSheet!$A:$V,22,0)</f>
        <v>0</v>
      </c>
      <c r="O32" s="13">
        <f>VLOOKUP(A:A,[1]TDSheet!$A:$X,24,0)</f>
        <v>0</v>
      </c>
      <c r="P32" s="13"/>
      <c r="Q32" s="13"/>
      <c r="R32" s="13"/>
      <c r="S32" s="13"/>
      <c r="T32" s="13"/>
      <c r="U32" s="15"/>
      <c r="V32" s="15"/>
      <c r="W32" s="13">
        <f t="shared" si="3"/>
        <v>223.56100000000001</v>
      </c>
      <c r="X32" s="15"/>
      <c r="Y32" s="16">
        <f t="shared" si="4"/>
        <v>-0.4616860722576836</v>
      </c>
      <c r="Z32" s="13">
        <f t="shared" si="5"/>
        <v>-0.4616860722576836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1120.5999999999999</v>
      </c>
      <c r="AF32" s="13">
        <f>VLOOKUP(A:A,[1]TDSheet!$A:$AF,32,0)</f>
        <v>1078.25</v>
      </c>
      <c r="AG32" s="13">
        <f>VLOOKUP(A:A,[1]TDSheet!$A:$AG,33,0)</f>
        <v>380.56799999999998</v>
      </c>
      <c r="AH32" s="13">
        <f>VLOOKUP(A:A,[3]TDSheet!$A:$D,4,0)</f>
        <v>224</v>
      </c>
      <c r="AI32" s="13">
        <f>VLOOKUP(A:A,[1]TDSheet!$A:$AI,35,0)</f>
        <v>0</v>
      </c>
      <c r="AJ32" s="13">
        <f t="shared" si="6"/>
        <v>0</v>
      </c>
      <c r="AK32" s="13">
        <f t="shared" si="7"/>
        <v>0</v>
      </c>
      <c r="AL32" s="13">
        <f t="shared" si="8"/>
        <v>0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170.46799999999999</v>
      </c>
      <c r="D33" s="8">
        <v>354.00900000000001</v>
      </c>
      <c r="E33" s="8">
        <v>301.71100000000001</v>
      </c>
      <c r="F33" s="8">
        <v>201.571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309.98</v>
      </c>
      <c r="K33" s="13">
        <f t="shared" si="2"/>
        <v>-8.2690000000000055</v>
      </c>
      <c r="L33" s="13">
        <f>VLOOKUP(A:A,[1]TDSheet!$A:$M,13,0)</f>
        <v>80</v>
      </c>
      <c r="M33" s="13">
        <f>VLOOKUP(A:A,[1]TDSheet!$A:$N,14,0)</f>
        <v>0</v>
      </c>
      <c r="N33" s="13">
        <f>VLOOKUP(A:A,[1]TDSheet!$A:$V,22,0)</f>
        <v>60</v>
      </c>
      <c r="O33" s="13">
        <f>VLOOKUP(A:A,[1]TDSheet!$A:$X,24,0)</f>
        <v>60</v>
      </c>
      <c r="P33" s="13"/>
      <c r="Q33" s="13"/>
      <c r="R33" s="13"/>
      <c r="S33" s="13"/>
      <c r="T33" s="13"/>
      <c r="U33" s="15"/>
      <c r="V33" s="15">
        <v>80</v>
      </c>
      <c r="W33" s="13">
        <f t="shared" si="3"/>
        <v>60.342200000000005</v>
      </c>
      <c r="X33" s="15">
        <v>60</v>
      </c>
      <c r="Y33" s="16">
        <f t="shared" si="4"/>
        <v>8.9749959398232075</v>
      </c>
      <c r="Z33" s="13">
        <f t="shared" si="5"/>
        <v>3.3404648819565739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60.919200000000004</v>
      </c>
      <c r="AF33" s="13">
        <f>VLOOKUP(A:A,[1]TDSheet!$A:$AF,32,0)</f>
        <v>65.764800000000008</v>
      </c>
      <c r="AG33" s="13">
        <f>VLOOKUP(A:A,[1]TDSheet!$A:$AG,33,0)</f>
        <v>69.565799999999996</v>
      </c>
      <c r="AH33" s="13">
        <f>VLOOKUP(A:A,[3]TDSheet!$A:$D,4,0)</f>
        <v>37.969000000000001</v>
      </c>
      <c r="AI33" s="13">
        <f>VLOOKUP(A:A,[1]TDSheet!$A:$AI,35,0)</f>
        <v>0</v>
      </c>
      <c r="AJ33" s="13">
        <f t="shared" si="6"/>
        <v>0</v>
      </c>
      <c r="AK33" s="13">
        <f t="shared" si="7"/>
        <v>80</v>
      </c>
      <c r="AL33" s="13">
        <f t="shared" si="8"/>
        <v>60</v>
      </c>
      <c r="AM33" s="13"/>
      <c r="AN33" s="13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161.471</v>
      </c>
      <c r="D34" s="8">
        <v>252.34899999999999</v>
      </c>
      <c r="E34" s="8">
        <v>278.68900000000002</v>
      </c>
      <c r="F34" s="8">
        <v>127.161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277.38499999999999</v>
      </c>
      <c r="K34" s="13">
        <f t="shared" si="2"/>
        <v>1.3040000000000305</v>
      </c>
      <c r="L34" s="13">
        <f>VLOOKUP(A:A,[1]TDSheet!$A:$M,13,0)</f>
        <v>60</v>
      </c>
      <c r="M34" s="13">
        <f>VLOOKUP(A:A,[1]TDSheet!$A:$N,14,0)</f>
        <v>50</v>
      </c>
      <c r="N34" s="13">
        <f>VLOOKUP(A:A,[1]TDSheet!$A:$V,22,0)</f>
        <v>60</v>
      </c>
      <c r="O34" s="13">
        <f>VLOOKUP(A:A,[1]TDSheet!$A:$X,24,0)</f>
        <v>60</v>
      </c>
      <c r="P34" s="13"/>
      <c r="Q34" s="13"/>
      <c r="R34" s="13"/>
      <c r="S34" s="13"/>
      <c r="T34" s="13"/>
      <c r="U34" s="15">
        <v>50</v>
      </c>
      <c r="V34" s="15">
        <v>30</v>
      </c>
      <c r="W34" s="13">
        <f t="shared" si="3"/>
        <v>55.737800000000007</v>
      </c>
      <c r="X34" s="15">
        <v>60</v>
      </c>
      <c r="Y34" s="16">
        <f t="shared" si="4"/>
        <v>8.9196380194410239</v>
      </c>
      <c r="Z34" s="13">
        <f t="shared" si="5"/>
        <v>2.2814140493525037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55.556600000000003</v>
      </c>
      <c r="AF34" s="13">
        <f>VLOOKUP(A:A,[1]TDSheet!$A:$AF,32,0)</f>
        <v>56.088999999999999</v>
      </c>
      <c r="AG34" s="13">
        <f>VLOOKUP(A:A,[1]TDSheet!$A:$AG,33,0)</f>
        <v>54.852599999999995</v>
      </c>
      <c r="AH34" s="13">
        <f>VLOOKUP(A:A,[3]TDSheet!$A:$D,4,0)</f>
        <v>42.48</v>
      </c>
      <c r="AI34" s="13">
        <f>VLOOKUP(A:A,[1]TDSheet!$A:$AI,35,0)</f>
        <v>0</v>
      </c>
      <c r="AJ34" s="13">
        <f t="shared" si="6"/>
        <v>50</v>
      </c>
      <c r="AK34" s="13">
        <f t="shared" si="7"/>
        <v>30</v>
      </c>
      <c r="AL34" s="13">
        <f t="shared" si="8"/>
        <v>60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29.138999999999999</v>
      </c>
      <c r="D35" s="8">
        <v>36.228999999999999</v>
      </c>
      <c r="E35" s="8">
        <v>42.366999999999997</v>
      </c>
      <c r="F35" s="8">
        <v>20.309999999999999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180</v>
      </c>
      <c r="J35" s="13">
        <f>VLOOKUP(A:A,[2]TDSheet!$A:$F,6,0)</f>
        <v>42.645000000000003</v>
      </c>
      <c r="K35" s="13">
        <f t="shared" si="2"/>
        <v>-0.2780000000000058</v>
      </c>
      <c r="L35" s="13">
        <f>VLOOKUP(A:A,[1]TDSheet!$A:$M,13,0)</f>
        <v>60</v>
      </c>
      <c r="M35" s="13">
        <f>VLOOKUP(A:A,[1]TDSheet!$A:$N,14,0)</f>
        <v>0</v>
      </c>
      <c r="N35" s="13">
        <f>VLOOKUP(A:A,[1]TDSheet!$A:$V,22,0)</f>
        <v>30</v>
      </c>
      <c r="O35" s="13">
        <f>VLOOKUP(A:A,[1]TDSheet!$A:$X,24,0)</f>
        <v>0</v>
      </c>
      <c r="P35" s="13"/>
      <c r="Q35" s="13"/>
      <c r="R35" s="13"/>
      <c r="S35" s="13"/>
      <c r="T35" s="13"/>
      <c r="U35" s="15"/>
      <c r="V35" s="15"/>
      <c r="W35" s="13">
        <f t="shared" si="3"/>
        <v>8.4733999999999998</v>
      </c>
      <c r="X35" s="15">
        <v>20</v>
      </c>
      <c r="Y35" s="16">
        <f t="shared" si="4"/>
        <v>15.378714565581703</v>
      </c>
      <c r="Z35" s="13">
        <f t="shared" si="5"/>
        <v>2.3969126914815777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6.0031999999999996</v>
      </c>
      <c r="AF35" s="13">
        <f>VLOOKUP(A:A,[1]TDSheet!$A:$AF,32,0)</f>
        <v>6.5531999999999995</v>
      </c>
      <c r="AG35" s="13">
        <f>VLOOKUP(A:A,[1]TDSheet!$A:$AG,33,0)</f>
        <v>8.0772000000000013</v>
      </c>
      <c r="AH35" s="13">
        <f>VLOOKUP(A:A,[3]TDSheet!$A:$D,4,0)</f>
        <v>11.911</v>
      </c>
      <c r="AI35" s="13" t="e">
        <f>VLOOKUP(A:A,[1]TDSheet!$A:$AI,35,0)</f>
        <v>#N/A</v>
      </c>
      <c r="AJ35" s="13">
        <f t="shared" si="6"/>
        <v>0</v>
      </c>
      <c r="AK35" s="13">
        <f t="shared" si="7"/>
        <v>0</v>
      </c>
      <c r="AL35" s="13">
        <f t="shared" si="8"/>
        <v>20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365.65</v>
      </c>
      <c r="D36" s="8">
        <v>644.27700000000004</v>
      </c>
      <c r="E36" s="8">
        <v>671.67899999999997</v>
      </c>
      <c r="F36" s="8">
        <v>315.40499999999997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660.37300000000005</v>
      </c>
      <c r="K36" s="13">
        <f t="shared" si="2"/>
        <v>11.305999999999926</v>
      </c>
      <c r="L36" s="13">
        <f>VLOOKUP(A:A,[1]TDSheet!$A:$M,13,0)</f>
        <v>150</v>
      </c>
      <c r="M36" s="13">
        <f>VLOOKUP(A:A,[1]TDSheet!$A:$N,14,0)</f>
        <v>70</v>
      </c>
      <c r="N36" s="13">
        <f>VLOOKUP(A:A,[1]TDSheet!$A:$V,22,0)</f>
        <v>150</v>
      </c>
      <c r="O36" s="13">
        <f>VLOOKUP(A:A,[1]TDSheet!$A:$X,24,0)</f>
        <v>150</v>
      </c>
      <c r="P36" s="13"/>
      <c r="Q36" s="13"/>
      <c r="R36" s="13"/>
      <c r="S36" s="13"/>
      <c r="T36" s="13"/>
      <c r="U36" s="15">
        <v>80</v>
      </c>
      <c r="V36" s="15">
        <v>130</v>
      </c>
      <c r="W36" s="13">
        <f t="shared" si="3"/>
        <v>134.33580000000001</v>
      </c>
      <c r="X36" s="15">
        <v>150</v>
      </c>
      <c r="Y36" s="16">
        <f t="shared" si="4"/>
        <v>8.8986331268358843</v>
      </c>
      <c r="Z36" s="13">
        <f t="shared" si="5"/>
        <v>2.3478849271750342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136.35679999999999</v>
      </c>
      <c r="AF36" s="13">
        <f>VLOOKUP(A:A,[1]TDSheet!$A:$AF,32,0)</f>
        <v>139.16379999999998</v>
      </c>
      <c r="AG36" s="13">
        <f>VLOOKUP(A:A,[1]TDSheet!$A:$AG,33,0)</f>
        <v>138.06639999999999</v>
      </c>
      <c r="AH36" s="13">
        <f>VLOOKUP(A:A,[3]TDSheet!$A:$D,4,0)</f>
        <v>103.19</v>
      </c>
      <c r="AI36" s="13">
        <f>VLOOKUP(A:A,[1]TDSheet!$A:$AI,35,0)</f>
        <v>0</v>
      </c>
      <c r="AJ36" s="13">
        <f t="shared" si="6"/>
        <v>80</v>
      </c>
      <c r="AK36" s="13">
        <f t="shared" si="7"/>
        <v>130</v>
      </c>
      <c r="AL36" s="13">
        <f t="shared" si="8"/>
        <v>150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105.43600000000001</v>
      </c>
      <c r="D37" s="8">
        <v>217.714</v>
      </c>
      <c r="E37" s="8">
        <v>198.137</v>
      </c>
      <c r="F37" s="8">
        <v>116.73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192.75399999999999</v>
      </c>
      <c r="K37" s="13">
        <f t="shared" si="2"/>
        <v>5.3830000000000098</v>
      </c>
      <c r="L37" s="13">
        <f>VLOOKUP(A:A,[1]TDSheet!$A:$M,13,0)</f>
        <v>50</v>
      </c>
      <c r="M37" s="13">
        <f>VLOOKUP(A:A,[1]TDSheet!$A:$N,14,0)</f>
        <v>20</v>
      </c>
      <c r="N37" s="13">
        <f>VLOOKUP(A:A,[1]TDSheet!$A:$V,22,0)</f>
        <v>30</v>
      </c>
      <c r="O37" s="13">
        <f>VLOOKUP(A:A,[1]TDSheet!$A:$X,24,0)</f>
        <v>30</v>
      </c>
      <c r="P37" s="13"/>
      <c r="Q37" s="13"/>
      <c r="R37" s="13"/>
      <c r="S37" s="13"/>
      <c r="T37" s="13"/>
      <c r="U37" s="15">
        <v>20</v>
      </c>
      <c r="V37" s="15">
        <v>30</v>
      </c>
      <c r="W37" s="13">
        <f t="shared" si="3"/>
        <v>39.627400000000002</v>
      </c>
      <c r="X37" s="15">
        <v>50</v>
      </c>
      <c r="Y37" s="16">
        <f t="shared" si="4"/>
        <v>8.7497539581198875</v>
      </c>
      <c r="Z37" s="13">
        <f t="shared" si="5"/>
        <v>2.9456890939097695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28.316000000000003</v>
      </c>
      <c r="AF37" s="13">
        <f>VLOOKUP(A:A,[1]TDSheet!$A:$AF,32,0)</f>
        <v>35.762999999999998</v>
      </c>
      <c r="AG37" s="13">
        <f>VLOOKUP(A:A,[1]TDSheet!$A:$AG,33,0)</f>
        <v>41.339399999999998</v>
      </c>
      <c r="AH37" s="13">
        <f>VLOOKUP(A:A,[3]TDSheet!$A:$D,4,0)</f>
        <v>23.596</v>
      </c>
      <c r="AI37" s="13">
        <f>VLOOKUP(A:A,[1]TDSheet!$A:$AI,35,0)</f>
        <v>0</v>
      </c>
      <c r="AJ37" s="13">
        <f t="shared" si="6"/>
        <v>20</v>
      </c>
      <c r="AK37" s="13">
        <f t="shared" si="7"/>
        <v>30</v>
      </c>
      <c r="AL37" s="13">
        <f t="shared" si="8"/>
        <v>50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50.970999999999997</v>
      </c>
      <c r="D38" s="8">
        <v>305.291</v>
      </c>
      <c r="E38" s="8">
        <v>254.75800000000001</v>
      </c>
      <c r="F38" s="8">
        <v>96.063999999999993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30</v>
      </c>
      <c r="J38" s="13">
        <f>VLOOKUP(A:A,[2]TDSheet!$A:$F,6,0)</f>
        <v>256.55900000000003</v>
      </c>
      <c r="K38" s="13">
        <f t="shared" si="2"/>
        <v>-1.8010000000000161</v>
      </c>
      <c r="L38" s="13">
        <f>VLOOKUP(A:A,[1]TDSheet!$A:$M,13,0)</f>
        <v>60</v>
      </c>
      <c r="M38" s="13">
        <f>VLOOKUP(A:A,[1]TDSheet!$A:$N,14,0)</f>
        <v>0</v>
      </c>
      <c r="N38" s="13">
        <f>VLOOKUP(A:A,[1]TDSheet!$A:$V,22,0)</f>
        <v>60</v>
      </c>
      <c r="O38" s="13">
        <f>VLOOKUP(A:A,[1]TDSheet!$A:$X,24,0)</f>
        <v>60</v>
      </c>
      <c r="P38" s="13"/>
      <c r="Q38" s="13"/>
      <c r="R38" s="13"/>
      <c r="S38" s="13"/>
      <c r="T38" s="13"/>
      <c r="U38" s="15">
        <v>60</v>
      </c>
      <c r="V38" s="15">
        <v>50</v>
      </c>
      <c r="W38" s="13">
        <f t="shared" si="3"/>
        <v>50.951599999999999</v>
      </c>
      <c r="X38" s="15">
        <v>60</v>
      </c>
      <c r="Y38" s="16">
        <f t="shared" si="4"/>
        <v>8.7546612863972868</v>
      </c>
      <c r="Z38" s="13">
        <f t="shared" si="5"/>
        <v>1.8853971219745798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37.382799999999996</v>
      </c>
      <c r="AF38" s="13">
        <f>VLOOKUP(A:A,[1]TDSheet!$A:$AF,32,0)</f>
        <v>31.229000000000003</v>
      </c>
      <c r="AG38" s="13">
        <f>VLOOKUP(A:A,[1]TDSheet!$A:$AG,33,0)</f>
        <v>48.627200000000002</v>
      </c>
      <c r="AH38" s="13">
        <f>VLOOKUP(A:A,[3]TDSheet!$A:$D,4,0)</f>
        <v>48.042000000000002</v>
      </c>
      <c r="AI38" s="13" t="str">
        <f>VLOOKUP(A:A,[1]TDSheet!$A:$AI,35,0)</f>
        <v>увел</v>
      </c>
      <c r="AJ38" s="13">
        <f t="shared" si="6"/>
        <v>60</v>
      </c>
      <c r="AK38" s="13">
        <f t="shared" si="7"/>
        <v>50</v>
      </c>
      <c r="AL38" s="13">
        <f t="shared" si="8"/>
        <v>60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541.05600000000004</v>
      </c>
      <c r="D39" s="8">
        <v>4126.1890000000003</v>
      </c>
      <c r="E39" s="8">
        <v>1367.912</v>
      </c>
      <c r="F39" s="8">
        <v>731.81399999999996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30</v>
      </c>
      <c r="J39" s="13">
        <f>VLOOKUP(A:A,[2]TDSheet!$A:$F,6,0)</f>
        <v>1349.6220000000001</v>
      </c>
      <c r="K39" s="13">
        <f t="shared" si="2"/>
        <v>18.289999999999964</v>
      </c>
      <c r="L39" s="13">
        <f>VLOOKUP(A:A,[1]TDSheet!$A:$M,13,0)</f>
        <v>350</v>
      </c>
      <c r="M39" s="13">
        <f>VLOOKUP(A:A,[1]TDSheet!$A:$N,14,0)</f>
        <v>0</v>
      </c>
      <c r="N39" s="13">
        <f>VLOOKUP(A:A,[1]TDSheet!$A:$V,22,0)</f>
        <v>150</v>
      </c>
      <c r="O39" s="13">
        <f>VLOOKUP(A:A,[1]TDSheet!$A:$X,24,0)</f>
        <v>150</v>
      </c>
      <c r="P39" s="13"/>
      <c r="Q39" s="13"/>
      <c r="R39" s="13"/>
      <c r="S39" s="13"/>
      <c r="T39" s="13"/>
      <c r="U39" s="15">
        <v>400</v>
      </c>
      <c r="V39" s="15">
        <v>300</v>
      </c>
      <c r="W39" s="13">
        <f t="shared" si="3"/>
        <v>273.58240000000001</v>
      </c>
      <c r="X39" s="15">
        <v>300</v>
      </c>
      <c r="Y39" s="16">
        <f t="shared" si="4"/>
        <v>8.7060205627262572</v>
      </c>
      <c r="Z39" s="13">
        <f t="shared" si="5"/>
        <v>2.6749308435045527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239.44239999999999</v>
      </c>
      <c r="AF39" s="13">
        <f>VLOOKUP(A:A,[1]TDSheet!$A:$AF,32,0)</f>
        <v>283.82479999999998</v>
      </c>
      <c r="AG39" s="13">
        <f>VLOOKUP(A:A,[1]TDSheet!$A:$AG,33,0)</f>
        <v>295.65700000000004</v>
      </c>
      <c r="AH39" s="13">
        <f>VLOOKUP(A:A,[3]TDSheet!$A:$D,4,0)</f>
        <v>350.83499999999998</v>
      </c>
      <c r="AI39" s="13" t="str">
        <f>VLOOKUP(A:A,[1]TDSheet!$A:$AI,35,0)</f>
        <v>оконч</v>
      </c>
      <c r="AJ39" s="13">
        <f t="shared" si="6"/>
        <v>400</v>
      </c>
      <c r="AK39" s="13">
        <f t="shared" si="7"/>
        <v>300</v>
      </c>
      <c r="AL39" s="13">
        <f t="shared" si="8"/>
        <v>300</v>
      </c>
      <c r="AM39" s="13"/>
      <c r="AN39" s="13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32.238</v>
      </c>
      <c r="D40" s="8">
        <v>226.03700000000001</v>
      </c>
      <c r="E40" s="8">
        <v>149.23699999999999</v>
      </c>
      <c r="F40" s="8">
        <v>108.92400000000001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40</v>
      </c>
      <c r="J40" s="13">
        <f>VLOOKUP(A:A,[2]TDSheet!$A:$F,6,0)</f>
        <v>215.35300000000001</v>
      </c>
      <c r="K40" s="13">
        <f t="shared" si="2"/>
        <v>-66.116000000000014</v>
      </c>
      <c r="L40" s="13">
        <f>VLOOKUP(A:A,[1]TDSheet!$A:$M,13,0)</f>
        <v>40</v>
      </c>
      <c r="M40" s="13">
        <f>VLOOKUP(A:A,[1]TDSheet!$A:$N,14,0)</f>
        <v>30</v>
      </c>
      <c r="N40" s="13">
        <f>VLOOKUP(A:A,[1]TDSheet!$A:$V,22,0)</f>
        <v>50</v>
      </c>
      <c r="O40" s="13">
        <f>VLOOKUP(A:A,[1]TDSheet!$A:$X,24,0)</f>
        <v>50</v>
      </c>
      <c r="P40" s="13"/>
      <c r="Q40" s="13"/>
      <c r="R40" s="13"/>
      <c r="S40" s="13"/>
      <c r="T40" s="13"/>
      <c r="U40" s="15"/>
      <c r="V40" s="15"/>
      <c r="W40" s="13">
        <f t="shared" si="3"/>
        <v>29.8474</v>
      </c>
      <c r="X40" s="15">
        <v>20</v>
      </c>
      <c r="Y40" s="16">
        <f t="shared" si="4"/>
        <v>10.01507669009696</v>
      </c>
      <c r="Z40" s="13">
        <f t="shared" si="5"/>
        <v>3.6493630936027932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26.252600000000001</v>
      </c>
      <c r="AF40" s="13">
        <f>VLOOKUP(A:A,[1]TDSheet!$A:$AF,32,0)</f>
        <v>24.892800000000001</v>
      </c>
      <c r="AG40" s="13">
        <f>VLOOKUP(A:A,[1]TDSheet!$A:$AG,33,0)</f>
        <v>35.083999999999996</v>
      </c>
      <c r="AH40" s="13">
        <f>VLOOKUP(A:A,[3]TDSheet!$A:$D,4,0)</f>
        <v>14.917</v>
      </c>
      <c r="AI40" s="13">
        <f>VLOOKUP(A:A,[1]TDSheet!$A:$AI,35,0)</f>
        <v>0</v>
      </c>
      <c r="AJ40" s="13">
        <f t="shared" si="6"/>
        <v>0</v>
      </c>
      <c r="AK40" s="13">
        <f t="shared" si="7"/>
        <v>0</v>
      </c>
      <c r="AL40" s="13">
        <f t="shared" si="8"/>
        <v>20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210.346</v>
      </c>
      <c r="D41" s="8">
        <v>797.84500000000003</v>
      </c>
      <c r="E41" s="8">
        <v>363.28</v>
      </c>
      <c r="F41" s="8">
        <v>28.681999999999999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35</v>
      </c>
      <c r="J41" s="13">
        <f>VLOOKUP(A:A,[2]TDSheet!$A:$F,6,0)</f>
        <v>382.19299999999998</v>
      </c>
      <c r="K41" s="13">
        <f t="shared" si="2"/>
        <v>-18.913000000000011</v>
      </c>
      <c r="L41" s="13">
        <f>VLOOKUP(A:A,[1]TDSheet!$A:$M,13,0)</f>
        <v>70</v>
      </c>
      <c r="M41" s="13">
        <f>VLOOKUP(A:A,[1]TDSheet!$A:$N,14,0)</f>
        <v>150</v>
      </c>
      <c r="N41" s="13">
        <f>VLOOKUP(A:A,[1]TDSheet!$A:$V,22,0)</f>
        <v>120</v>
      </c>
      <c r="O41" s="13">
        <f>VLOOKUP(A:A,[1]TDSheet!$A:$X,24,0)</f>
        <v>120</v>
      </c>
      <c r="P41" s="13"/>
      <c r="Q41" s="13"/>
      <c r="R41" s="13"/>
      <c r="S41" s="13"/>
      <c r="T41" s="13"/>
      <c r="U41" s="15">
        <v>50</v>
      </c>
      <c r="V41" s="15">
        <v>20</v>
      </c>
      <c r="W41" s="13">
        <f t="shared" si="3"/>
        <v>72.655999999999992</v>
      </c>
      <c r="X41" s="15">
        <v>90</v>
      </c>
      <c r="Y41" s="16">
        <f t="shared" si="4"/>
        <v>8.9281270645232347</v>
      </c>
      <c r="Z41" s="13">
        <f t="shared" si="5"/>
        <v>0.39476436908170009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39.8688</v>
      </c>
      <c r="AF41" s="13">
        <f>VLOOKUP(A:A,[1]TDSheet!$A:$AF,32,0)</f>
        <v>61.212599999999995</v>
      </c>
      <c r="AG41" s="13">
        <f>VLOOKUP(A:A,[1]TDSheet!$A:$AG,33,0)</f>
        <v>52.687599999999996</v>
      </c>
      <c r="AH41" s="13">
        <f>VLOOKUP(A:A,[3]TDSheet!$A:$D,4,0)</f>
        <v>24.666</v>
      </c>
      <c r="AI41" s="13">
        <f>VLOOKUP(A:A,[1]TDSheet!$A:$AI,35,0)</f>
        <v>0</v>
      </c>
      <c r="AJ41" s="13">
        <f t="shared" si="6"/>
        <v>50</v>
      </c>
      <c r="AK41" s="13">
        <f t="shared" si="7"/>
        <v>20</v>
      </c>
      <c r="AL41" s="13">
        <f t="shared" si="8"/>
        <v>90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33.228000000000002</v>
      </c>
      <c r="D42" s="8">
        <v>227.76</v>
      </c>
      <c r="E42" s="8">
        <v>132.96600000000001</v>
      </c>
      <c r="F42" s="8">
        <v>121.29600000000001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30</v>
      </c>
      <c r="J42" s="13">
        <f>VLOOKUP(A:A,[2]TDSheet!$A:$F,6,0)</f>
        <v>136.00399999999999</v>
      </c>
      <c r="K42" s="13">
        <f t="shared" si="2"/>
        <v>-3.0379999999999825</v>
      </c>
      <c r="L42" s="13">
        <f>VLOOKUP(A:A,[1]TDSheet!$A:$M,13,0)</f>
        <v>40</v>
      </c>
      <c r="M42" s="13">
        <f>VLOOKUP(A:A,[1]TDSheet!$A:$N,14,0)</f>
        <v>0</v>
      </c>
      <c r="N42" s="13">
        <f>VLOOKUP(A:A,[1]TDSheet!$A:$V,22,0)</f>
        <v>0</v>
      </c>
      <c r="O42" s="13">
        <f>VLOOKUP(A:A,[1]TDSheet!$A:$X,24,0)</f>
        <v>0</v>
      </c>
      <c r="P42" s="13"/>
      <c r="Q42" s="13"/>
      <c r="R42" s="13"/>
      <c r="S42" s="13"/>
      <c r="T42" s="13"/>
      <c r="U42" s="15">
        <v>10</v>
      </c>
      <c r="V42" s="15">
        <v>20</v>
      </c>
      <c r="W42" s="13">
        <f t="shared" si="3"/>
        <v>26.593200000000003</v>
      </c>
      <c r="X42" s="15">
        <v>40</v>
      </c>
      <c r="Y42" s="16">
        <f t="shared" si="4"/>
        <v>8.697561782711368</v>
      </c>
      <c r="Z42" s="13">
        <f t="shared" si="5"/>
        <v>4.5611660123640627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33.012999999999998</v>
      </c>
      <c r="AF42" s="13">
        <f>VLOOKUP(A:A,[1]TDSheet!$A:$AF,32,0)</f>
        <v>27.975999999999999</v>
      </c>
      <c r="AG42" s="13">
        <f>VLOOKUP(A:A,[1]TDSheet!$A:$AG,33,0)</f>
        <v>34.0824</v>
      </c>
      <c r="AH42" s="13">
        <f>VLOOKUP(A:A,[3]TDSheet!$A:$D,4,0)</f>
        <v>22.864999999999998</v>
      </c>
      <c r="AI42" s="13">
        <f>VLOOKUP(A:A,[1]TDSheet!$A:$AI,35,0)</f>
        <v>0</v>
      </c>
      <c r="AJ42" s="13">
        <f t="shared" si="6"/>
        <v>10</v>
      </c>
      <c r="AK42" s="13">
        <f t="shared" si="7"/>
        <v>20</v>
      </c>
      <c r="AL42" s="13">
        <f t="shared" si="8"/>
        <v>40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266.13600000000002</v>
      </c>
      <c r="D43" s="8">
        <v>186.047</v>
      </c>
      <c r="E43" s="8">
        <v>327.91800000000001</v>
      </c>
      <c r="F43" s="8">
        <v>119.773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45</v>
      </c>
      <c r="J43" s="13">
        <f>VLOOKUP(A:A,[2]TDSheet!$A:$F,6,0)</f>
        <v>328.21699999999998</v>
      </c>
      <c r="K43" s="13">
        <f t="shared" si="2"/>
        <v>-0.29899999999997817</v>
      </c>
      <c r="L43" s="13">
        <f>VLOOKUP(A:A,[1]TDSheet!$A:$M,13,0)</f>
        <v>70</v>
      </c>
      <c r="M43" s="13">
        <f>VLOOKUP(A:A,[1]TDSheet!$A:$N,14,0)</f>
        <v>80</v>
      </c>
      <c r="N43" s="13">
        <f>VLOOKUP(A:A,[1]TDSheet!$A:$V,22,0)</f>
        <v>60</v>
      </c>
      <c r="O43" s="13">
        <f>VLOOKUP(A:A,[1]TDSheet!$A:$X,24,0)</f>
        <v>60</v>
      </c>
      <c r="P43" s="13"/>
      <c r="Q43" s="13"/>
      <c r="R43" s="13"/>
      <c r="S43" s="13"/>
      <c r="T43" s="13"/>
      <c r="U43" s="15">
        <v>50</v>
      </c>
      <c r="V43" s="15">
        <v>60</v>
      </c>
      <c r="W43" s="13">
        <f t="shared" si="3"/>
        <v>65.583600000000004</v>
      </c>
      <c r="X43" s="15">
        <v>90</v>
      </c>
      <c r="Y43" s="16">
        <f t="shared" si="4"/>
        <v>8.9926902457321649</v>
      </c>
      <c r="Z43" s="13">
        <f t="shared" si="5"/>
        <v>1.8262644929525063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63.189399999999999</v>
      </c>
      <c r="AF43" s="13">
        <f>VLOOKUP(A:A,[1]TDSheet!$A:$AF,32,0)</f>
        <v>73.690799999999996</v>
      </c>
      <c r="AG43" s="13">
        <f>VLOOKUP(A:A,[1]TDSheet!$A:$AG,33,0)</f>
        <v>62.474800000000002</v>
      </c>
      <c r="AH43" s="13">
        <f>VLOOKUP(A:A,[3]TDSheet!$A:$D,4,0)</f>
        <v>70.658000000000001</v>
      </c>
      <c r="AI43" s="13">
        <f>VLOOKUP(A:A,[1]TDSheet!$A:$AI,35,0)</f>
        <v>0</v>
      </c>
      <c r="AJ43" s="13">
        <f t="shared" si="6"/>
        <v>50</v>
      </c>
      <c r="AK43" s="13">
        <f t="shared" si="7"/>
        <v>60</v>
      </c>
      <c r="AL43" s="13">
        <f t="shared" si="8"/>
        <v>90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144.06700000000001</v>
      </c>
      <c r="D44" s="8">
        <v>290.97199999999998</v>
      </c>
      <c r="E44" s="8">
        <v>231.98400000000001</v>
      </c>
      <c r="F44" s="8">
        <v>198.029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45</v>
      </c>
      <c r="J44" s="13">
        <f>VLOOKUP(A:A,[2]TDSheet!$A:$F,6,0)</f>
        <v>243.52199999999999</v>
      </c>
      <c r="K44" s="13">
        <f t="shared" si="2"/>
        <v>-11.537999999999982</v>
      </c>
      <c r="L44" s="13">
        <f>VLOOKUP(A:A,[1]TDSheet!$A:$M,13,0)</f>
        <v>70</v>
      </c>
      <c r="M44" s="13">
        <f>VLOOKUP(A:A,[1]TDSheet!$A:$N,14,0)</f>
        <v>0</v>
      </c>
      <c r="N44" s="13">
        <f>VLOOKUP(A:A,[1]TDSheet!$A:$V,22,0)</f>
        <v>20</v>
      </c>
      <c r="O44" s="13">
        <f>VLOOKUP(A:A,[1]TDSheet!$A:$X,24,0)</f>
        <v>20</v>
      </c>
      <c r="P44" s="13"/>
      <c r="Q44" s="13"/>
      <c r="R44" s="13"/>
      <c r="S44" s="13"/>
      <c r="T44" s="13"/>
      <c r="U44" s="15"/>
      <c r="V44" s="15">
        <v>40</v>
      </c>
      <c r="W44" s="13">
        <f t="shared" si="3"/>
        <v>46.396799999999999</v>
      </c>
      <c r="X44" s="15">
        <v>70</v>
      </c>
      <c r="Y44" s="16">
        <f t="shared" si="4"/>
        <v>9.0098670597972284</v>
      </c>
      <c r="Z44" s="13">
        <f t="shared" si="5"/>
        <v>4.2681607352231188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58.442799999999998</v>
      </c>
      <c r="AF44" s="13">
        <f>VLOOKUP(A:A,[1]TDSheet!$A:$AF,32,0)</f>
        <v>57.870600000000003</v>
      </c>
      <c r="AG44" s="13">
        <f>VLOOKUP(A:A,[1]TDSheet!$A:$AG,33,0)</f>
        <v>60.309799999999996</v>
      </c>
      <c r="AH44" s="13">
        <f>VLOOKUP(A:A,[3]TDSheet!$A:$D,4,0)</f>
        <v>29.437999999999999</v>
      </c>
      <c r="AI44" s="13">
        <f>VLOOKUP(A:A,[1]TDSheet!$A:$AI,35,0)</f>
        <v>0</v>
      </c>
      <c r="AJ44" s="13">
        <f t="shared" si="6"/>
        <v>0</v>
      </c>
      <c r="AK44" s="13">
        <f t="shared" si="7"/>
        <v>40</v>
      </c>
      <c r="AL44" s="13">
        <f t="shared" si="8"/>
        <v>70</v>
      </c>
      <c r="AM44" s="13"/>
      <c r="AN44" s="13"/>
    </row>
    <row r="45" spans="1:40" s="1" customFormat="1" ht="21.95" customHeight="1" outlineLevel="1" x14ac:dyDescent="0.2">
      <c r="A45" s="7" t="s">
        <v>48</v>
      </c>
      <c r="B45" s="7" t="s">
        <v>8</v>
      </c>
      <c r="C45" s="8">
        <v>218.59700000000001</v>
      </c>
      <c r="D45" s="8">
        <v>146.226</v>
      </c>
      <c r="E45" s="8">
        <v>274.13</v>
      </c>
      <c r="F45" s="8">
        <v>83.513000000000005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45</v>
      </c>
      <c r="J45" s="13">
        <f>VLOOKUP(A:A,[2]TDSheet!$A:$F,6,0)</f>
        <v>288.52699999999999</v>
      </c>
      <c r="K45" s="13">
        <f t="shared" si="2"/>
        <v>-14.396999999999991</v>
      </c>
      <c r="L45" s="13">
        <f>VLOOKUP(A:A,[1]TDSheet!$A:$M,13,0)</f>
        <v>60</v>
      </c>
      <c r="M45" s="13">
        <f>VLOOKUP(A:A,[1]TDSheet!$A:$N,14,0)</f>
        <v>40</v>
      </c>
      <c r="N45" s="13">
        <f>VLOOKUP(A:A,[1]TDSheet!$A:$V,22,0)</f>
        <v>50</v>
      </c>
      <c r="O45" s="13">
        <f>VLOOKUP(A:A,[1]TDSheet!$A:$X,24,0)</f>
        <v>50</v>
      </c>
      <c r="P45" s="13"/>
      <c r="Q45" s="13"/>
      <c r="R45" s="13"/>
      <c r="S45" s="13"/>
      <c r="T45" s="13"/>
      <c r="U45" s="15">
        <v>80</v>
      </c>
      <c r="V45" s="15">
        <v>50</v>
      </c>
      <c r="W45" s="13">
        <f t="shared" si="3"/>
        <v>54.826000000000001</v>
      </c>
      <c r="X45" s="15">
        <v>80</v>
      </c>
      <c r="Y45" s="16">
        <f t="shared" si="4"/>
        <v>9.0014409221902021</v>
      </c>
      <c r="Z45" s="13">
        <f t="shared" si="5"/>
        <v>1.5232371502571773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59.727200000000003</v>
      </c>
      <c r="AF45" s="13">
        <f>VLOOKUP(A:A,[1]TDSheet!$A:$AF,32,0)</f>
        <v>60.311999999999998</v>
      </c>
      <c r="AG45" s="13">
        <f>VLOOKUP(A:A,[1]TDSheet!$A:$AG,33,0)</f>
        <v>50.283999999999999</v>
      </c>
      <c r="AH45" s="13">
        <f>VLOOKUP(A:A,[3]TDSheet!$A:$D,4,0)</f>
        <v>58.731000000000002</v>
      </c>
      <c r="AI45" s="13">
        <f>VLOOKUP(A:A,[1]TDSheet!$A:$AI,35,0)</f>
        <v>0</v>
      </c>
      <c r="AJ45" s="13">
        <f t="shared" si="6"/>
        <v>80</v>
      </c>
      <c r="AK45" s="13">
        <f t="shared" si="7"/>
        <v>50</v>
      </c>
      <c r="AL45" s="13">
        <f t="shared" si="8"/>
        <v>80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13</v>
      </c>
      <c r="C46" s="8">
        <v>1922</v>
      </c>
      <c r="D46" s="8">
        <v>3164</v>
      </c>
      <c r="E46" s="18">
        <v>2084</v>
      </c>
      <c r="F46" s="19">
        <v>1116</v>
      </c>
      <c r="G46" s="1" t="str">
        <f>VLOOKUP(A:A,[1]TDSheet!$A:$G,7,0)</f>
        <v>акк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1589</v>
      </c>
      <c r="K46" s="13">
        <f t="shared" si="2"/>
        <v>495</v>
      </c>
      <c r="L46" s="13">
        <f>VLOOKUP(A:A,[1]TDSheet!$A:$M,13,0)</f>
        <v>400</v>
      </c>
      <c r="M46" s="13">
        <f>VLOOKUP(A:A,[1]TDSheet!$A:$N,14,0)</f>
        <v>0</v>
      </c>
      <c r="N46" s="13">
        <f>VLOOKUP(A:A,[1]TDSheet!$A:$V,22,0)</f>
        <v>400</v>
      </c>
      <c r="O46" s="13">
        <f>VLOOKUP(A:A,[1]TDSheet!$A:$X,24,0)</f>
        <v>400</v>
      </c>
      <c r="P46" s="13"/>
      <c r="Q46" s="13"/>
      <c r="R46" s="13"/>
      <c r="S46" s="13"/>
      <c r="T46" s="13"/>
      <c r="U46" s="15">
        <v>500</v>
      </c>
      <c r="V46" s="15">
        <v>400</v>
      </c>
      <c r="W46" s="13">
        <f t="shared" si="3"/>
        <v>416.8</v>
      </c>
      <c r="X46" s="15">
        <v>500</v>
      </c>
      <c r="Y46" s="16">
        <f t="shared" si="4"/>
        <v>8.9155470249520157</v>
      </c>
      <c r="Z46" s="13">
        <f t="shared" si="5"/>
        <v>2.6775431861804222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360.4</v>
      </c>
      <c r="AF46" s="13">
        <f>VLOOKUP(A:A,[1]TDSheet!$A:$AF,32,0)</f>
        <v>353.6</v>
      </c>
      <c r="AG46" s="13">
        <f>VLOOKUP(A:A,[1]TDSheet!$A:$AG,33,0)</f>
        <v>376.6</v>
      </c>
      <c r="AH46" s="13">
        <f>VLOOKUP(A:A,[3]TDSheet!$A:$D,4,0)</f>
        <v>313</v>
      </c>
      <c r="AI46" s="13" t="str">
        <f>VLOOKUP(A:A,[1]TDSheet!$A:$AI,35,0)</f>
        <v>акиюльяб</v>
      </c>
      <c r="AJ46" s="13">
        <f t="shared" si="6"/>
        <v>175</v>
      </c>
      <c r="AK46" s="13">
        <f t="shared" si="7"/>
        <v>140</v>
      </c>
      <c r="AL46" s="13">
        <f t="shared" si="8"/>
        <v>175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13</v>
      </c>
      <c r="C47" s="8">
        <v>2576</v>
      </c>
      <c r="D47" s="8">
        <v>9030</v>
      </c>
      <c r="E47" s="18">
        <v>6012</v>
      </c>
      <c r="F47" s="19">
        <v>1634</v>
      </c>
      <c r="G47" s="1" t="str">
        <f>VLOOKUP(A:A,[1]TDSheet!$A:$G,7,0)</f>
        <v>акк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4483</v>
      </c>
      <c r="K47" s="13">
        <f t="shared" si="2"/>
        <v>1529</v>
      </c>
      <c r="L47" s="13">
        <f>VLOOKUP(A:A,[1]TDSheet!$A:$M,13,0)</f>
        <v>1000</v>
      </c>
      <c r="M47" s="13">
        <f>VLOOKUP(A:A,[1]TDSheet!$A:$N,14,0)</f>
        <v>300</v>
      </c>
      <c r="N47" s="13">
        <f>VLOOKUP(A:A,[1]TDSheet!$A:$V,22,0)</f>
        <v>1400</v>
      </c>
      <c r="O47" s="13">
        <f>VLOOKUP(A:A,[1]TDSheet!$A:$X,24,0)</f>
        <v>1400</v>
      </c>
      <c r="P47" s="13"/>
      <c r="Q47" s="13"/>
      <c r="R47" s="13"/>
      <c r="S47" s="13"/>
      <c r="T47" s="13"/>
      <c r="U47" s="15">
        <v>1000</v>
      </c>
      <c r="V47" s="15">
        <v>900</v>
      </c>
      <c r="W47" s="13">
        <f t="shared" si="3"/>
        <v>991.2</v>
      </c>
      <c r="X47" s="15">
        <v>1100</v>
      </c>
      <c r="Y47" s="16">
        <f t="shared" si="4"/>
        <v>8.8115415657788532</v>
      </c>
      <c r="Z47" s="13">
        <f t="shared" si="5"/>
        <v>1.6485068603712671</v>
      </c>
      <c r="AA47" s="13"/>
      <c r="AB47" s="13"/>
      <c r="AC47" s="13"/>
      <c r="AD47" s="13">
        <f>VLOOKUP(A:A,[1]TDSheet!$A:$AD,30,0)</f>
        <v>1056</v>
      </c>
      <c r="AE47" s="13">
        <f>VLOOKUP(A:A,[1]TDSheet!$A:$AE,31,0)</f>
        <v>1102.8</v>
      </c>
      <c r="AF47" s="13">
        <f>VLOOKUP(A:A,[1]TDSheet!$A:$AF,32,0)</f>
        <v>902</v>
      </c>
      <c r="AG47" s="13">
        <f>VLOOKUP(A:A,[1]TDSheet!$A:$AG,33,0)</f>
        <v>956.4</v>
      </c>
      <c r="AH47" s="13">
        <f>VLOOKUP(A:A,[3]TDSheet!$A:$D,4,0)</f>
        <v>601</v>
      </c>
      <c r="AI47" s="13">
        <f>VLOOKUP(A:A,[1]TDSheet!$A:$AI,35,0)</f>
        <v>0</v>
      </c>
      <c r="AJ47" s="13">
        <f t="shared" si="6"/>
        <v>400</v>
      </c>
      <c r="AK47" s="13">
        <f t="shared" si="7"/>
        <v>360</v>
      </c>
      <c r="AL47" s="13">
        <f t="shared" si="8"/>
        <v>440</v>
      </c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13</v>
      </c>
      <c r="C48" s="8">
        <v>3946</v>
      </c>
      <c r="D48" s="8">
        <v>13052</v>
      </c>
      <c r="E48" s="8">
        <v>6155</v>
      </c>
      <c r="F48" s="8">
        <v>1430</v>
      </c>
      <c r="G48" s="1">
        <f>VLOOKUP(A:A,[1]TDSheet!$A:$G,7,0)</f>
        <v>0</v>
      </c>
      <c r="H48" s="1">
        <f>VLOOKUP(A:A,[1]TDSheet!$A:$H,8,0)</f>
        <v>0.45</v>
      </c>
      <c r="I48" s="1">
        <f>VLOOKUP(A:A,[1]TDSheet!$A:$I,9,0)</f>
        <v>45</v>
      </c>
      <c r="J48" s="13">
        <f>VLOOKUP(A:A,[2]TDSheet!$A:$F,6,0)</f>
        <v>6146</v>
      </c>
      <c r="K48" s="13">
        <f t="shared" si="2"/>
        <v>9</v>
      </c>
      <c r="L48" s="13">
        <f>VLOOKUP(A:A,[1]TDSheet!$A:$M,13,0)</f>
        <v>1200</v>
      </c>
      <c r="M48" s="13">
        <f>VLOOKUP(A:A,[1]TDSheet!$A:$N,14,0)</f>
        <v>1400</v>
      </c>
      <c r="N48" s="13">
        <f>VLOOKUP(A:A,[1]TDSheet!$A:$V,22,0)</f>
        <v>1200</v>
      </c>
      <c r="O48" s="13">
        <f>VLOOKUP(A:A,[1]TDSheet!$A:$X,24,0)</f>
        <v>1200</v>
      </c>
      <c r="P48" s="13"/>
      <c r="Q48" s="13"/>
      <c r="R48" s="13"/>
      <c r="S48" s="13"/>
      <c r="T48" s="13"/>
      <c r="U48" s="15">
        <v>1900</v>
      </c>
      <c r="V48" s="15">
        <v>1100</v>
      </c>
      <c r="W48" s="13">
        <f t="shared" si="3"/>
        <v>1231</v>
      </c>
      <c r="X48" s="15">
        <v>1500</v>
      </c>
      <c r="Y48" s="16">
        <f t="shared" si="4"/>
        <v>8.8789601949634438</v>
      </c>
      <c r="Z48" s="13">
        <f t="shared" si="5"/>
        <v>1.1616571892770107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1226.8</v>
      </c>
      <c r="AF48" s="13">
        <f>VLOOKUP(A:A,[1]TDSheet!$A:$AF,32,0)</f>
        <v>1234.5999999999999</v>
      </c>
      <c r="AG48" s="13">
        <f>VLOOKUP(A:A,[1]TDSheet!$A:$AG,33,0)</f>
        <v>1041</v>
      </c>
      <c r="AH48" s="13">
        <f>VLOOKUP(A:A,[3]TDSheet!$A:$D,4,0)</f>
        <v>1565</v>
      </c>
      <c r="AI48" s="13" t="str">
        <f>VLOOKUP(A:A,[1]TDSheet!$A:$AI,35,0)</f>
        <v>июльпер</v>
      </c>
      <c r="AJ48" s="13">
        <f t="shared" si="6"/>
        <v>855</v>
      </c>
      <c r="AK48" s="13">
        <f t="shared" si="7"/>
        <v>495</v>
      </c>
      <c r="AL48" s="13">
        <f t="shared" si="8"/>
        <v>675</v>
      </c>
      <c r="AM48" s="13"/>
      <c r="AN48" s="13"/>
    </row>
    <row r="49" spans="1:40" s="1" customFormat="1" ht="11.1" customHeight="1" outlineLevel="1" x14ac:dyDescent="0.2">
      <c r="A49" s="7" t="s">
        <v>52</v>
      </c>
      <c r="B49" s="7" t="s">
        <v>8</v>
      </c>
      <c r="C49" s="8">
        <v>387.33699999999999</v>
      </c>
      <c r="D49" s="8">
        <v>855.97799999999995</v>
      </c>
      <c r="E49" s="8">
        <v>737.697</v>
      </c>
      <c r="F49" s="8">
        <v>479.93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696.16200000000003</v>
      </c>
      <c r="K49" s="13">
        <f t="shared" si="2"/>
        <v>41.534999999999968</v>
      </c>
      <c r="L49" s="13">
        <f>VLOOKUP(A:A,[1]TDSheet!$A:$M,13,0)</f>
        <v>170</v>
      </c>
      <c r="M49" s="13">
        <f>VLOOKUP(A:A,[1]TDSheet!$A:$N,14,0)</f>
        <v>0</v>
      </c>
      <c r="N49" s="13">
        <f>VLOOKUP(A:A,[1]TDSheet!$A:$V,22,0)</f>
        <v>120</v>
      </c>
      <c r="O49" s="13">
        <f>VLOOKUP(A:A,[1]TDSheet!$A:$X,24,0)</f>
        <v>120</v>
      </c>
      <c r="P49" s="13"/>
      <c r="Q49" s="13"/>
      <c r="R49" s="13"/>
      <c r="S49" s="13"/>
      <c r="T49" s="13"/>
      <c r="U49" s="15">
        <v>100</v>
      </c>
      <c r="V49" s="15">
        <v>150</v>
      </c>
      <c r="W49" s="13">
        <f t="shared" si="3"/>
        <v>147.5394</v>
      </c>
      <c r="X49" s="15">
        <v>170</v>
      </c>
      <c r="Y49" s="16">
        <f t="shared" si="4"/>
        <v>8.8785097404489921</v>
      </c>
      <c r="Z49" s="13">
        <f t="shared" si="5"/>
        <v>3.2528938032823773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150.8682</v>
      </c>
      <c r="AF49" s="13">
        <f>VLOOKUP(A:A,[1]TDSheet!$A:$AF,32,0)</f>
        <v>164.1506</v>
      </c>
      <c r="AG49" s="13">
        <f>VLOOKUP(A:A,[1]TDSheet!$A:$AG,33,0)</f>
        <v>169.9288</v>
      </c>
      <c r="AH49" s="13">
        <f>VLOOKUP(A:A,[3]TDSheet!$A:$D,4,0)</f>
        <v>127.078</v>
      </c>
      <c r="AI49" s="13">
        <f>VLOOKUP(A:A,[1]TDSheet!$A:$AI,35,0)</f>
        <v>0</v>
      </c>
      <c r="AJ49" s="13">
        <f t="shared" si="6"/>
        <v>100</v>
      </c>
      <c r="AK49" s="13">
        <f t="shared" si="7"/>
        <v>150</v>
      </c>
      <c r="AL49" s="13">
        <f t="shared" si="8"/>
        <v>170</v>
      </c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13</v>
      </c>
      <c r="C50" s="8">
        <v>823</v>
      </c>
      <c r="D50" s="8">
        <v>520</v>
      </c>
      <c r="E50" s="8">
        <v>715</v>
      </c>
      <c r="F50" s="8">
        <v>609</v>
      </c>
      <c r="G50" s="1">
        <f>VLOOKUP(A:A,[1]TDSheet!$A:$G,7,0)</f>
        <v>0</v>
      </c>
      <c r="H50" s="1">
        <f>VLOOKUP(A:A,[1]TDSheet!$A:$H,8,0)</f>
        <v>0.1</v>
      </c>
      <c r="I50" s="1">
        <f>VLOOKUP(A:A,[1]TDSheet!$A:$I,9,0)</f>
        <v>730</v>
      </c>
      <c r="J50" s="13">
        <f>VLOOKUP(A:A,[2]TDSheet!$A:$F,6,0)</f>
        <v>734</v>
      </c>
      <c r="K50" s="13">
        <f t="shared" si="2"/>
        <v>-19</v>
      </c>
      <c r="L50" s="13">
        <f>VLOOKUP(A:A,[1]TDSheet!$A:$M,13,0)</f>
        <v>1200</v>
      </c>
      <c r="M50" s="13">
        <f>VLOOKUP(A:A,[1]TDSheet!$A:$N,14,0)</f>
        <v>0</v>
      </c>
      <c r="N50" s="13">
        <f>VLOOKUP(A:A,[1]TDSheet!$A:$V,22,0)</f>
        <v>300</v>
      </c>
      <c r="O50" s="13">
        <f>VLOOKUP(A:A,[1]TDSheet!$A:$X,24,0)</f>
        <v>500</v>
      </c>
      <c r="P50" s="13"/>
      <c r="Q50" s="13"/>
      <c r="R50" s="13"/>
      <c r="S50" s="13"/>
      <c r="T50" s="13"/>
      <c r="U50" s="15"/>
      <c r="V50" s="15"/>
      <c r="W50" s="13">
        <f t="shared" si="3"/>
        <v>143</v>
      </c>
      <c r="X50" s="15">
        <v>500</v>
      </c>
      <c r="Y50" s="16">
        <f t="shared" si="4"/>
        <v>21.74125874125874</v>
      </c>
      <c r="Z50" s="13">
        <f t="shared" si="5"/>
        <v>4.2587412587412583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124.6</v>
      </c>
      <c r="AF50" s="13">
        <f>VLOOKUP(A:A,[1]TDSheet!$A:$AF,32,0)</f>
        <v>134.4</v>
      </c>
      <c r="AG50" s="13">
        <f>VLOOKUP(A:A,[1]TDSheet!$A:$AG,33,0)</f>
        <v>171</v>
      </c>
      <c r="AH50" s="13">
        <f>VLOOKUP(A:A,[3]TDSheet!$A:$D,4,0)</f>
        <v>104</v>
      </c>
      <c r="AI50" s="13">
        <f>VLOOKUP(A:A,[1]TDSheet!$A:$AI,35,0)</f>
        <v>0</v>
      </c>
      <c r="AJ50" s="13">
        <f t="shared" si="6"/>
        <v>0</v>
      </c>
      <c r="AK50" s="13">
        <f t="shared" si="7"/>
        <v>0</v>
      </c>
      <c r="AL50" s="13">
        <f t="shared" si="8"/>
        <v>50</v>
      </c>
      <c r="AM50" s="13"/>
      <c r="AN50" s="13"/>
    </row>
    <row r="51" spans="1:40" s="1" customFormat="1" ht="21.95" customHeight="1" outlineLevel="1" x14ac:dyDescent="0.2">
      <c r="A51" s="7" t="s">
        <v>54</v>
      </c>
      <c r="B51" s="7" t="s">
        <v>13</v>
      </c>
      <c r="C51" s="8">
        <v>361</v>
      </c>
      <c r="D51" s="8">
        <v>1958</v>
      </c>
      <c r="E51" s="8">
        <v>1454</v>
      </c>
      <c r="F51" s="8">
        <v>807</v>
      </c>
      <c r="G51" s="1">
        <f>VLOOKUP(A:A,[1]TDSheet!$A:$G,7,0)</f>
        <v>0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1555</v>
      </c>
      <c r="K51" s="13">
        <f t="shared" si="2"/>
        <v>-101</v>
      </c>
      <c r="L51" s="13">
        <f>VLOOKUP(A:A,[1]TDSheet!$A:$M,13,0)</f>
        <v>400</v>
      </c>
      <c r="M51" s="13">
        <f>VLOOKUP(A:A,[1]TDSheet!$A:$N,14,0)</f>
        <v>0</v>
      </c>
      <c r="N51" s="13">
        <f>VLOOKUP(A:A,[1]TDSheet!$A:$V,22,0)</f>
        <v>300</v>
      </c>
      <c r="O51" s="13">
        <f>VLOOKUP(A:A,[1]TDSheet!$A:$X,24,0)</f>
        <v>300</v>
      </c>
      <c r="P51" s="13"/>
      <c r="Q51" s="13"/>
      <c r="R51" s="13"/>
      <c r="S51" s="13"/>
      <c r="T51" s="13"/>
      <c r="U51" s="15">
        <v>170</v>
      </c>
      <c r="V51" s="15">
        <v>270</v>
      </c>
      <c r="W51" s="13">
        <f t="shared" si="3"/>
        <v>290.8</v>
      </c>
      <c r="X51" s="15">
        <v>400</v>
      </c>
      <c r="Y51" s="16">
        <f t="shared" si="4"/>
        <v>9.1024759284731775</v>
      </c>
      <c r="Z51" s="13">
        <f t="shared" si="5"/>
        <v>2.7751031636863823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250.6</v>
      </c>
      <c r="AF51" s="13">
        <f>VLOOKUP(A:A,[1]TDSheet!$A:$AF,32,0)</f>
        <v>273.2</v>
      </c>
      <c r="AG51" s="13">
        <f>VLOOKUP(A:A,[1]TDSheet!$A:$AG,33,0)</f>
        <v>329.6</v>
      </c>
      <c r="AH51" s="13">
        <f>VLOOKUP(A:A,[3]TDSheet!$A:$D,4,0)</f>
        <v>210</v>
      </c>
      <c r="AI51" s="13">
        <f>VLOOKUP(A:A,[1]TDSheet!$A:$AI,35,0)</f>
        <v>0</v>
      </c>
      <c r="AJ51" s="13">
        <f t="shared" si="6"/>
        <v>59.499999999999993</v>
      </c>
      <c r="AK51" s="13">
        <f t="shared" si="7"/>
        <v>94.5</v>
      </c>
      <c r="AL51" s="13">
        <f t="shared" si="8"/>
        <v>140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165.792</v>
      </c>
      <c r="D52" s="8">
        <v>297.61500000000001</v>
      </c>
      <c r="E52" s="8">
        <v>299.40800000000002</v>
      </c>
      <c r="F52" s="8">
        <v>157.43799999999999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295.637</v>
      </c>
      <c r="K52" s="13">
        <f t="shared" si="2"/>
        <v>3.771000000000015</v>
      </c>
      <c r="L52" s="13">
        <f>VLOOKUP(A:A,[1]TDSheet!$A:$M,13,0)</f>
        <v>70</v>
      </c>
      <c r="M52" s="13">
        <f>VLOOKUP(A:A,[1]TDSheet!$A:$N,14,0)</f>
        <v>20</v>
      </c>
      <c r="N52" s="13">
        <f>VLOOKUP(A:A,[1]TDSheet!$A:$V,22,0)</f>
        <v>60</v>
      </c>
      <c r="O52" s="13">
        <f>VLOOKUP(A:A,[1]TDSheet!$A:$X,24,0)</f>
        <v>60</v>
      </c>
      <c r="P52" s="13"/>
      <c r="Q52" s="13"/>
      <c r="R52" s="13"/>
      <c r="S52" s="13"/>
      <c r="T52" s="13"/>
      <c r="U52" s="15">
        <v>40</v>
      </c>
      <c r="V52" s="15">
        <v>60</v>
      </c>
      <c r="W52" s="13">
        <f t="shared" si="3"/>
        <v>59.881600000000006</v>
      </c>
      <c r="X52" s="15">
        <v>80</v>
      </c>
      <c r="Y52" s="16">
        <f t="shared" si="4"/>
        <v>9.1420068936033765</v>
      </c>
      <c r="Z52" s="13">
        <f t="shared" si="5"/>
        <v>2.629154865601453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48.421199999999999</v>
      </c>
      <c r="AF52" s="13">
        <f>VLOOKUP(A:A,[1]TDSheet!$A:$AF,32,0)</f>
        <v>59.753599999999992</v>
      </c>
      <c r="AG52" s="13">
        <f>VLOOKUP(A:A,[1]TDSheet!$A:$AG,33,0)</f>
        <v>62.438800000000001</v>
      </c>
      <c r="AH52" s="13">
        <f>VLOOKUP(A:A,[3]TDSheet!$A:$D,4,0)</f>
        <v>59.43</v>
      </c>
      <c r="AI52" s="13">
        <f>VLOOKUP(A:A,[1]TDSheet!$A:$AI,35,0)</f>
        <v>0</v>
      </c>
      <c r="AJ52" s="13">
        <f t="shared" si="6"/>
        <v>40</v>
      </c>
      <c r="AK52" s="13">
        <f t="shared" si="7"/>
        <v>60</v>
      </c>
      <c r="AL52" s="13">
        <f t="shared" si="8"/>
        <v>80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13</v>
      </c>
      <c r="C53" s="8">
        <v>1165</v>
      </c>
      <c r="D53" s="8">
        <v>2616</v>
      </c>
      <c r="E53" s="8">
        <v>2583</v>
      </c>
      <c r="F53" s="8">
        <v>1113</v>
      </c>
      <c r="G53" s="1">
        <f>VLOOKUP(A:A,[1]TDSheet!$A:$G,7,0)</f>
        <v>0</v>
      </c>
      <c r="H53" s="1">
        <f>VLOOKUP(A:A,[1]TDSheet!$A:$H,8,0)</f>
        <v>0.4</v>
      </c>
      <c r="I53" s="1">
        <f>VLOOKUP(A:A,[1]TDSheet!$A:$I,9,0)</f>
        <v>35</v>
      </c>
      <c r="J53" s="13">
        <f>VLOOKUP(A:A,[2]TDSheet!$A:$F,6,0)</f>
        <v>2637</v>
      </c>
      <c r="K53" s="13">
        <f t="shared" si="2"/>
        <v>-54</v>
      </c>
      <c r="L53" s="13">
        <f>VLOOKUP(A:A,[1]TDSheet!$A:$M,13,0)</f>
        <v>600</v>
      </c>
      <c r="M53" s="13">
        <f>VLOOKUP(A:A,[1]TDSheet!$A:$N,14,0)</f>
        <v>0</v>
      </c>
      <c r="N53" s="13">
        <f>VLOOKUP(A:A,[1]TDSheet!$A:$V,22,0)</f>
        <v>700</v>
      </c>
      <c r="O53" s="13">
        <f>VLOOKUP(A:A,[1]TDSheet!$A:$X,24,0)</f>
        <v>700</v>
      </c>
      <c r="P53" s="13"/>
      <c r="Q53" s="13"/>
      <c r="R53" s="13"/>
      <c r="S53" s="13"/>
      <c r="T53" s="13"/>
      <c r="U53" s="15">
        <v>400</v>
      </c>
      <c r="V53" s="15">
        <v>500</v>
      </c>
      <c r="W53" s="13">
        <f t="shared" si="3"/>
        <v>516.6</v>
      </c>
      <c r="X53" s="15">
        <v>600</v>
      </c>
      <c r="Y53" s="16">
        <f t="shared" si="4"/>
        <v>8.9295392953929529</v>
      </c>
      <c r="Z53" s="13">
        <f t="shared" si="5"/>
        <v>2.154471544715447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559.4</v>
      </c>
      <c r="AF53" s="13">
        <f>VLOOKUP(A:A,[1]TDSheet!$A:$AF,32,0)</f>
        <v>506.2</v>
      </c>
      <c r="AG53" s="13">
        <f>VLOOKUP(A:A,[1]TDSheet!$A:$AG,33,0)</f>
        <v>535.20000000000005</v>
      </c>
      <c r="AH53" s="13">
        <f>VLOOKUP(A:A,[3]TDSheet!$A:$D,4,0)</f>
        <v>428</v>
      </c>
      <c r="AI53" s="13" t="e">
        <f>VLOOKUP(A:A,[1]TDSheet!$A:$AI,35,0)</f>
        <v>#N/A</v>
      </c>
      <c r="AJ53" s="13">
        <f t="shared" si="6"/>
        <v>160</v>
      </c>
      <c r="AK53" s="13">
        <f t="shared" si="7"/>
        <v>200</v>
      </c>
      <c r="AL53" s="13">
        <f t="shared" si="8"/>
        <v>240</v>
      </c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13</v>
      </c>
      <c r="C54" s="8">
        <v>2039</v>
      </c>
      <c r="D54" s="8">
        <v>3872</v>
      </c>
      <c r="E54" s="8">
        <v>3958</v>
      </c>
      <c r="F54" s="8">
        <v>1844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40</v>
      </c>
      <c r="J54" s="13">
        <f>VLOOKUP(A:A,[2]TDSheet!$A:$F,6,0)</f>
        <v>4013</v>
      </c>
      <c r="K54" s="13">
        <f t="shared" si="2"/>
        <v>-55</v>
      </c>
      <c r="L54" s="13">
        <f>VLOOKUP(A:A,[1]TDSheet!$A:$M,13,0)</f>
        <v>900</v>
      </c>
      <c r="M54" s="13">
        <f>VLOOKUP(A:A,[1]TDSheet!$A:$N,14,0)</f>
        <v>0</v>
      </c>
      <c r="N54" s="13">
        <f>VLOOKUP(A:A,[1]TDSheet!$A:$V,22,0)</f>
        <v>1000</v>
      </c>
      <c r="O54" s="13">
        <f>VLOOKUP(A:A,[1]TDSheet!$A:$X,24,0)</f>
        <v>1000</v>
      </c>
      <c r="P54" s="13"/>
      <c r="Q54" s="13"/>
      <c r="R54" s="13"/>
      <c r="S54" s="13"/>
      <c r="T54" s="13"/>
      <c r="U54" s="15">
        <v>600</v>
      </c>
      <c r="V54" s="15">
        <v>800</v>
      </c>
      <c r="W54" s="13">
        <f t="shared" si="3"/>
        <v>791.6</v>
      </c>
      <c r="X54" s="15">
        <v>900</v>
      </c>
      <c r="Y54" s="16">
        <f t="shared" si="4"/>
        <v>8.8984335522991405</v>
      </c>
      <c r="Z54" s="13">
        <f t="shared" si="5"/>
        <v>2.3294593228903486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833.6</v>
      </c>
      <c r="AF54" s="13">
        <f>VLOOKUP(A:A,[1]TDSheet!$A:$AF,32,0)</f>
        <v>852</v>
      </c>
      <c r="AG54" s="13">
        <f>VLOOKUP(A:A,[1]TDSheet!$A:$AG,33,0)</f>
        <v>839</v>
      </c>
      <c r="AH54" s="13">
        <f>VLOOKUP(A:A,[3]TDSheet!$A:$D,4,0)</f>
        <v>748</v>
      </c>
      <c r="AI54" s="13" t="e">
        <f>VLOOKUP(A:A,[1]TDSheet!$A:$AI,35,0)</f>
        <v>#N/A</v>
      </c>
      <c r="AJ54" s="13">
        <f t="shared" si="6"/>
        <v>240</v>
      </c>
      <c r="AK54" s="13">
        <f t="shared" si="7"/>
        <v>320</v>
      </c>
      <c r="AL54" s="13">
        <f t="shared" si="8"/>
        <v>360</v>
      </c>
      <c r="AM54" s="13"/>
      <c r="AN54" s="13"/>
    </row>
    <row r="55" spans="1:40" s="1" customFormat="1" ht="21.95" customHeight="1" outlineLevel="1" x14ac:dyDescent="0.2">
      <c r="A55" s="7" t="s">
        <v>58</v>
      </c>
      <c r="B55" s="7" t="s">
        <v>8</v>
      </c>
      <c r="C55" s="8">
        <v>72.795000000000002</v>
      </c>
      <c r="D55" s="8">
        <v>65.923000000000002</v>
      </c>
      <c r="E55" s="8">
        <v>98.430999999999997</v>
      </c>
      <c r="F55" s="8">
        <v>38.832000000000001</v>
      </c>
      <c r="G55" s="1" t="str">
        <f>VLOOKUP(A:A,[1]TDSheet!$A:$G,7,0)</f>
        <v>лид, я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109.56399999999999</v>
      </c>
      <c r="K55" s="13">
        <f t="shared" si="2"/>
        <v>-11.132999999999996</v>
      </c>
      <c r="L55" s="13">
        <f>VLOOKUP(A:A,[1]TDSheet!$A:$M,13,0)</f>
        <v>0</v>
      </c>
      <c r="M55" s="13">
        <f>VLOOKUP(A:A,[1]TDSheet!$A:$N,14,0)</f>
        <v>0</v>
      </c>
      <c r="N55" s="13">
        <f>VLOOKUP(A:A,[1]TDSheet!$A:$V,22,0)</f>
        <v>40</v>
      </c>
      <c r="O55" s="13">
        <f>VLOOKUP(A:A,[1]TDSheet!$A:$X,24,0)</f>
        <v>40</v>
      </c>
      <c r="P55" s="13"/>
      <c r="Q55" s="13"/>
      <c r="R55" s="13"/>
      <c r="S55" s="13"/>
      <c r="T55" s="13"/>
      <c r="U55" s="15">
        <v>20</v>
      </c>
      <c r="V55" s="15">
        <v>20</v>
      </c>
      <c r="W55" s="13">
        <f t="shared" si="3"/>
        <v>19.686199999999999</v>
      </c>
      <c r="X55" s="15">
        <v>20</v>
      </c>
      <c r="Y55" s="16">
        <f t="shared" si="4"/>
        <v>9.0841299996952181</v>
      </c>
      <c r="Z55" s="13">
        <f t="shared" si="5"/>
        <v>1.972549298493361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16.317</v>
      </c>
      <c r="AF55" s="13">
        <f>VLOOKUP(A:A,[1]TDSheet!$A:$AF,32,0)</f>
        <v>17.786999999999999</v>
      </c>
      <c r="AG55" s="13">
        <f>VLOOKUP(A:A,[1]TDSheet!$A:$AG,33,0)</f>
        <v>15.851400000000002</v>
      </c>
      <c r="AH55" s="13">
        <f>VLOOKUP(A:A,[3]TDSheet!$A:$D,4,0)</f>
        <v>22.719000000000001</v>
      </c>
      <c r="AI55" s="13">
        <f>VLOOKUP(A:A,[1]TDSheet!$A:$AI,35,0)</f>
        <v>0</v>
      </c>
      <c r="AJ55" s="13">
        <f t="shared" si="6"/>
        <v>20</v>
      </c>
      <c r="AK55" s="13">
        <f t="shared" si="7"/>
        <v>20</v>
      </c>
      <c r="AL55" s="13">
        <f t="shared" si="8"/>
        <v>20</v>
      </c>
      <c r="AM55" s="13"/>
      <c r="AN55" s="13"/>
    </row>
    <row r="56" spans="1:40" s="1" customFormat="1" ht="21.95" customHeight="1" outlineLevel="1" x14ac:dyDescent="0.2">
      <c r="A56" s="7" t="s">
        <v>59</v>
      </c>
      <c r="B56" s="7" t="s">
        <v>8</v>
      </c>
      <c r="C56" s="8">
        <v>343.86900000000003</v>
      </c>
      <c r="D56" s="8">
        <v>208.73500000000001</v>
      </c>
      <c r="E56" s="8">
        <v>243.61500000000001</v>
      </c>
      <c r="F56" s="8">
        <v>146.33099999999999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241.209</v>
      </c>
      <c r="K56" s="13">
        <f t="shared" si="2"/>
        <v>2.4060000000000059</v>
      </c>
      <c r="L56" s="13">
        <f>VLOOKUP(A:A,[1]TDSheet!$A:$M,13,0)</f>
        <v>30</v>
      </c>
      <c r="M56" s="13">
        <f>VLOOKUP(A:A,[1]TDSheet!$A:$N,14,0)</f>
        <v>0</v>
      </c>
      <c r="N56" s="13">
        <f>VLOOKUP(A:A,[1]TDSheet!$A:$V,22,0)</f>
        <v>30</v>
      </c>
      <c r="O56" s="13">
        <f>VLOOKUP(A:A,[1]TDSheet!$A:$X,24,0)</f>
        <v>30</v>
      </c>
      <c r="P56" s="13"/>
      <c r="Q56" s="13"/>
      <c r="R56" s="13"/>
      <c r="S56" s="13"/>
      <c r="T56" s="13"/>
      <c r="U56" s="15">
        <v>100</v>
      </c>
      <c r="V56" s="15">
        <v>60</v>
      </c>
      <c r="W56" s="13">
        <f t="shared" si="3"/>
        <v>48.722999999999999</v>
      </c>
      <c r="X56" s="15">
        <v>50</v>
      </c>
      <c r="Y56" s="16">
        <f t="shared" si="4"/>
        <v>9.1605812449972301</v>
      </c>
      <c r="Z56" s="13">
        <f t="shared" si="5"/>
        <v>3.0033249184163533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112.2</v>
      </c>
      <c r="AF56" s="13">
        <f>VLOOKUP(A:A,[1]TDSheet!$A:$AF,32,0)</f>
        <v>83.6</v>
      </c>
      <c r="AG56" s="13">
        <f>VLOOKUP(A:A,[1]TDSheet!$A:$AG,33,0)</f>
        <v>53.2</v>
      </c>
      <c r="AH56" s="13">
        <f>VLOOKUP(A:A,[3]TDSheet!$A:$D,4,0)</f>
        <v>57.466000000000001</v>
      </c>
      <c r="AI56" s="13">
        <f>VLOOKUP(A:A,[1]TDSheet!$A:$AI,35,0)</f>
        <v>0</v>
      </c>
      <c r="AJ56" s="13">
        <f t="shared" si="6"/>
        <v>100</v>
      </c>
      <c r="AK56" s="13">
        <f t="shared" si="7"/>
        <v>60</v>
      </c>
      <c r="AL56" s="13">
        <f t="shared" si="8"/>
        <v>50</v>
      </c>
      <c r="AM56" s="13"/>
      <c r="AN56" s="13"/>
    </row>
    <row r="57" spans="1:40" s="1" customFormat="1" ht="21.95" customHeight="1" outlineLevel="1" x14ac:dyDescent="0.2">
      <c r="A57" s="7" t="s">
        <v>60</v>
      </c>
      <c r="B57" s="7" t="s">
        <v>13</v>
      </c>
      <c r="C57" s="8">
        <v>517</v>
      </c>
      <c r="D57" s="8">
        <v>1745</v>
      </c>
      <c r="E57" s="8">
        <v>1571</v>
      </c>
      <c r="F57" s="8">
        <v>653</v>
      </c>
      <c r="G57" s="1" t="str">
        <f>VLOOKUP(A:A,[1]TDSheet!$A:$G,7,0)</f>
        <v>лид, я</v>
      </c>
      <c r="H57" s="1">
        <f>VLOOKUP(A:A,[1]TDSheet!$A:$H,8,0)</f>
        <v>0.35</v>
      </c>
      <c r="I57" s="1">
        <f>VLOOKUP(A:A,[1]TDSheet!$A:$I,9,0)</f>
        <v>40</v>
      </c>
      <c r="J57" s="13">
        <f>VLOOKUP(A:A,[2]TDSheet!$A:$F,6,0)</f>
        <v>1610</v>
      </c>
      <c r="K57" s="13">
        <f t="shared" si="2"/>
        <v>-39</v>
      </c>
      <c r="L57" s="13">
        <f>VLOOKUP(A:A,[1]TDSheet!$A:$M,13,0)</f>
        <v>350</v>
      </c>
      <c r="M57" s="13">
        <f>VLOOKUP(A:A,[1]TDSheet!$A:$N,14,0)</f>
        <v>0</v>
      </c>
      <c r="N57" s="13">
        <f>VLOOKUP(A:A,[1]TDSheet!$A:$V,22,0)</f>
        <v>500</v>
      </c>
      <c r="O57" s="13">
        <f>VLOOKUP(A:A,[1]TDSheet!$A:$X,24,0)</f>
        <v>500</v>
      </c>
      <c r="P57" s="13"/>
      <c r="Q57" s="13"/>
      <c r="R57" s="13"/>
      <c r="S57" s="13"/>
      <c r="T57" s="13"/>
      <c r="U57" s="15">
        <v>130</v>
      </c>
      <c r="V57" s="15">
        <v>300</v>
      </c>
      <c r="W57" s="13">
        <f t="shared" si="3"/>
        <v>314.2</v>
      </c>
      <c r="X57" s="15">
        <v>400</v>
      </c>
      <c r="Y57" s="16">
        <f t="shared" si="4"/>
        <v>9.0165499681731376</v>
      </c>
      <c r="Z57" s="13">
        <f t="shared" si="5"/>
        <v>2.0782940802036918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260.2</v>
      </c>
      <c r="AF57" s="13">
        <f>VLOOKUP(A:A,[1]TDSheet!$A:$AF,32,0)</f>
        <v>284.2</v>
      </c>
      <c r="AG57" s="13">
        <f>VLOOKUP(A:A,[1]TDSheet!$A:$AG,33,0)</f>
        <v>317.2</v>
      </c>
      <c r="AH57" s="13">
        <f>VLOOKUP(A:A,[3]TDSheet!$A:$D,4,0)</f>
        <v>246</v>
      </c>
      <c r="AI57" s="13">
        <f>VLOOKUP(A:A,[1]TDSheet!$A:$AI,35,0)</f>
        <v>0</v>
      </c>
      <c r="AJ57" s="13">
        <f t="shared" si="6"/>
        <v>45.5</v>
      </c>
      <c r="AK57" s="13">
        <f t="shared" si="7"/>
        <v>105</v>
      </c>
      <c r="AL57" s="13">
        <f t="shared" si="8"/>
        <v>140</v>
      </c>
      <c r="AM57" s="13"/>
      <c r="AN57" s="13"/>
    </row>
    <row r="58" spans="1:40" s="1" customFormat="1" ht="21.95" customHeight="1" outlineLevel="1" x14ac:dyDescent="0.2">
      <c r="A58" s="7" t="s">
        <v>61</v>
      </c>
      <c r="B58" s="7" t="s">
        <v>13</v>
      </c>
      <c r="C58" s="8">
        <v>487</v>
      </c>
      <c r="D58" s="8">
        <v>2673</v>
      </c>
      <c r="E58" s="8">
        <v>2053</v>
      </c>
      <c r="F58" s="8">
        <v>1041</v>
      </c>
      <c r="G58" s="1" t="str">
        <f>VLOOKUP(A:A,[1]TDSheet!$A:$G,7,0)</f>
        <v>неакк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2163</v>
      </c>
      <c r="K58" s="13">
        <f t="shared" si="2"/>
        <v>-110</v>
      </c>
      <c r="L58" s="13">
        <f>VLOOKUP(A:A,[1]TDSheet!$A:$M,13,0)</f>
        <v>500</v>
      </c>
      <c r="M58" s="13">
        <f>VLOOKUP(A:A,[1]TDSheet!$A:$N,14,0)</f>
        <v>0</v>
      </c>
      <c r="N58" s="13">
        <f>VLOOKUP(A:A,[1]TDSheet!$A:$V,22,0)</f>
        <v>500</v>
      </c>
      <c r="O58" s="13">
        <f>VLOOKUP(A:A,[1]TDSheet!$A:$X,24,0)</f>
        <v>500</v>
      </c>
      <c r="P58" s="13"/>
      <c r="Q58" s="13"/>
      <c r="R58" s="13"/>
      <c r="S58" s="13"/>
      <c r="T58" s="13"/>
      <c r="U58" s="15">
        <v>250</v>
      </c>
      <c r="V58" s="15">
        <v>400</v>
      </c>
      <c r="W58" s="13">
        <f t="shared" si="3"/>
        <v>410.6</v>
      </c>
      <c r="X58" s="15">
        <v>500</v>
      </c>
      <c r="Y58" s="16">
        <f t="shared" si="4"/>
        <v>8.9892839746712117</v>
      </c>
      <c r="Z58" s="13">
        <f t="shared" si="5"/>
        <v>2.5353141743789576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347.4</v>
      </c>
      <c r="AF58" s="13">
        <f>VLOOKUP(A:A,[1]TDSheet!$A:$AF,32,0)</f>
        <v>367.2</v>
      </c>
      <c r="AG58" s="13">
        <f>VLOOKUP(A:A,[1]TDSheet!$A:$AG,33,0)</f>
        <v>443.8</v>
      </c>
      <c r="AH58" s="13">
        <f>VLOOKUP(A:A,[3]TDSheet!$A:$D,4,0)</f>
        <v>393</v>
      </c>
      <c r="AI58" s="13">
        <f>VLOOKUP(A:A,[1]TDSheet!$A:$AI,35,0)</f>
        <v>0</v>
      </c>
      <c r="AJ58" s="13">
        <f t="shared" si="6"/>
        <v>87.5</v>
      </c>
      <c r="AK58" s="13">
        <f t="shared" si="7"/>
        <v>140</v>
      </c>
      <c r="AL58" s="13">
        <f t="shared" si="8"/>
        <v>175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13</v>
      </c>
      <c r="C59" s="8">
        <v>255</v>
      </c>
      <c r="D59" s="8">
        <v>1817</v>
      </c>
      <c r="E59" s="8">
        <v>1317</v>
      </c>
      <c r="F59" s="8">
        <v>714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35</v>
      </c>
      <c r="J59" s="13">
        <f>VLOOKUP(A:A,[2]TDSheet!$A:$F,6,0)</f>
        <v>1439</v>
      </c>
      <c r="K59" s="13">
        <f t="shared" si="2"/>
        <v>-122</v>
      </c>
      <c r="L59" s="13">
        <f>VLOOKUP(A:A,[1]TDSheet!$A:$M,13,0)</f>
        <v>320</v>
      </c>
      <c r="M59" s="13">
        <f>VLOOKUP(A:A,[1]TDSheet!$A:$N,14,0)</f>
        <v>0</v>
      </c>
      <c r="N59" s="13">
        <f>VLOOKUP(A:A,[1]TDSheet!$A:$V,22,0)</f>
        <v>250</v>
      </c>
      <c r="O59" s="13">
        <f>VLOOKUP(A:A,[1]TDSheet!$A:$X,24,0)</f>
        <v>250</v>
      </c>
      <c r="P59" s="13"/>
      <c r="Q59" s="13"/>
      <c r="R59" s="13"/>
      <c r="S59" s="13"/>
      <c r="T59" s="13"/>
      <c r="U59" s="15">
        <v>250</v>
      </c>
      <c r="V59" s="15">
        <v>300</v>
      </c>
      <c r="W59" s="13">
        <f t="shared" si="3"/>
        <v>263.39999999999998</v>
      </c>
      <c r="X59" s="15">
        <v>300</v>
      </c>
      <c r="Y59" s="16">
        <f t="shared" si="4"/>
        <v>9.0508731966590741</v>
      </c>
      <c r="Z59" s="13">
        <f t="shared" si="5"/>
        <v>2.7107061503416858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209.2</v>
      </c>
      <c r="AF59" s="13">
        <f>VLOOKUP(A:A,[1]TDSheet!$A:$AF,32,0)</f>
        <v>229.6</v>
      </c>
      <c r="AG59" s="13">
        <f>VLOOKUP(A:A,[1]TDSheet!$A:$AG,33,0)</f>
        <v>293.60000000000002</v>
      </c>
      <c r="AH59" s="13">
        <f>VLOOKUP(A:A,[3]TDSheet!$A:$D,4,0)</f>
        <v>237</v>
      </c>
      <c r="AI59" s="13">
        <f>VLOOKUP(A:A,[1]TDSheet!$A:$AI,35,0)</f>
        <v>0</v>
      </c>
      <c r="AJ59" s="13">
        <f t="shared" si="6"/>
        <v>100</v>
      </c>
      <c r="AK59" s="13">
        <f t="shared" si="7"/>
        <v>120</v>
      </c>
      <c r="AL59" s="13">
        <f t="shared" si="8"/>
        <v>120</v>
      </c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8</v>
      </c>
      <c r="C60" s="8">
        <v>319.82499999999999</v>
      </c>
      <c r="D60" s="8">
        <v>316.161</v>
      </c>
      <c r="E60" s="8">
        <v>461.178</v>
      </c>
      <c r="F60" s="8">
        <v>154.43799999999999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50</v>
      </c>
      <c r="J60" s="13">
        <f>VLOOKUP(A:A,[2]TDSheet!$A:$F,6,0)</f>
        <v>472.71</v>
      </c>
      <c r="K60" s="13">
        <f t="shared" si="2"/>
        <v>-11.531999999999982</v>
      </c>
      <c r="L60" s="13">
        <f>VLOOKUP(A:A,[1]TDSheet!$A:$M,13,0)</f>
        <v>100</v>
      </c>
      <c r="M60" s="13">
        <f>VLOOKUP(A:A,[1]TDSheet!$A:$N,14,0)</f>
        <v>120</v>
      </c>
      <c r="N60" s="13">
        <f>VLOOKUP(A:A,[1]TDSheet!$A:$V,22,0)</f>
        <v>110</v>
      </c>
      <c r="O60" s="13">
        <f>VLOOKUP(A:A,[1]TDSheet!$A:$X,24,0)</f>
        <v>110</v>
      </c>
      <c r="P60" s="13"/>
      <c r="Q60" s="13"/>
      <c r="R60" s="13"/>
      <c r="S60" s="13"/>
      <c r="T60" s="13"/>
      <c r="U60" s="15">
        <v>50</v>
      </c>
      <c r="V60" s="15">
        <v>70</v>
      </c>
      <c r="W60" s="13">
        <f t="shared" si="3"/>
        <v>92.235600000000005</v>
      </c>
      <c r="X60" s="15">
        <v>110</v>
      </c>
      <c r="Y60" s="16">
        <f t="shared" si="4"/>
        <v>8.9383925512491924</v>
      </c>
      <c r="Z60" s="13">
        <f t="shared" si="5"/>
        <v>1.6743860288218431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83.868799999999993</v>
      </c>
      <c r="AF60" s="13">
        <f>VLOOKUP(A:A,[1]TDSheet!$A:$AF,32,0)</f>
        <v>87.671599999999998</v>
      </c>
      <c r="AG60" s="13">
        <f>VLOOKUP(A:A,[1]TDSheet!$A:$AG,33,0)</f>
        <v>82.26939999999999</v>
      </c>
      <c r="AH60" s="13">
        <f>VLOOKUP(A:A,[3]TDSheet!$A:$D,4,0)</f>
        <v>74.695999999999998</v>
      </c>
      <c r="AI60" s="13">
        <f>VLOOKUP(A:A,[1]TDSheet!$A:$AI,35,0)</f>
        <v>0</v>
      </c>
      <c r="AJ60" s="13">
        <f t="shared" si="6"/>
        <v>50</v>
      </c>
      <c r="AK60" s="13">
        <f t="shared" si="7"/>
        <v>70</v>
      </c>
      <c r="AL60" s="13">
        <f t="shared" si="8"/>
        <v>110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642.23199999999997</v>
      </c>
      <c r="D61" s="8">
        <v>2764.23</v>
      </c>
      <c r="E61" s="8">
        <v>1182.299</v>
      </c>
      <c r="F61" s="8">
        <v>584.65800000000002</v>
      </c>
      <c r="G61" s="1" t="str">
        <f>VLOOKUP(A:A,[1]TDSheet!$A:$G,7,0)</f>
        <v>н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1155.883</v>
      </c>
      <c r="K61" s="13">
        <f t="shared" si="2"/>
        <v>26.41599999999994</v>
      </c>
      <c r="L61" s="13">
        <f>VLOOKUP(A:A,[1]TDSheet!$A:$M,13,0)</f>
        <v>200</v>
      </c>
      <c r="M61" s="13">
        <f>VLOOKUP(A:A,[1]TDSheet!$A:$N,14,0)</f>
        <v>200</v>
      </c>
      <c r="N61" s="13">
        <f>VLOOKUP(A:A,[1]TDSheet!$A:$V,22,0)</f>
        <v>250</v>
      </c>
      <c r="O61" s="13">
        <f>VLOOKUP(A:A,[1]TDSheet!$A:$X,24,0)</f>
        <v>250</v>
      </c>
      <c r="P61" s="13"/>
      <c r="Q61" s="13"/>
      <c r="R61" s="13"/>
      <c r="S61" s="13"/>
      <c r="T61" s="13"/>
      <c r="U61" s="15">
        <v>120</v>
      </c>
      <c r="V61" s="15">
        <v>220</v>
      </c>
      <c r="W61" s="13">
        <f t="shared" si="3"/>
        <v>236.4598</v>
      </c>
      <c r="X61" s="15">
        <v>280</v>
      </c>
      <c r="Y61" s="16">
        <f t="shared" si="4"/>
        <v>8.9007010916866207</v>
      </c>
      <c r="Z61" s="13">
        <f t="shared" si="5"/>
        <v>2.4725471306327758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267.21120000000002</v>
      </c>
      <c r="AF61" s="13">
        <f>VLOOKUP(A:A,[1]TDSheet!$A:$AF,32,0)</f>
        <v>252.76280000000003</v>
      </c>
      <c r="AG61" s="13">
        <f>VLOOKUP(A:A,[1]TDSheet!$A:$AG,33,0)</f>
        <v>238.01860000000002</v>
      </c>
      <c r="AH61" s="13">
        <f>VLOOKUP(A:A,[3]TDSheet!$A:$D,4,0)</f>
        <v>254.64500000000001</v>
      </c>
      <c r="AI61" s="13" t="str">
        <f>VLOOKUP(A:A,[1]TDSheet!$A:$AI,35,0)</f>
        <v>оконч</v>
      </c>
      <c r="AJ61" s="13">
        <f t="shared" si="6"/>
        <v>120</v>
      </c>
      <c r="AK61" s="13">
        <f t="shared" si="7"/>
        <v>220</v>
      </c>
      <c r="AL61" s="13">
        <f t="shared" si="8"/>
        <v>280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78.83</v>
      </c>
      <c r="D62" s="8">
        <v>49.811999999999998</v>
      </c>
      <c r="E62" s="8">
        <v>94.626000000000005</v>
      </c>
      <c r="F62" s="8">
        <v>34.015999999999998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91.114000000000004</v>
      </c>
      <c r="K62" s="13">
        <f t="shared" si="2"/>
        <v>3.5120000000000005</v>
      </c>
      <c r="L62" s="13">
        <f>VLOOKUP(A:A,[1]TDSheet!$A:$M,13,0)</f>
        <v>20</v>
      </c>
      <c r="M62" s="13">
        <f>VLOOKUP(A:A,[1]TDSheet!$A:$N,14,0)</f>
        <v>0</v>
      </c>
      <c r="N62" s="13">
        <f>VLOOKUP(A:A,[1]TDSheet!$A:$V,22,0)</f>
        <v>20</v>
      </c>
      <c r="O62" s="13">
        <f>VLOOKUP(A:A,[1]TDSheet!$A:$X,24,0)</f>
        <v>20</v>
      </c>
      <c r="P62" s="13"/>
      <c r="Q62" s="13"/>
      <c r="R62" s="13"/>
      <c r="S62" s="13"/>
      <c r="T62" s="13"/>
      <c r="U62" s="15">
        <v>50</v>
      </c>
      <c r="V62" s="15">
        <v>20</v>
      </c>
      <c r="W62" s="13">
        <f t="shared" si="3"/>
        <v>18.9252</v>
      </c>
      <c r="X62" s="15">
        <v>20</v>
      </c>
      <c r="Y62" s="16">
        <f t="shared" si="4"/>
        <v>9.7233318538245292</v>
      </c>
      <c r="Z62" s="13">
        <f t="shared" si="5"/>
        <v>1.7973918373385749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17.9328</v>
      </c>
      <c r="AF62" s="13">
        <f>VLOOKUP(A:A,[1]TDSheet!$A:$AF,32,0)</f>
        <v>16.822399999999998</v>
      </c>
      <c r="AG62" s="13">
        <f>VLOOKUP(A:A,[1]TDSheet!$A:$AG,33,0)</f>
        <v>16.8216</v>
      </c>
      <c r="AH62" s="13">
        <f>VLOOKUP(A:A,[3]TDSheet!$A:$D,4,0)</f>
        <v>19.526</v>
      </c>
      <c r="AI62" s="13">
        <f>VLOOKUP(A:A,[1]TDSheet!$A:$AI,35,0)</f>
        <v>0</v>
      </c>
      <c r="AJ62" s="13">
        <f t="shared" si="6"/>
        <v>50</v>
      </c>
      <c r="AK62" s="13">
        <f t="shared" si="7"/>
        <v>20</v>
      </c>
      <c r="AL62" s="13">
        <f t="shared" si="8"/>
        <v>20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1290.058</v>
      </c>
      <c r="D63" s="8">
        <v>2600.0369999999998</v>
      </c>
      <c r="E63" s="8">
        <v>3017.5410000000002</v>
      </c>
      <c r="F63" s="8">
        <v>822.60199999999998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2995.7640000000001</v>
      </c>
      <c r="K63" s="13">
        <f t="shared" si="2"/>
        <v>21.777000000000044</v>
      </c>
      <c r="L63" s="13">
        <f>VLOOKUP(A:A,[1]TDSheet!$A:$M,13,0)</f>
        <v>550</v>
      </c>
      <c r="M63" s="13">
        <f>VLOOKUP(A:A,[1]TDSheet!$A:$N,14,0)</f>
        <v>850</v>
      </c>
      <c r="N63" s="13">
        <f>VLOOKUP(A:A,[1]TDSheet!$A:$V,22,0)</f>
        <v>600</v>
      </c>
      <c r="O63" s="13">
        <f>VLOOKUP(A:A,[1]TDSheet!$A:$X,24,0)</f>
        <v>600</v>
      </c>
      <c r="P63" s="13"/>
      <c r="Q63" s="13"/>
      <c r="R63" s="13"/>
      <c r="S63" s="13"/>
      <c r="T63" s="13"/>
      <c r="U63" s="15">
        <v>650</v>
      </c>
      <c r="V63" s="15">
        <v>600</v>
      </c>
      <c r="W63" s="13">
        <f t="shared" si="3"/>
        <v>603.50819999999999</v>
      </c>
      <c r="X63" s="15">
        <v>700</v>
      </c>
      <c r="Y63" s="16">
        <f t="shared" si="4"/>
        <v>8.9022850062352088</v>
      </c>
      <c r="Z63" s="13">
        <f t="shared" si="5"/>
        <v>1.3630336754330761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509.31959999999998</v>
      </c>
      <c r="AF63" s="13">
        <f>VLOOKUP(A:A,[1]TDSheet!$A:$AF,32,0)</f>
        <v>533.07219999999995</v>
      </c>
      <c r="AG63" s="13">
        <f>VLOOKUP(A:A,[1]TDSheet!$A:$AG,33,0)</f>
        <v>544.14660000000003</v>
      </c>
      <c r="AH63" s="13">
        <f>VLOOKUP(A:A,[3]TDSheet!$A:$D,4,0)</f>
        <v>657.64099999999996</v>
      </c>
      <c r="AI63" s="13" t="str">
        <f>VLOOKUP(A:A,[1]TDSheet!$A:$AI,35,0)</f>
        <v>акиюльяб</v>
      </c>
      <c r="AJ63" s="13">
        <f t="shared" si="6"/>
        <v>650</v>
      </c>
      <c r="AK63" s="13">
        <f t="shared" si="7"/>
        <v>600</v>
      </c>
      <c r="AL63" s="13">
        <f t="shared" si="8"/>
        <v>700</v>
      </c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13</v>
      </c>
      <c r="C64" s="8">
        <v>746</v>
      </c>
      <c r="D64" s="8">
        <v>17533</v>
      </c>
      <c r="E64" s="8">
        <v>7090</v>
      </c>
      <c r="F64" s="8">
        <v>1982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7132</v>
      </c>
      <c r="K64" s="13">
        <f t="shared" si="2"/>
        <v>-42</v>
      </c>
      <c r="L64" s="13">
        <f>VLOOKUP(A:A,[1]TDSheet!$A:$M,13,0)</f>
        <v>1000</v>
      </c>
      <c r="M64" s="13">
        <f>VLOOKUP(A:A,[1]TDSheet!$A:$N,14,0)</f>
        <v>0</v>
      </c>
      <c r="N64" s="13">
        <f>VLOOKUP(A:A,[1]TDSheet!$A:$V,22,0)</f>
        <v>1200</v>
      </c>
      <c r="O64" s="13">
        <f>VLOOKUP(A:A,[1]TDSheet!$A:$X,24,0)</f>
        <v>1100</v>
      </c>
      <c r="P64" s="13"/>
      <c r="Q64" s="13"/>
      <c r="R64" s="13"/>
      <c r="S64" s="13"/>
      <c r="T64" s="13"/>
      <c r="U64" s="15">
        <v>1000</v>
      </c>
      <c r="V64" s="15">
        <v>1000</v>
      </c>
      <c r="W64" s="13">
        <f t="shared" si="3"/>
        <v>922</v>
      </c>
      <c r="X64" s="15">
        <v>900</v>
      </c>
      <c r="Y64" s="16">
        <f t="shared" si="4"/>
        <v>8.8741865509761393</v>
      </c>
      <c r="Z64" s="13">
        <f t="shared" si="5"/>
        <v>2.1496746203904555</v>
      </c>
      <c r="AA64" s="13"/>
      <c r="AB64" s="13"/>
      <c r="AC64" s="13"/>
      <c r="AD64" s="13">
        <f>VLOOKUP(A:A,[1]TDSheet!$A:$AD,30,0)</f>
        <v>2480</v>
      </c>
      <c r="AE64" s="13">
        <f>VLOOKUP(A:A,[1]TDSheet!$A:$AE,31,0)</f>
        <v>771.6</v>
      </c>
      <c r="AF64" s="13">
        <f>VLOOKUP(A:A,[1]TDSheet!$A:$AF,32,0)</f>
        <v>741.2</v>
      </c>
      <c r="AG64" s="13">
        <f>VLOOKUP(A:A,[1]TDSheet!$A:$AG,33,0)</f>
        <v>956.2</v>
      </c>
      <c r="AH64" s="13">
        <f>VLOOKUP(A:A,[3]TDSheet!$A:$D,4,0)</f>
        <v>943</v>
      </c>
      <c r="AI64" s="13">
        <f>VLOOKUP(A:A,[1]TDSheet!$A:$AI,35,0)</f>
        <v>0</v>
      </c>
      <c r="AJ64" s="13">
        <f t="shared" si="6"/>
        <v>450</v>
      </c>
      <c r="AK64" s="13">
        <f t="shared" si="7"/>
        <v>450</v>
      </c>
      <c r="AL64" s="13">
        <f t="shared" si="8"/>
        <v>405</v>
      </c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13</v>
      </c>
      <c r="C65" s="8">
        <v>836</v>
      </c>
      <c r="D65" s="8">
        <v>11044</v>
      </c>
      <c r="E65" s="8">
        <v>5794</v>
      </c>
      <c r="F65" s="8">
        <v>1267</v>
      </c>
      <c r="G65" s="1" t="str">
        <f>VLOOKUP(A:A,[1]TDSheet!$A:$G,7,0)</f>
        <v>акяб</v>
      </c>
      <c r="H65" s="1">
        <f>VLOOKUP(A:A,[1]TDSheet!$A:$H,8,0)</f>
        <v>0.45</v>
      </c>
      <c r="I65" s="1">
        <f>VLOOKUP(A:A,[1]TDSheet!$A:$I,9,0)</f>
        <v>50</v>
      </c>
      <c r="J65" s="13">
        <f>VLOOKUP(A:A,[2]TDSheet!$A:$F,6,0)</f>
        <v>5857</v>
      </c>
      <c r="K65" s="13">
        <f t="shared" si="2"/>
        <v>-63</v>
      </c>
      <c r="L65" s="13">
        <f>VLOOKUP(A:A,[1]TDSheet!$A:$M,13,0)</f>
        <v>700</v>
      </c>
      <c r="M65" s="13">
        <f>VLOOKUP(A:A,[1]TDSheet!$A:$N,14,0)</f>
        <v>0</v>
      </c>
      <c r="N65" s="13">
        <f>VLOOKUP(A:A,[1]TDSheet!$A:$V,22,0)</f>
        <v>1000</v>
      </c>
      <c r="O65" s="13">
        <f>VLOOKUP(A:A,[1]TDSheet!$A:$X,24,0)</f>
        <v>1000</v>
      </c>
      <c r="P65" s="13"/>
      <c r="Q65" s="13"/>
      <c r="R65" s="13"/>
      <c r="S65" s="13"/>
      <c r="T65" s="13"/>
      <c r="U65" s="15">
        <v>600</v>
      </c>
      <c r="V65" s="15">
        <v>700</v>
      </c>
      <c r="W65" s="13">
        <f t="shared" si="3"/>
        <v>664.8</v>
      </c>
      <c r="X65" s="15">
        <v>600</v>
      </c>
      <c r="Y65" s="16">
        <f t="shared" si="4"/>
        <v>8.8252105896510233</v>
      </c>
      <c r="Z65" s="13">
        <f t="shared" si="5"/>
        <v>1.9058363417569195</v>
      </c>
      <c r="AA65" s="13"/>
      <c r="AB65" s="13"/>
      <c r="AC65" s="13"/>
      <c r="AD65" s="13">
        <f>VLOOKUP(A:A,[1]TDSheet!$A:$AD,30,0)</f>
        <v>2470</v>
      </c>
      <c r="AE65" s="13">
        <f>VLOOKUP(A:A,[1]TDSheet!$A:$AE,31,0)</f>
        <v>547.4</v>
      </c>
      <c r="AF65" s="13">
        <f>VLOOKUP(A:A,[1]TDSheet!$A:$AF,32,0)</f>
        <v>565</v>
      </c>
      <c r="AG65" s="13">
        <f>VLOOKUP(A:A,[1]TDSheet!$A:$AG,33,0)</f>
        <v>663.6</v>
      </c>
      <c r="AH65" s="13">
        <f>VLOOKUP(A:A,[3]TDSheet!$A:$D,4,0)</f>
        <v>578</v>
      </c>
      <c r="AI65" s="13" t="str">
        <f>VLOOKUP(A:A,[1]TDSheet!$A:$AI,35,0)</f>
        <v>оконч</v>
      </c>
      <c r="AJ65" s="13">
        <f t="shared" si="6"/>
        <v>270</v>
      </c>
      <c r="AK65" s="13">
        <f t="shared" si="7"/>
        <v>315</v>
      </c>
      <c r="AL65" s="13">
        <f t="shared" si="8"/>
        <v>270</v>
      </c>
      <c r="AM65" s="13"/>
      <c r="AN65" s="13"/>
    </row>
    <row r="66" spans="1:40" s="1" customFormat="1" ht="11.1" customHeight="1" outlineLevel="1" x14ac:dyDescent="0.2">
      <c r="A66" s="7" t="s">
        <v>69</v>
      </c>
      <c r="B66" s="7" t="s">
        <v>13</v>
      </c>
      <c r="C66" s="8">
        <v>977</v>
      </c>
      <c r="D66" s="8">
        <v>1341</v>
      </c>
      <c r="E66" s="8">
        <v>1512</v>
      </c>
      <c r="F66" s="8">
        <v>770</v>
      </c>
      <c r="G66" s="1">
        <f>VLOOKUP(A:A,[1]TDSheet!$A:$G,7,0)</f>
        <v>0</v>
      </c>
      <c r="H66" s="1">
        <f>VLOOKUP(A:A,[1]TDSheet!$A:$H,8,0)</f>
        <v>0.45</v>
      </c>
      <c r="I66" s="1">
        <f>VLOOKUP(A:A,[1]TDSheet!$A:$I,9,0)</f>
        <v>50</v>
      </c>
      <c r="J66" s="13">
        <f>VLOOKUP(A:A,[2]TDSheet!$A:$F,6,0)</f>
        <v>1522</v>
      </c>
      <c r="K66" s="13">
        <f t="shared" si="2"/>
        <v>-10</v>
      </c>
      <c r="L66" s="13">
        <f>VLOOKUP(A:A,[1]TDSheet!$A:$M,13,0)</f>
        <v>400</v>
      </c>
      <c r="M66" s="13">
        <f>VLOOKUP(A:A,[1]TDSheet!$A:$N,14,0)</f>
        <v>0</v>
      </c>
      <c r="N66" s="13">
        <f>VLOOKUP(A:A,[1]TDSheet!$A:$V,22,0)</f>
        <v>300</v>
      </c>
      <c r="O66" s="13">
        <f>VLOOKUP(A:A,[1]TDSheet!$A:$X,24,0)</f>
        <v>300</v>
      </c>
      <c r="P66" s="13"/>
      <c r="Q66" s="13"/>
      <c r="R66" s="13"/>
      <c r="S66" s="13"/>
      <c r="T66" s="13"/>
      <c r="U66" s="15">
        <v>280</v>
      </c>
      <c r="V66" s="15">
        <v>300</v>
      </c>
      <c r="W66" s="13">
        <f t="shared" si="3"/>
        <v>302.39999999999998</v>
      </c>
      <c r="X66" s="15">
        <v>350</v>
      </c>
      <c r="Y66" s="16">
        <f t="shared" si="4"/>
        <v>8.9285714285714288</v>
      </c>
      <c r="Z66" s="13">
        <f t="shared" si="5"/>
        <v>2.5462962962962963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368</v>
      </c>
      <c r="AF66" s="13">
        <f>VLOOKUP(A:A,[1]TDSheet!$A:$AF,32,0)</f>
        <v>376.6</v>
      </c>
      <c r="AG66" s="13">
        <f>VLOOKUP(A:A,[1]TDSheet!$A:$AG,33,0)</f>
        <v>332.8</v>
      </c>
      <c r="AH66" s="13">
        <f>VLOOKUP(A:A,[3]TDSheet!$A:$D,4,0)</f>
        <v>346</v>
      </c>
      <c r="AI66" s="13" t="str">
        <f>VLOOKUP(A:A,[1]TDSheet!$A:$AI,35,0)</f>
        <v>оконч</v>
      </c>
      <c r="AJ66" s="13">
        <f t="shared" si="6"/>
        <v>126</v>
      </c>
      <c r="AK66" s="13">
        <f t="shared" si="7"/>
        <v>135</v>
      </c>
      <c r="AL66" s="13">
        <f t="shared" si="8"/>
        <v>157.5</v>
      </c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13</v>
      </c>
      <c r="C67" s="8">
        <v>181</v>
      </c>
      <c r="D67" s="8">
        <v>696</v>
      </c>
      <c r="E67" s="8">
        <v>609</v>
      </c>
      <c r="F67" s="8">
        <v>261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631</v>
      </c>
      <c r="K67" s="13">
        <f t="shared" si="2"/>
        <v>-22</v>
      </c>
      <c r="L67" s="13">
        <f>VLOOKUP(A:A,[1]TDSheet!$A:$M,13,0)</f>
        <v>120</v>
      </c>
      <c r="M67" s="13">
        <f>VLOOKUP(A:A,[1]TDSheet!$A:$N,14,0)</f>
        <v>0</v>
      </c>
      <c r="N67" s="13">
        <f>VLOOKUP(A:A,[1]TDSheet!$A:$V,22,0)</f>
        <v>160</v>
      </c>
      <c r="O67" s="13">
        <f>VLOOKUP(A:A,[1]TDSheet!$A:$X,24,0)</f>
        <v>160</v>
      </c>
      <c r="P67" s="13"/>
      <c r="Q67" s="13"/>
      <c r="R67" s="13"/>
      <c r="S67" s="13"/>
      <c r="T67" s="13"/>
      <c r="U67" s="15">
        <v>120</v>
      </c>
      <c r="V67" s="15">
        <v>120</v>
      </c>
      <c r="W67" s="13">
        <f t="shared" si="3"/>
        <v>121.8</v>
      </c>
      <c r="X67" s="15">
        <v>150</v>
      </c>
      <c r="Y67" s="16">
        <f t="shared" si="4"/>
        <v>8.9573070607553369</v>
      </c>
      <c r="Z67" s="13">
        <f t="shared" si="5"/>
        <v>2.1428571428571428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99</v>
      </c>
      <c r="AF67" s="13">
        <f>VLOOKUP(A:A,[1]TDSheet!$A:$AF,32,0)</f>
        <v>107.2</v>
      </c>
      <c r="AG67" s="13">
        <f>VLOOKUP(A:A,[1]TDSheet!$A:$AG,33,0)</f>
        <v>122.4</v>
      </c>
      <c r="AH67" s="13">
        <f>VLOOKUP(A:A,[3]TDSheet!$A:$D,4,0)</f>
        <v>107</v>
      </c>
      <c r="AI67" s="13" t="e">
        <f>VLOOKUP(A:A,[1]TDSheet!$A:$AI,35,0)</f>
        <v>#N/A</v>
      </c>
      <c r="AJ67" s="13">
        <f t="shared" si="6"/>
        <v>48</v>
      </c>
      <c r="AK67" s="13">
        <f t="shared" si="7"/>
        <v>48</v>
      </c>
      <c r="AL67" s="13">
        <f t="shared" si="8"/>
        <v>60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13</v>
      </c>
      <c r="C68" s="8">
        <v>197</v>
      </c>
      <c r="D68" s="8">
        <v>560</v>
      </c>
      <c r="E68" s="8">
        <v>498</v>
      </c>
      <c r="F68" s="8">
        <v>233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40</v>
      </c>
      <c r="J68" s="13">
        <f>VLOOKUP(A:A,[2]TDSheet!$A:$F,6,0)</f>
        <v>523</v>
      </c>
      <c r="K68" s="13">
        <f t="shared" si="2"/>
        <v>-25</v>
      </c>
      <c r="L68" s="13">
        <f>VLOOKUP(A:A,[1]TDSheet!$A:$M,13,0)</f>
        <v>110</v>
      </c>
      <c r="M68" s="13">
        <f>VLOOKUP(A:A,[1]TDSheet!$A:$N,14,0)</f>
        <v>0</v>
      </c>
      <c r="N68" s="13">
        <f>VLOOKUP(A:A,[1]TDSheet!$A:$V,22,0)</f>
        <v>130</v>
      </c>
      <c r="O68" s="13">
        <f>VLOOKUP(A:A,[1]TDSheet!$A:$X,24,0)</f>
        <v>130</v>
      </c>
      <c r="P68" s="13"/>
      <c r="Q68" s="13"/>
      <c r="R68" s="13"/>
      <c r="S68" s="13"/>
      <c r="T68" s="13"/>
      <c r="U68" s="15">
        <v>70</v>
      </c>
      <c r="V68" s="15">
        <v>100</v>
      </c>
      <c r="W68" s="13">
        <f t="shared" si="3"/>
        <v>99.6</v>
      </c>
      <c r="X68" s="15">
        <v>120</v>
      </c>
      <c r="Y68" s="16">
        <f t="shared" si="4"/>
        <v>8.9658634538152615</v>
      </c>
      <c r="Z68" s="13">
        <f t="shared" si="5"/>
        <v>2.3393574297188757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88.2</v>
      </c>
      <c r="AF68" s="13">
        <f>VLOOKUP(A:A,[1]TDSheet!$A:$AF,32,0)</f>
        <v>95.2</v>
      </c>
      <c r="AG68" s="13">
        <f>VLOOKUP(A:A,[1]TDSheet!$A:$AG,33,0)</f>
        <v>104.2</v>
      </c>
      <c r="AH68" s="13">
        <f>VLOOKUP(A:A,[3]TDSheet!$A:$D,4,0)</f>
        <v>75</v>
      </c>
      <c r="AI68" s="13" t="e">
        <f>VLOOKUP(A:A,[1]TDSheet!$A:$AI,35,0)</f>
        <v>#N/A</v>
      </c>
      <c r="AJ68" s="13">
        <f t="shared" si="6"/>
        <v>28</v>
      </c>
      <c r="AK68" s="13">
        <f t="shared" si="7"/>
        <v>40</v>
      </c>
      <c r="AL68" s="13">
        <f t="shared" si="8"/>
        <v>48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1416.1759999999999</v>
      </c>
      <c r="D69" s="8">
        <v>3480.6039999999998</v>
      </c>
      <c r="E69" s="18">
        <v>1789</v>
      </c>
      <c r="F69" s="19">
        <v>770</v>
      </c>
      <c r="G69" s="1" t="str">
        <f>VLOOKUP(A:A,[1]TDSheet!$A:$G,7,0)</f>
        <v>ак апр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1443.7380000000001</v>
      </c>
      <c r="K69" s="13">
        <f t="shared" si="2"/>
        <v>345.26199999999994</v>
      </c>
      <c r="L69" s="13">
        <f>VLOOKUP(A:A,[1]TDSheet!$A:$M,13,0)</f>
        <v>400</v>
      </c>
      <c r="M69" s="13">
        <f>VLOOKUP(A:A,[1]TDSheet!$A:$N,14,0)</f>
        <v>250</v>
      </c>
      <c r="N69" s="13">
        <f>VLOOKUP(A:A,[1]TDSheet!$A:$V,22,0)</f>
        <v>400</v>
      </c>
      <c r="O69" s="13">
        <f>VLOOKUP(A:A,[1]TDSheet!$A:$X,24,0)</f>
        <v>400</v>
      </c>
      <c r="P69" s="13"/>
      <c r="Q69" s="13"/>
      <c r="R69" s="13"/>
      <c r="S69" s="13"/>
      <c r="T69" s="13"/>
      <c r="U69" s="15">
        <v>300</v>
      </c>
      <c r="V69" s="15">
        <v>400</v>
      </c>
      <c r="W69" s="13">
        <f t="shared" si="3"/>
        <v>357.8</v>
      </c>
      <c r="X69" s="15">
        <v>300</v>
      </c>
      <c r="Y69" s="16">
        <f t="shared" si="4"/>
        <v>8.9994410285075457</v>
      </c>
      <c r="Z69" s="13">
        <f t="shared" si="5"/>
        <v>2.1520402459474566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348</v>
      </c>
      <c r="AF69" s="13">
        <f>VLOOKUP(A:A,[1]TDSheet!$A:$AF,32,0)</f>
        <v>286.8</v>
      </c>
      <c r="AG69" s="13">
        <f>VLOOKUP(A:A,[1]TDSheet!$A:$AG,33,0)</f>
        <v>309</v>
      </c>
      <c r="AH69" s="13">
        <f>VLOOKUP(A:A,[3]TDSheet!$A:$D,4,0)</f>
        <v>322.255</v>
      </c>
      <c r="AI69" s="13" t="str">
        <f>VLOOKUP(A:A,[1]TDSheet!$A:$AI,35,0)</f>
        <v>акиюльяб</v>
      </c>
      <c r="AJ69" s="13">
        <f t="shared" si="6"/>
        <v>300</v>
      </c>
      <c r="AK69" s="13">
        <f t="shared" si="7"/>
        <v>400</v>
      </c>
      <c r="AL69" s="13">
        <f t="shared" si="8"/>
        <v>300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107.16500000000001</v>
      </c>
      <c r="D70" s="8">
        <v>361.14800000000002</v>
      </c>
      <c r="E70" s="8">
        <v>320.57100000000003</v>
      </c>
      <c r="F70" s="8">
        <v>140.58699999999999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303.01499999999999</v>
      </c>
      <c r="K70" s="13">
        <f t="shared" si="2"/>
        <v>17.55600000000004</v>
      </c>
      <c r="L70" s="13">
        <f>VLOOKUP(A:A,[1]TDSheet!$A:$M,13,0)</f>
        <v>70</v>
      </c>
      <c r="M70" s="13">
        <f>VLOOKUP(A:A,[1]TDSheet!$A:$N,14,0)</f>
        <v>0</v>
      </c>
      <c r="N70" s="13">
        <f>VLOOKUP(A:A,[1]TDSheet!$A:$V,22,0)</f>
        <v>70</v>
      </c>
      <c r="O70" s="13">
        <f>VLOOKUP(A:A,[1]TDSheet!$A:$X,24,0)</f>
        <v>70</v>
      </c>
      <c r="P70" s="13"/>
      <c r="Q70" s="13"/>
      <c r="R70" s="13"/>
      <c r="S70" s="13"/>
      <c r="T70" s="13"/>
      <c r="U70" s="15">
        <v>80</v>
      </c>
      <c r="V70" s="15">
        <v>70</v>
      </c>
      <c r="W70" s="13">
        <f t="shared" si="3"/>
        <v>64.114200000000011</v>
      </c>
      <c r="X70" s="15">
        <v>70</v>
      </c>
      <c r="Y70" s="16">
        <f t="shared" si="4"/>
        <v>8.8995417551805982</v>
      </c>
      <c r="Z70" s="13">
        <f t="shared" si="5"/>
        <v>2.1927591703553966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44.272000000000006</v>
      </c>
      <c r="AF70" s="13">
        <f>VLOOKUP(A:A,[1]TDSheet!$A:$AF,32,0)</f>
        <v>50.082999999999998</v>
      </c>
      <c r="AG70" s="13">
        <f>VLOOKUP(A:A,[1]TDSheet!$A:$AG,33,0)</f>
        <v>58.898600000000002</v>
      </c>
      <c r="AH70" s="13">
        <f>VLOOKUP(A:A,[3]TDSheet!$A:$D,4,0)</f>
        <v>68.688000000000002</v>
      </c>
      <c r="AI70" s="13" t="e">
        <f>VLOOKUP(A:A,[1]TDSheet!$A:$AI,35,0)</f>
        <v>#N/A</v>
      </c>
      <c r="AJ70" s="13">
        <f t="shared" si="6"/>
        <v>80</v>
      </c>
      <c r="AK70" s="13">
        <f t="shared" si="7"/>
        <v>70</v>
      </c>
      <c r="AL70" s="13">
        <f t="shared" si="8"/>
        <v>70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13</v>
      </c>
      <c r="C71" s="8">
        <v>1137</v>
      </c>
      <c r="D71" s="8">
        <v>5196</v>
      </c>
      <c r="E71" s="8">
        <v>5055</v>
      </c>
      <c r="F71" s="8">
        <v>1197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5063</v>
      </c>
      <c r="K71" s="13">
        <f t="shared" si="2"/>
        <v>-8</v>
      </c>
      <c r="L71" s="13">
        <f>VLOOKUP(A:A,[1]TDSheet!$A:$M,13,0)</f>
        <v>600</v>
      </c>
      <c r="M71" s="13">
        <f>VLOOKUP(A:A,[1]TDSheet!$A:$N,14,0)</f>
        <v>500</v>
      </c>
      <c r="N71" s="13">
        <f>VLOOKUP(A:A,[1]TDSheet!$A:$V,22,0)</f>
        <v>800</v>
      </c>
      <c r="O71" s="13">
        <f>VLOOKUP(A:A,[1]TDSheet!$A:$X,24,0)</f>
        <v>700</v>
      </c>
      <c r="P71" s="13"/>
      <c r="Q71" s="13"/>
      <c r="R71" s="13"/>
      <c r="S71" s="13"/>
      <c r="T71" s="13"/>
      <c r="U71" s="15">
        <v>800</v>
      </c>
      <c r="V71" s="15">
        <v>800</v>
      </c>
      <c r="W71" s="13">
        <f t="shared" si="3"/>
        <v>689.4</v>
      </c>
      <c r="X71" s="15">
        <v>700</v>
      </c>
      <c r="Y71" s="16">
        <f t="shared" si="4"/>
        <v>8.8439222512329572</v>
      </c>
      <c r="Z71" s="13">
        <f t="shared" si="5"/>
        <v>1.7362924281984335</v>
      </c>
      <c r="AA71" s="13"/>
      <c r="AB71" s="13"/>
      <c r="AC71" s="13"/>
      <c r="AD71" s="13">
        <f>VLOOKUP(A:A,[1]TDSheet!$A:$AD,30,0)</f>
        <v>1608</v>
      </c>
      <c r="AE71" s="13">
        <f>VLOOKUP(A:A,[1]TDSheet!$A:$AE,31,0)</f>
        <v>514.4</v>
      </c>
      <c r="AF71" s="13">
        <f>VLOOKUP(A:A,[1]TDSheet!$A:$AF,32,0)</f>
        <v>598</v>
      </c>
      <c r="AG71" s="13">
        <f>VLOOKUP(A:A,[1]TDSheet!$A:$AG,33,0)</f>
        <v>657.6</v>
      </c>
      <c r="AH71" s="13">
        <f>VLOOKUP(A:A,[3]TDSheet!$A:$D,4,0)</f>
        <v>687</v>
      </c>
      <c r="AI71" s="13">
        <f>VLOOKUP(A:A,[1]TDSheet!$A:$AI,35,0)</f>
        <v>0</v>
      </c>
      <c r="AJ71" s="13">
        <f t="shared" si="6"/>
        <v>320</v>
      </c>
      <c r="AK71" s="13">
        <f t="shared" si="7"/>
        <v>320</v>
      </c>
      <c r="AL71" s="13">
        <f t="shared" si="8"/>
        <v>280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13</v>
      </c>
      <c r="C72" s="8">
        <v>855</v>
      </c>
      <c r="D72" s="8">
        <v>3443</v>
      </c>
      <c r="E72" s="8">
        <v>2943</v>
      </c>
      <c r="F72" s="8">
        <v>1266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3">
        <f>VLOOKUP(A:A,[2]TDSheet!$A:$F,6,0)</f>
        <v>2981</v>
      </c>
      <c r="K72" s="13">
        <f t="shared" ref="K72:K116" si="9">E72-J72</f>
        <v>-38</v>
      </c>
      <c r="L72" s="13">
        <f>VLOOKUP(A:A,[1]TDSheet!$A:$M,13,0)</f>
        <v>650</v>
      </c>
      <c r="M72" s="13">
        <f>VLOOKUP(A:A,[1]TDSheet!$A:$N,14,0)</f>
        <v>0</v>
      </c>
      <c r="N72" s="13">
        <f>VLOOKUP(A:A,[1]TDSheet!$A:$V,22,0)</f>
        <v>700</v>
      </c>
      <c r="O72" s="13">
        <f>VLOOKUP(A:A,[1]TDSheet!$A:$X,24,0)</f>
        <v>600</v>
      </c>
      <c r="P72" s="13"/>
      <c r="Q72" s="13"/>
      <c r="R72" s="13"/>
      <c r="S72" s="13"/>
      <c r="T72" s="13"/>
      <c r="U72" s="15">
        <v>700</v>
      </c>
      <c r="V72" s="15">
        <v>700</v>
      </c>
      <c r="W72" s="13">
        <f t="shared" ref="W72:W116" si="10">(E72-AD72)/5</f>
        <v>588.6</v>
      </c>
      <c r="X72" s="15">
        <v>600</v>
      </c>
      <c r="Y72" s="16">
        <f t="shared" ref="Y72:Y116" si="11">(F72+L72+M72+N72+O72+U72+V72+X72)/W72</f>
        <v>8.8617057424396872</v>
      </c>
      <c r="Z72" s="13">
        <f t="shared" ref="Z72:Z116" si="12">F72/W72</f>
        <v>2.150866462793068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440.2</v>
      </c>
      <c r="AF72" s="13">
        <f>VLOOKUP(A:A,[1]TDSheet!$A:$AF,32,0)</f>
        <v>535.4</v>
      </c>
      <c r="AG72" s="13">
        <f>VLOOKUP(A:A,[1]TDSheet!$A:$AG,33,0)</f>
        <v>608.20000000000005</v>
      </c>
      <c r="AH72" s="13">
        <f>VLOOKUP(A:A,[3]TDSheet!$A:$D,4,0)</f>
        <v>689</v>
      </c>
      <c r="AI72" s="13">
        <f>VLOOKUP(A:A,[1]TDSheet!$A:$AI,35,0)</f>
        <v>0</v>
      </c>
      <c r="AJ72" s="13">
        <f t="shared" ref="AJ72:AJ116" si="13">U72*H72</f>
        <v>280</v>
      </c>
      <c r="AK72" s="13">
        <f t="shared" ref="AK72:AK116" si="14">V72*H72</f>
        <v>280</v>
      </c>
      <c r="AL72" s="13">
        <f t="shared" ref="AL72:AL116" si="15">X72*H72</f>
        <v>240</v>
      </c>
      <c r="AM72" s="13"/>
      <c r="AN72" s="13"/>
    </row>
    <row r="73" spans="1:40" s="1" customFormat="1" ht="21.95" customHeight="1" outlineLevel="1" x14ac:dyDescent="0.2">
      <c r="A73" s="7" t="s">
        <v>76</v>
      </c>
      <c r="B73" s="7" t="s">
        <v>8</v>
      </c>
      <c r="C73" s="8">
        <v>152.023</v>
      </c>
      <c r="D73" s="8">
        <v>672.09699999999998</v>
      </c>
      <c r="E73" s="8">
        <v>525.53800000000001</v>
      </c>
      <c r="F73" s="8">
        <v>288.84800000000001</v>
      </c>
      <c r="G73" s="1" t="str">
        <f>VLOOKUP(A:A,[1]TDSheet!$A:$G,7,0)</f>
        <v>ябл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530.34100000000001</v>
      </c>
      <c r="K73" s="13">
        <f t="shared" si="9"/>
        <v>-4.8029999999999973</v>
      </c>
      <c r="L73" s="13">
        <f>VLOOKUP(A:A,[1]TDSheet!$A:$M,13,0)</f>
        <v>120</v>
      </c>
      <c r="M73" s="13">
        <f>VLOOKUP(A:A,[1]TDSheet!$A:$N,14,0)</f>
        <v>0</v>
      </c>
      <c r="N73" s="13">
        <f>VLOOKUP(A:A,[1]TDSheet!$A:$V,22,0)</f>
        <v>70</v>
      </c>
      <c r="O73" s="13">
        <f>VLOOKUP(A:A,[1]TDSheet!$A:$X,24,0)</f>
        <v>70</v>
      </c>
      <c r="P73" s="13"/>
      <c r="Q73" s="13"/>
      <c r="R73" s="13"/>
      <c r="S73" s="13"/>
      <c r="T73" s="13"/>
      <c r="U73" s="15">
        <v>160</v>
      </c>
      <c r="V73" s="15">
        <v>150</v>
      </c>
      <c r="W73" s="13">
        <f t="shared" si="10"/>
        <v>105.10760000000001</v>
      </c>
      <c r="X73" s="15">
        <v>70</v>
      </c>
      <c r="Y73" s="16">
        <f t="shared" si="11"/>
        <v>8.8371154892700421</v>
      </c>
      <c r="Z73" s="13">
        <f t="shared" si="12"/>
        <v>2.7481171675502059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91.057199999999995</v>
      </c>
      <c r="AF73" s="13">
        <f>VLOOKUP(A:A,[1]TDSheet!$A:$AF,32,0)</f>
        <v>102.11280000000001</v>
      </c>
      <c r="AG73" s="13">
        <f>VLOOKUP(A:A,[1]TDSheet!$A:$AG,33,0)</f>
        <v>112.553</v>
      </c>
      <c r="AH73" s="13">
        <f>VLOOKUP(A:A,[3]TDSheet!$A:$D,4,0)</f>
        <v>118.571</v>
      </c>
      <c r="AI73" s="13" t="e">
        <f>VLOOKUP(A:A,[1]TDSheet!$A:$AI,35,0)</f>
        <v>#N/A</v>
      </c>
      <c r="AJ73" s="13">
        <f t="shared" si="13"/>
        <v>160</v>
      </c>
      <c r="AK73" s="13">
        <f t="shared" si="14"/>
        <v>150</v>
      </c>
      <c r="AL73" s="13">
        <f t="shared" si="15"/>
        <v>70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8</v>
      </c>
      <c r="C74" s="8">
        <v>197.88</v>
      </c>
      <c r="D74" s="8">
        <v>359.59399999999999</v>
      </c>
      <c r="E74" s="8">
        <v>390.815</v>
      </c>
      <c r="F74" s="8">
        <v>159.31200000000001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391.73599999999999</v>
      </c>
      <c r="K74" s="13">
        <f t="shared" si="9"/>
        <v>-0.92099999999999227</v>
      </c>
      <c r="L74" s="13">
        <f>VLOOKUP(A:A,[1]TDSheet!$A:$M,13,0)</f>
        <v>70</v>
      </c>
      <c r="M74" s="13">
        <f>VLOOKUP(A:A,[1]TDSheet!$A:$N,14,0)</f>
        <v>30</v>
      </c>
      <c r="N74" s="13">
        <f>VLOOKUP(A:A,[1]TDSheet!$A:$V,22,0)</f>
        <v>90</v>
      </c>
      <c r="O74" s="13">
        <f>VLOOKUP(A:A,[1]TDSheet!$A:$X,24,0)</f>
        <v>90</v>
      </c>
      <c r="P74" s="13"/>
      <c r="Q74" s="13"/>
      <c r="R74" s="13"/>
      <c r="S74" s="13"/>
      <c r="T74" s="13"/>
      <c r="U74" s="15">
        <v>90</v>
      </c>
      <c r="V74" s="15">
        <v>80</v>
      </c>
      <c r="W74" s="13">
        <f t="shared" si="10"/>
        <v>78.162999999999997</v>
      </c>
      <c r="X74" s="15">
        <v>80</v>
      </c>
      <c r="Y74" s="16">
        <f t="shared" si="11"/>
        <v>8.8189040850530311</v>
      </c>
      <c r="Z74" s="13">
        <f t="shared" si="12"/>
        <v>2.0382022184409507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61.191600000000008</v>
      </c>
      <c r="AF74" s="13">
        <f>VLOOKUP(A:A,[1]TDSheet!$A:$AF,32,0)</f>
        <v>71.1404</v>
      </c>
      <c r="AG74" s="13">
        <f>VLOOKUP(A:A,[1]TDSheet!$A:$AG,33,0)</f>
        <v>75.886200000000002</v>
      </c>
      <c r="AH74" s="13">
        <f>VLOOKUP(A:A,[3]TDSheet!$A:$D,4,0)</f>
        <v>69.356999999999999</v>
      </c>
      <c r="AI74" s="13" t="e">
        <f>VLOOKUP(A:A,[1]TDSheet!$A:$AI,35,0)</f>
        <v>#N/A</v>
      </c>
      <c r="AJ74" s="13">
        <f t="shared" si="13"/>
        <v>90</v>
      </c>
      <c r="AK74" s="13">
        <f t="shared" si="14"/>
        <v>80</v>
      </c>
      <c r="AL74" s="13">
        <f t="shared" si="15"/>
        <v>80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8</v>
      </c>
      <c r="C75" s="8">
        <v>366.24700000000001</v>
      </c>
      <c r="D75" s="8">
        <v>827.28200000000004</v>
      </c>
      <c r="E75" s="8">
        <v>801.60799999999995</v>
      </c>
      <c r="F75" s="8">
        <v>363.90899999999999</v>
      </c>
      <c r="G75" s="1" t="str">
        <f>VLOOKUP(A:A,[1]TDSheet!$A:$G,7,0)</f>
        <v>ябл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809.077</v>
      </c>
      <c r="K75" s="13">
        <f t="shared" si="9"/>
        <v>-7.4690000000000509</v>
      </c>
      <c r="L75" s="13">
        <f>VLOOKUP(A:A,[1]TDSheet!$A:$M,13,0)</f>
        <v>170</v>
      </c>
      <c r="M75" s="13">
        <f>VLOOKUP(A:A,[1]TDSheet!$A:$N,14,0)</f>
        <v>0</v>
      </c>
      <c r="N75" s="13">
        <f>VLOOKUP(A:A,[1]TDSheet!$A:$V,22,0)</f>
        <v>200</v>
      </c>
      <c r="O75" s="13">
        <f>VLOOKUP(A:A,[1]TDSheet!$A:$X,24,0)</f>
        <v>200</v>
      </c>
      <c r="P75" s="13"/>
      <c r="Q75" s="13"/>
      <c r="R75" s="13"/>
      <c r="S75" s="13"/>
      <c r="T75" s="13"/>
      <c r="U75" s="15">
        <v>150</v>
      </c>
      <c r="V75" s="15">
        <v>160</v>
      </c>
      <c r="W75" s="13">
        <f t="shared" si="10"/>
        <v>160.32159999999999</v>
      </c>
      <c r="X75" s="15">
        <v>170</v>
      </c>
      <c r="Y75" s="16">
        <f t="shared" si="11"/>
        <v>8.8192046486562017</v>
      </c>
      <c r="Z75" s="13">
        <f t="shared" si="12"/>
        <v>2.2698688136844942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131.0162</v>
      </c>
      <c r="AF75" s="13">
        <f>VLOOKUP(A:A,[1]TDSheet!$A:$AF,32,0)</f>
        <v>143.20160000000001</v>
      </c>
      <c r="AG75" s="13">
        <f>VLOOKUP(A:A,[1]TDSheet!$A:$AG,33,0)</f>
        <v>165.24700000000001</v>
      </c>
      <c r="AH75" s="13">
        <f>VLOOKUP(A:A,[3]TDSheet!$A:$D,4,0)</f>
        <v>139.39400000000001</v>
      </c>
      <c r="AI75" s="13" t="e">
        <f>VLOOKUP(A:A,[1]TDSheet!$A:$AI,35,0)</f>
        <v>#N/A</v>
      </c>
      <c r="AJ75" s="13">
        <f t="shared" si="13"/>
        <v>150</v>
      </c>
      <c r="AK75" s="13">
        <f t="shared" si="14"/>
        <v>160</v>
      </c>
      <c r="AL75" s="13">
        <f t="shared" si="15"/>
        <v>170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8</v>
      </c>
      <c r="C76" s="8">
        <v>118.848</v>
      </c>
      <c r="D76" s="8">
        <v>651.803</v>
      </c>
      <c r="E76" s="8">
        <v>516.59199999999998</v>
      </c>
      <c r="F76" s="8">
        <v>240.119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3">
        <f>VLOOKUP(A:A,[2]TDSheet!$A:$F,6,0)</f>
        <v>540.44399999999996</v>
      </c>
      <c r="K76" s="13">
        <f t="shared" si="9"/>
        <v>-23.851999999999975</v>
      </c>
      <c r="L76" s="13">
        <f>VLOOKUP(A:A,[1]TDSheet!$A:$M,13,0)</f>
        <v>100</v>
      </c>
      <c r="M76" s="13">
        <f>VLOOKUP(A:A,[1]TDSheet!$A:$N,14,0)</f>
        <v>0</v>
      </c>
      <c r="N76" s="13">
        <f>VLOOKUP(A:A,[1]TDSheet!$A:$V,22,0)</f>
        <v>110</v>
      </c>
      <c r="O76" s="13">
        <f>VLOOKUP(A:A,[1]TDSheet!$A:$X,24,0)</f>
        <v>110</v>
      </c>
      <c r="P76" s="13"/>
      <c r="Q76" s="13"/>
      <c r="R76" s="13"/>
      <c r="S76" s="13"/>
      <c r="T76" s="13"/>
      <c r="U76" s="15">
        <v>140</v>
      </c>
      <c r="V76" s="15">
        <v>110</v>
      </c>
      <c r="W76" s="13">
        <f t="shared" si="10"/>
        <v>103.3184</v>
      </c>
      <c r="X76" s="15">
        <v>100</v>
      </c>
      <c r="Y76" s="16">
        <f t="shared" si="11"/>
        <v>8.8088762505032996</v>
      </c>
      <c r="Z76" s="13">
        <f t="shared" si="12"/>
        <v>2.3240681233933165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95.770200000000003</v>
      </c>
      <c r="AF76" s="13">
        <f>VLOOKUP(A:A,[1]TDSheet!$A:$AF,32,0)</f>
        <v>90.665999999999997</v>
      </c>
      <c r="AG76" s="13">
        <f>VLOOKUP(A:A,[1]TDSheet!$A:$AG,33,0)</f>
        <v>104.792</v>
      </c>
      <c r="AH76" s="13">
        <f>VLOOKUP(A:A,[3]TDSheet!$A:$D,4,0)</f>
        <v>108.884</v>
      </c>
      <c r="AI76" s="13" t="e">
        <f>VLOOKUP(A:A,[1]TDSheet!$A:$AI,35,0)</f>
        <v>#N/A</v>
      </c>
      <c r="AJ76" s="13">
        <f t="shared" si="13"/>
        <v>140</v>
      </c>
      <c r="AK76" s="13">
        <f t="shared" si="14"/>
        <v>110</v>
      </c>
      <c r="AL76" s="13">
        <f t="shared" si="15"/>
        <v>100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13</v>
      </c>
      <c r="C77" s="8">
        <v>51</v>
      </c>
      <c r="D77" s="8">
        <v>125</v>
      </c>
      <c r="E77" s="8">
        <v>108</v>
      </c>
      <c r="F77" s="8">
        <v>65</v>
      </c>
      <c r="G77" s="1" t="str">
        <f>VLOOKUP(A:A,[1]TDSheet!$A:$G,7,0)</f>
        <v>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115</v>
      </c>
      <c r="K77" s="13">
        <f t="shared" si="9"/>
        <v>-7</v>
      </c>
      <c r="L77" s="13">
        <f>VLOOKUP(A:A,[1]TDSheet!$A:$M,13,0)</f>
        <v>20</v>
      </c>
      <c r="M77" s="13">
        <f>VLOOKUP(A:A,[1]TDSheet!$A:$N,14,0)</f>
        <v>0</v>
      </c>
      <c r="N77" s="13">
        <f>VLOOKUP(A:A,[1]TDSheet!$A:$V,22,0)</f>
        <v>30</v>
      </c>
      <c r="O77" s="13">
        <f>VLOOKUP(A:A,[1]TDSheet!$A:$X,24,0)</f>
        <v>30</v>
      </c>
      <c r="P77" s="13"/>
      <c r="Q77" s="13"/>
      <c r="R77" s="13"/>
      <c r="S77" s="13"/>
      <c r="T77" s="13"/>
      <c r="U77" s="15"/>
      <c r="V77" s="15">
        <v>30</v>
      </c>
      <c r="W77" s="13">
        <f t="shared" si="10"/>
        <v>21.6</v>
      </c>
      <c r="X77" s="15">
        <v>20</v>
      </c>
      <c r="Y77" s="16">
        <f t="shared" si="11"/>
        <v>9.0277777777777768</v>
      </c>
      <c r="Z77" s="13">
        <f t="shared" si="12"/>
        <v>3.0092592592592591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20.2</v>
      </c>
      <c r="AF77" s="13">
        <f>VLOOKUP(A:A,[1]TDSheet!$A:$AF,32,0)</f>
        <v>17.2</v>
      </c>
      <c r="AG77" s="13">
        <f>VLOOKUP(A:A,[1]TDSheet!$A:$AG,33,0)</f>
        <v>22.6</v>
      </c>
      <c r="AH77" s="13">
        <f>VLOOKUP(A:A,[3]TDSheet!$A:$D,4,0)</f>
        <v>9</v>
      </c>
      <c r="AI77" s="13" t="str">
        <f>VLOOKUP(A:A,[1]TDSheet!$A:$AI,35,0)</f>
        <v>???</v>
      </c>
      <c r="AJ77" s="13">
        <f t="shared" si="13"/>
        <v>0</v>
      </c>
      <c r="AK77" s="13">
        <f t="shared" si="14"/>
        <v>18</v>
      </c>
      <c r="AL77" s="13">
        <f t="shared" si="15"/>
        <v>12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13</v>
      </c>
      <c r="C78" s="8">
        <v>139</v>
      </c>
      <c r="D78" s="8">
        <v>232</v>
      </c>
      <c r="E78" s="8">
        <v>220</v>
      </c>
      <c r="F78" s="8">
        <v>150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223</v>
      </c>
      <c r="K78" s="13">
        <f t="shared" si="9"/>
        <v>-3</v>
      </c>
      <c r="L78" s="13">
        <f>VLOOKUP(A:A,[1]TDSheet!$A:$M,13,0)</f>
        <v>50</v>
      </c>
      <c r="M78" s="13">
        <f>VLOOKUP(A:A,[1]TDSheet!$A:$N,14,0)</f>
        <v>0</v>
      </c>
      <c r="N78" s="13">
        <f>VLOOKUP(A:A,[1]TDSheet!$A:$V,22,0)</f>
        <v>50</v>
      </c>
      <c r="O78" s="13">
        <f>VLOOKUP(A:A,[1]TDSheet!$A:$X,24,0)</f>
        <v>50</v>
      </c>
      <c r="P78" s="13"/>
      <c r="Q78" s="13"/>
      <c r="R78" s="13"/>
      <c r="S78" s="13"/>
      <c r="T78" s="13"/>
      <c r="U78" s="15"/>
      <c r="V78" s="15">
        <v>50</v>
      </c>
      <c r="W78" s="13">
        <f t="shared" si="10"/>
        <v>44</v>
      </c>
      <c r="X78" s="15">
        <v>40</v>
      </c>
      <c r="Y78" s="16">
        <f t="shared" si="11"/>
        <v>8.8636363636363633</v>
      </c>
      <c r="Z78" s="13">
        <f t="shared" si="12"/>
        <v>3.4090909090909092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40.799999999999997</v>
      </c>
      <c r="AF78" s="13">
        <f>VLOOKUP(A:A,[1]TDSheet!$A:$AF,32,0)</f>
        <v>34.6</v>
      </c>
      <c r="AG78" s="13">
        <f>VLOOKUP(A:A,[1]TDSheet!$A:$AG,33,0)</f>
        <v>42.6</v>
      </c>
      <c r="AH78" s="13">
        <f>VLOOKUP(A:A,[3]TDSheet!$A:$D,4,0)</f>
        <v>57</v>
      </c>
      <c r="AI78" s="13" t="str">
        <f>VLOOKUP(A:A,[1]TDSheet!$A:$AI,35,0)</f>
        <v>акиюльяб</v>
      </c>
      <c r="AJ78" s="13">
        <f t="shared" si="13"/>
        <v>0</v>
      </c>
      <c r="AK78" s="13">
        <f t="shared" si="14"/>
        <v>30</v>
      </c>
      <c r="AL78" s="13">
        <f t="shared" si="15"/>
        <v>24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13</v>
      </c>
      <c r="C79" s="8">
        <v>453</v>
      </c>
      <c r="D79" s="8">
        <v>268</v>
      </c>
      <c r="E79" s="8">
        <v>510</v>
      </c>
      <c r="F79" s="8">
        <v>204</v>
      </c>
      <c r="G79" s="1" t="str">
        <f>VLOOKUP(A:A,[1]TDSheet!$A:$G,7,0)</f>
        <v>ябл</v>
      </c>
      <c r="H79" s="1">
        <f>VLOOKUP(A:A,[1]TDSheet!$A:$H,8,0)</f>
        <v>0.6</v>
      </c>
      <c r="I79" s="1">
        <f>VLOOKUP(A:A,[1]TDSheet!$A:$I,9,0)</f>
        <v>60</v>
      </c>
      <c r="J79" s="13">
        <f>VLOOKUP(A:A,[2]TDSheet!$A:$F,6,0)</f>
        <v>507</v>
      </c>
      <c r="K79" s="13">
        <f t="shared" si="9"/>
        <v>3</v>
      </c>
      <c r="L79" s="13">
        <f>VLOOKUP(A:A,[1]TDSheet!$A:$M,13,0)</f>
        <v>80</v>
      </c>
      <c r="M79" s="13">
        <f>VLOOKUP(A:A,[1]TDSheet!$A:$N,14,0)</f>
        <v>50</v>
      </c>
      <c r="N79" s="13">
        <f>VLOOKUP(A:A,[1]TDSheet!$A:$V,22,0)</f>
        <v>120</v>
      </c>
      <c r="O79" s="13">
        <f>VLOOKUP(A:A,[1]TDSheet!$A:$X,24,0)</f>
        <v>120</v>
      </c>
      <c r="P79" s="13"/>
      <c r="Q79" s="13"/>
      <c r="R79" s="13"/>
      <c r="S79" s="13"/>
      <c r="T79" s="13"/>
      <c r="U79" s="15">
        <v>110</v>
      </c>
      <c r="V79" s="15">
        <v>110</v>
      </c>
      <c r="W79" s="13">
        <f t="shared" si="10"/>
        <v>102</v>
      </c>
      <c r="X79" s="15">
        <v>110</v>
      </c>
      <c r="Y79" s="16">
        <f t="shared" si="11"/>
        <v>8.8627450980392162</v>
      </c>
      <c r="Z79" s="13">
        <f t="shared" si="12"/>
        <v>2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67</v>
      </c>
      <c r="AF79" s="13">
        <f>VLOOKUP(A:A,[1]TDSheet!$A:$AF,32,0)</f>
        <v>76.2</v>
      </c>
      <c r="AG79" s="13">
        <f>VLOOKUP(A:A,[1]TDSheet!$A:$AG,33,0)</f>
        <v>87.8</v>
      </c>
      <c r="AH79" s="13">
        <f>VLOOKUP(A:A,[3]TDSheet!$A:$D,4,0)</f>
        <v>102</v>
      </c>
      <c r="AI79" s="13" t="str">
        <f>VLOOKUP(A:A,[1]TDSheet!$A:$AI,35,0)</f>
        <v>июльпер</v>
      </c>
      <c r="AJ79" s="13">
        <f t="shared" si="13"/>
        <v>66</v>
      </c>
      <c r="AK79" s="13">
        <f t="shared" si="14"/>
        <v>66</v>
      </c>
      <c r="AL79" s="13">
        <f t="shared" si="15"/>
        <v>66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8</v>
      </c>
      <c r="C80" s="8">
        <v>157.227</v>
      </c>
      <c r="D80" s="8">
        <v>315.04000000000002</v>
      </c>
      <c r="E80" s="8">
        <v>257.06200000000001</v>
      </c>
      <c r="F80" s="8">
        <v>204.37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30</v>
      </c>
      <c r="J80" s="13">
        <f>VLOOKUP(A:A,[2]TDSheet!$A:$F,6,0)</f>
        <v>260.42</v>
      </c>
      <c r="K80" s="13">
        <f t="shared" si="9"/>
        <v>-3.3580000000000041</v>
      </c>
      <c r="L80" s="13">
        <f>VLOOKUP(A:A,[1]TDSheet!$A:$M,13,0)</f>
        <v>80</v>
      </c>
      <c r="M80" s="13">
        <f>VLOOKUP(A:A,[1]TDSheet!$A:$N,14,0)</f>
        <v>20</v>
      </c>
      <c r="N80" s="13">
        <f>VLOOKUP(A:A,[1]TDSheet!$A:$V,22,0)</f>
        <v>50</v>
      </c>
      <c r="O80" s="13">
        <f>VLOOKUP(A:A,[1]TDSheet!$A:$X,24,0)</f>
        <v>50</v>
      </c>
      <c r="P80" s="13"/>
      <c r="Q80" s="13"/>
      <c r="R80" s="13"/>
      <c r="S80" s="13"/>
      <c r="T80" s="13"/>
      <c r="U80" s="15"/>
      <c r="V80" s="15"/>
      <c r="W80" s="13">
        <f t="shared" si="10"/>
        <v>51.412400000000005</v>
      </c>
      <c r="X80" s="15">
        <v>40</v>
      </c>
      <c r="Y80" s="16">
        <f t="shared" si="11"/>
        <v>8.6432455983381438</v>
      </c>
      <c r="Z80" s="13">
        <f t="shared" si="12"/>
        <v>3.9751110627008268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62.285199999999996</v>
      </c>
      <c r="AF80" s="13">
        <f>VLOOKUP(A:A,[1]TDSheet!$A:$AF,32,0)</f>
        <v>58.840800000000002</v>
      </c>
      <c r="AG80" s="13">
        <f>VLOOKUP(A:A,[1]TDSheet!$A:$AG,33,0)</f>
        <v>59.906399999999998</v>
      </c>
      <c r="AH80" s="13">
        <f>VLOOKUP(A:A,[3]TDSheet!$A:$D,4,0)</f>
        <v>34.15</v>
      </c>
      <c r="AI80" s="13">
        <f>VLOOKUP(A:A,[1]TDSheet!$A:$AI,35,0)</f>
        <v>0</v>
      </c>
      <c r="AJ80" s="13">
        <f t="shared" si="13"/>
        <v>0</v>
      </c>
      <c r="AK80" s="13">
        <f t="shared" si="14"/>
        <v>0</v>
      </c>
      <c r="AL80" s="13">
        <f t="shared" si="15"/>
        <v>40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13</v>
      </c>
      <c r="C81" s="8">
        <v>353</v>
      </c>
      <c r="D81" s="8">
        <v>604</v>
      </c>
      <c r="E81" s="8">
        <v>669</v>
      </c>
      <c r="F81" s="8">
        <v>277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683</v>
      </c>
      <c r="K81" s="13">
        <f t="shared" si="9"/>
        <v>-14</v>
      </c>
      <c r="L81" s="13">
        <f>VLOOKUP(A:A,[1]TDSheet!$A:$M,13,0)</f>
        <v>130</v>
      </c>
      <c r="M81" s="13">
        <f>VLOOKUP(A:A,[1]TDSheet!$A:$N,14,0)</f>
        <v>0</v>
      </c>
      <c r="N81" s="13">
        <f>VLOOKUP(A:A,[1]TDSheet!$A:$V,22,0)</f>
        <v>150</v>
      </c>
      <c r="O81" s="13">
        <f>VLOOKUP(A:A,[1]TDSheet!$A:$X,24,0)</f>
        <v>150</v>
      </c>
      <c r="P81" s="13"/>
      <c r="Q81" s="13"/>
      <c r="R81" s="13"/>
      <c r="S81" s="13"/>
      <c r="T81" s="13"/>
      <c r="U81" s="15">
        <v>190</v>
      </c>
      <c r="V81" s="15">
        <v>140</v>
      </c>
      <c r="W81" s="13">
        <f t="shared" si="10"/>
        <v>133.80000000000001</v>
      </c>
      <c r="X81" s="15">
        <v>150</v>
      </c>
      <c r="Y81" s="16">
        <f t="shared" si="11"/>
        <v>8.871449925261583</v>
      </c>
      <c r="Z81" s="13">
        <f t="shared" si="12"/>
        <v>2.0702541106128547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114.6</v>
      </c>
      <c r="AF81" s="13">
        <f>VLOOKUP(A:A,[1]TDSheet!$A:$AF,32,0)</f>
        <v>135.4</v>
      </c>
      <c r="AG81" s="13">
        <f>VLOOKUP(A:A,[1]TDSheet!$A:$AG,33,0)</f>
        <v>132.6</v>
      </c>
      <c r="AH81" s="13">
        <f>VLOOKUP(A:A,[3]TDSheet!$A:$D,4,0)</f>
        <v>151</v>
      </c>
      <c r="AI81" s="13" t="str">
        <f>VLOOKUP(A:A,[1]TDSheet!$A:$AI,35,0)</f>
        <v>оконч</v>
      </c>
      <c r="AJ81" s="13">
        <f t="shared" si="13"/>
        <v>114</v>
      </c>
      <c r="AK81" s="13">
        <f t="shared" si="14"/>
        <v>84</v>
      </c>
      <c r="AL81" s="13">
        <f t="shared" si="15"/>
        <v>90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13</v>
      </c>
      <c r="C82" s="8">
        <v>278</v>
      </c>
      <c r="D82" s="8">
        <v>784</v>
      </c>
      <c r="E82" s="8">
        <v>901</v>
      </c>
      <c r="F82" s="8">
        <v>132</v>
      </c>
      <c r="G82" s="1" t="str">
        <f>VLOOKUP(A:A,[1]TDSheet!$A:$G,7,0)</f>
        <v>ябл,дк</v>
      </c>
      <c r="H82" s="1">
        <f>VLOOKUP(A:A,[1]TDSheet!$A:$H,8,0)</f>
        <v>0.6</v>
      </c>
      <c r="I82" s="1">
        <f>VLOOKUP(A:A,[1]TDSheet!$A:$I,9,0)</f>
        <v>60</v>
      </c>
      <c r="J82" s="13">
        <f>VLOOKUP(A:A,[2]TDSheet!$A:$F,6,0)</f>
        <v>966</v>
      </c>
      <c r="K82" s="13">
        <f t="shared" si="9"/>
        <v>-65</v>
      </c>
      <c r="L82" s="13">
        <f>VLOOKUP(A:A,[1]TDSheet!$A:$M,13,0)</f>
        <v>150</v>
      </c>
      <c r="M82" s="13">
        <f>VLOOKUP(A:A,[1]TDSheet!$A:$N,14,0)</f>
        <v>190</v>
      </c>
      <c r="N82" s="13">
        <f>VLOOKUP(A:A,[1]TDSheet!$A:$V,22,0)</f>
        <v>300</v>
      </c>
      <c r="O82" s="13">
        <f>VLOOKUP(A:A,[1]TDSheet!$A:$X,24,0)</f>
        <v>300</v>
      </c>
      <c r="P82" s="13"/>
      <c r="Q82" s="13"/>
      <c r="R82" s="13"/>
      <c r="S82" s="13"/>
      <c r="T82" s="13"/>
      <c r="U82" s="15">
        <v>150</v>
      </c>
      <c r="V82" s="15">
        <v>180</v>
      </c>
      <c r="W82" s="13">
        <f t="shared" si="10"/>
        <v>180.2</v>
      </c>
      <c r="X82" s="15">
        <v>190</v>
      </c>
      <c r="Y82" s="16">
        <f t="shared" si="11"/>
        <v>8.8346281908990019</v>
      </c>
      <c r="Z82" s="13">
        <f t="shared" si="12"/>
        <v>0.73251942286348504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127.8</v>
      </c>
      <c r="AF82" s="13">
        <f>VLOOKUP(A:A,[1]TDSheet!$A:$AF,32,0)</f>
        <v>137.4</v>
      </c>
      <c r="AG82" s="13">
        <f>VLOOKUP(A:A,[1]TDSheet!$A:$AG,33,0)</f>
        <v>146.4</v>
      </c>
      <c r="AH82" s="13">
        <f>VLOOKUP(A:A,[3]TDSheet!$A:$D,4,0)</f>
        <v>170</v>
      </c>
      <c r="AI82" s="13">
        <f>VLOOKUP(A:A,[1]TDSheet!$A:$AI,35,0)</f>
        <v>0</v>
      </c>
      <c r="AJ82" s="13">
        <f t="shared" si="13"/>
        <v>90</v>
      </c>
      <c r="AK82" s="13">
        <f t="shared" si="14"/>
        <v>108</v>
      </c>
      <c r="AL82" s="13">
        <f t="shared" si="15"/>
        <v>114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13</v>
      </c>
      <c r="C83" s="8">
        <v>1691</v>
      </c>
      <c r="D83" s="8">
        <v>2301</v>
      </c>
      <c r="E83" s="8">
        <v>2056</v>
      </c>
      <c r="F83" s="8">
        <v>1889</v>
      </c>
      <c r="G83" s="1">
        <f>VLOOKUP(A:A,[1]TDSheet!$A:$G,7,0)</f>
        <v>0</v>
      </c>
      <c r="H83" s="1">
        <f>VLOOKUP(A:A,[1]TDSheet!$A:$H,8,0)</f>
        <v>0.28000000000000003</v>
      </c>
      <c r="I83" s="1">
        <f>VLOOKUP(A:A,[1]TDSheet!$A:$I,9,0)</f>
        <v>35</v>
      </c>
      <c r="J83" s="13">
        <f>VLOOKUP(A:A,[2]TDSheet!$A:$F,6,0)</f>
        <v>2073</v>
      </c>
      <c r="K83" s="13">
        <f t="shared" si="9"/>
        <v>-17</v>
      </c>
      <c r="L83" s="13">
        <f>VLOOKUP(A:A,[1]TDSheet!$A:$M,13,0)</f>
        <v>300</v>
      </c>
      <c r="M83" s="13">
        <f>VLOOKUP(A:A,[1]TDSheet!$A:$N,14,0)</f>
        <v>0</v>
      </c>
      <c r="N83" s="13">
        <f>VLOOKUP(A:A,[1]TDSheet!$A:$V,22,0)</f>
        <v>300</v>
      </c>
      <c r="O83" s="13">
        <f>VLOOKUP(A:A,[1]TDSheet!$A:$X,24,0)</f>
        <v>300</v>
      </c>
      <c r="P83" s="13"/>
      <c r="Q83" s="13"/>
      <c r="R83" s="13"/>
      <c r="S83" s="13"/>
      <c r="T83" s="13"/>
      <c r="U83" s="15"/>
      <c r="V83" s="15">
        <v>500</v>
      </c>
      <c r="W83" s="13">
        <f t="shared" si="10"/>
        <v>411.2</v>
      </c>
      <c r="X83" s="15">
        <v>400</v>
      </c>
      <c r="Y83" s="16">
        <f t="shared" si="11"/>
        <v>8.9713035019455258</v>
      </c>
      <c r="Z83" s="13">
        <f t="shared" si="12"/>
        <v>4.5938715953307394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348</v>
      </c>
      <c r="AF83" s="13">
        <f>VLOOKUP(A:A,[1]TDSheet!$A:$AF,32,0)</f>
        <v>402</v>
      </c>
      <c r="AG83" s="13">
        <f>VLOOKUP(A:A,[1]TDSheet!$A:$AG,33,0)</f>
        <v>392.2</v>
      </c>
      <c r="AH83" s="13">
        <f>VLOOKUP(A:A,[3]TDSheet!$A:$D,4,0)</f>
        <v>443</v>
      </c>
      <c r="AI83" s="13" t="str">
        <f>VLOOKUP(A:A,[1]TDSheet!$A:$AI,35,0)</f>
        <v>акиюльяб</v>
      </c>
      <c r="AJ83" s="13">
        <f t="shared" si="13"/>
        <v>0</v>
      </c>
      <c r="AK83" s="13">
        <f t="shared" si="14"/>
        <v>140</v>
      </c>
      <c r="AL83" s="13">
        <f t="shared" si="15"/>
        <v>112.00000000000001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13</v>
      </c>
      <c r="C84" s="8">
        <v>87</v>
      </c>
      <c r="D84" s="8">
        <v>640</v>
      </c>
      <c r="E84" s="8">
        <v>615</v>
      </c>
      <c r="F84" s="8">
        <v>92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872</v>
      </c>
      <c r="K84" s="13">
        <f t="shared" si="9"/>
        <v>-257</v>
      </c>
      <c r="L84" s="13">
        <f>VLOOKUP(A:A,[1]TDSheet!$A:$M,13,0)</f>
        <v>150</v>
      </c>
      <c r="M84" s="13">
        <f>VLOOKUP(A:A,[1]TDSheet!$A:$N,14,0)</f>
        <v>150</v>
      </c>
      <c r="N84" s="13">
        <f>VLOOKUP(A:A,[1]TDSheet!$A:$V,22,0)</f>
        <v>200</v>
      </c>
      <c r="O84" s="13">
        <f>VLOOKUP(A:A,[1]TDSheet!$A:$X,24,0)</f>
        <v>200</v>
      </c>
      <c r="P84" s="13"/>
      <c r="Q84" s="13"/>
      <c r="R84" s="13"/>
      <c r="S84" s="13"/>
      <c r="T84" s="13"/>
      <c r="U84" s="15">
        <v>150</v>
      </c>
      <c r="V84" s="15">
        <v>200</v>
      </c>
      <c r="W84" s="13">
        <f t="shared" si="10"/>
        <v>123</v>
      </c>
      <c r="X84" s="15">
        <v>200</v>
      </c>
      <c r="Y84" s="16">
        <f t="shared" si="11"/>
        <v>10.910569105691057</v>
      </c>
      <c r="Z84" s="13">
        <f t="shared" si="12"/>
        <v>0.74796747967479671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123.8</v>
      </c>
      <c r="AF84" s="13">
        <f>VLOOKUP(A:A,[1]TDSheet!$A:$AF,32,0)</f>
        <v>131.80000000000001</v>
      </c>
      <c r="AG84" s="13">
        <f>VLOOKUP(A:A,[1]TDSheet!$A:$AG,33,0)</f>
        <v>79.599999999999994</v>
      </c>
      <c r="AH84" s="13">
        <f>VLOOKUP(A:A,[3]TDSheet!$A:$D,4,0)</f>
        <v>67</v>
      </c>
      <c r="AI84" s="13" t="str">
        <f>VLOOKUP(A:A,[1]TDSheet!$A:$AI,35,0)</f>
        <v>Паша</v>
      </c>
      <c r="AJ84" s="13">
        <f t="shared" si="13"/>
        <v>60</v>
      </c>
      <c r="AK84" s="13">
        <f t="shared" si="14"/>
        <v>80</v>
      </c>
      <c r="AL84" s="13">
        <f t="shared" si="15"/>
        <v>80</v>
      </c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13</v>
      </c>
      <c r="C85" s="8">
        <v>221</v>
      </c>
      <c r="D85" s="8">
        <v>1157</v>
      </c>
      <c r="E85" s="8">
        <v>930</v>
      </c>
      <c r="F85" s="8">
        <v>420</v>
      </c>
      <c r="G85" s="1">
        <f>VLOOKUP(A:A,[1]TDSheet!$A:$G,7,0)</f>
        <v>0</v>
      </c>
      <c r="H85" s="1">
        <f>VLOOKUP(A:A,[1]TDSheet!$A:$H,8,0)</f>
        <v>0.33</v>
      </c>
      <c r="I85" s="1">
        <f>VLOOKUP(A:A,[1]TDSheet!$A:$I,9,0)</f>
        <v>60</v>
      </c>
      <c r="J85" s="13">
        <f>VLOOKUP(A:A,[2]TDSheet!$A:$F,6,0)</f>
        <v>953</v>
      </c>
      <c r="K85" s="13">
        <f t="shared" si="9"/>
        <v>-23</v>
      </c>
      <c r="L85" s="13">
        <f>VLOOKUP(A:A,[1]TDSheet!$A:$M,13,0)</f>
        <v>200</v>
      </c>
      <c r="M85" s="13">
        <f>VLOOKUP(A:A,[1]TDSheet!$A:$N,14,0)</f>
        <v>0</v>
      </c>
      <c r="N85" s="13">
        <f>VLOOKUP(A:A,[1]TDSheet!$A:$V,22,0)</f>
        <v>200</v>
      </c>
      <c r="O85" s="13">
        <f>VLOOKUP(A:A,[1]TDSheet!$A:$X,24,0)</f>
        <v>200</v>
      </c>
      <c r="P85" s="13"/>
      <c r="Q85" s="13"/>
      <c r="R85" s="13"/>
      <c r="S85" s="13"/>
      <c r="T85" s="13"/>
      <c r="U85" s="15">
        <v>200</v>
      </c>
      <c r="V85" s="15">
        <v>200</v>
      </c>
      <c r="W85" s="13">
        <f t="shared" si="10"/>
        <v>186</v>
      </c>
      <c r="X85" s="15">
        <v>220</v>
      </c>
      <c r="Y85" s="16">
        <f t="shared" si="11"/>
        <v>8.8172043010752681</v>
      </c>
      <c r="Z85" s="13">
        <f t="shared" si="12"/>
        <v>2.2580645161290325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149.80000000000001</v>
      </c>
      <c r="AF85" s="13">
        <f>VLOOKUP(A:A,[1]TDSheet!$A:$AF,32,0)</f>
        <v>155.80000000000001</v>
      </c>
      <c r="AG85" s="13">
        <f>VLOOKUP(A:A,[1]TDSheet!$A:$AG,33,0)</f>
        <v>192.4</v>
      </c>
      <c r="AH85" s="13">
        <f>VLOOKUP(A:A,[3]TDSheet!$A:$D,4,0)</f>
        <v>172</v>
      </c>
      <c r="AI85" s="13" t="str">
        <f>VLOOKUP(A:A,[1]TDSheet!$A:$AI,35,0)</f>
        <v>Паша</v>
      </c>
      <c r="AJ85" s="13">
        <f t="shared" si="13"/>
        <v>66</v>
      </c>
      <c r="AK85" s="13">
        <f t="shared" si="14"/>
        <v>66</v>
      </c>
      <c r="AL85" s="13">
        <f t="shared" si="15"/>
        <v>72.600000000000009</v>
      </c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13</v>
      </c>
      <c r="C86" s="8">
        <v>252</v>
      </c>
      <c r="D86" s="8">
        <v>464</v>
      </c>
      <c r="E86" s="8">
        <v>475</v>
      </c>
      <c r="F86" s="8">
        <v>234</v>
      </c>
      <c r="G86" s="1">
        <f>VLOOKUP(A:A,[1]TDSheet!$A:$G,7,0)</f>
        <v>0</v>
      </c>
      <c r="H86" s="1">
        <f>VLOOKUP(A:A,[1]TDSheet!$A:$H,8,0)</f>
        <v>0.35</v>
      </c>
      <c r="I86" s="1" t="e">
        <f>VLOOKUP(A:A,[1]TDSheet!$A:$I,9,0)</f>
        <v>#N/A</v>
      </c>
      <c r="J86" s="13">
        <f>VLOOKUP(A:A,[2]TDSheet!$A:$F,6,0)</f>
        <v>533</v>
      </c>
      <c r="K86" s="13">
        <f t="shared" si="9"/>
        <v>-58</v>
      </c>
      <c r="L86" s="13">
        <f>VLOOKUP(A:A,[1]TDSheet!$A:$M,13,0)</f>
        <v>110</v>
      </c>
      <c r="M86" s="13">
        <f>VLOOKUP(A:A,[1]TDSheet!$A:$N,14,0)</f>
        <v>0</v>
      </c>
      <c r="N86" s="13">
        <f>VLOOKUP(A:A,[1]TDSheet!$A:$V,22,0)</f>
        <v>100</v>
      </c>
      <c r="O86" s="13">
        <f>VLOOKUP(A:A,[1]TDSheet!$A:$X,24,0)</f>
        <v>100</v>
      </c>
      <c r="P86" s="13"/>
      <c r="Q86" s="13"/>
      <c r="R86" s="13"/>
      <c r="S86" s="13"/>
      <c r="T86" s="13"/>
      <c r="U86" s="15">
        <v>100</v>
      </c>
      <c r="V86" s="15">
        <v>100</v>
      </c>
      <c r="W86" s="13">
        <f t="shared" si="10"/>
        <v>95</v>
      </c>
      <c r="X86" s="15">
        <v>100</v>
      </c>
      <c r="Y86" s="16">
        <f t="shared" si="11"/>
        <v>8.8842105263157887</v>
      </c>
      <c r="Z86" s="13">
        <f t="shared" si="12"/>
        <v>2.4631578947368422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90</v>
      </c>
      <c r="AF86" s="13">
        <f>VLOOKUP(A:A,[1]TDSheet!$A:$AF,32,0)</f>
        <v>95.4</v>
      </c>
      <c r="AG86" s="13">
        <f>VLOOKUP(A:A,[1]TDSheet!$A:$AG,33,0)</f>
        <v>99</v>
      </c>
      <c r="AH86" s="13">
        <f>VLOOKUP(A:A,[3]TDSheet!$A:$D,4,0)</f>
        <v>83</v>
      </c>
      <c r="AI86" s="13" t="str">
        <f>VLOOKUP(A:A,[1]TDSheet!$A:$AI,35,0)</f>
        <v>Паша</v>
      </c>
      <c r="AJ86" s="13">
        <f t="shared" si="13"/>
        <v>35</v>
      </c>
      <c r="AK86" s="13">
        <f t="shared" si="14"/>
        <v>35</v>
      </c>
      <c r="AL86" s="13">
        <f t="shared" si="15"/>
        <v>35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13</v>
      </c>
      <c r="C87" s="8">
        <v>322</v>
      </c>
      <c r="D87" s="8">
        <v>470</v>
      </c>
      <c r="E87" s="8">
        <v>593</v>
      </c>
      <c r="F87" s="8">
        <v>192</v>
      </c>
      <c r="G87" s="1" t="str">
        <f>VLOOKUP(A:A,[1]TDSheet!$A:$G,7,0)</f>
        <v>ябл</v>
      </c>
      <c r="H87" s="1">
        <f>VLOOKUP(A:A,[1]TDSheet!$A:$H,8,0)</f>
        <v>0.33</v>
      </c>
      <c r="I87" s="1" t="e">
        <f>VLOOKUP(A:A,[1]TDSheet!$A:$I,9,0)</f>
        <v>#N/A</v>
      </c>
      <c r="J87" s="13">
        <f>VLOOKUP(A:A,[2]TDSheet!$A:$F,6,0)</f>
        <v>594</v>
      </c>
      <c r="K87" s="13">
        <f t="shared" si="9"/>
        <v>-1</v>
      </c>
      <c r="L87" s="13">
        <f>VLOOKUP(A:A,[1]TDSheet!$A:$M,13,0)</f>
        <v>0</v>
      </c>
      <c r="M87" s="13">
        <f>VLOOKUP(A:A,[1]TDSheet!$A:$N,14,0)</f>
        <v>130</v>
      </c>
      <c r="N87" s="13">
        <f>VLOOKUP(A:A,[1]TDSheet!$A:$V,22,0)</f>
        <v>100</v>
      </c>
      <c r="O87" s="13">
        <f>VLOOKUP(A:A,[1]TDSheet!$A:$X,24,0)</f>
        <v>100</v>
      </c>
      <c r="P87" s="13"/>
      <c r="Q87" s="13"/>
      <c r="R87" s="13"/>
      <c r="S87" s="13"/>
      <c r="T87" s="13"/>
      <c r="U87" s="15">
        <v>150</v>
      </c>
      <c r="V87" s="15">
        <v>250</v>
      </c>
      <c r="W87" s="13">
        <f t="shared" si="10"/>
        <v>118.6</v>
      </c>
      <c r="X87" s="15">
        <v>130</v>
      </c>
      <c r="Y87" s="16">
        <f t="shared" si="11"/>
        <v>8.8701517706576727</v>
      </c>
      <c r="Z87" s="13">
        <f t="shared" si="12"/>
        <v>1.6188870151770658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61.4</v>
      </c>
      <c r="AF87" s="13">
        <f>VLOOKUP(A:A,[1]TDSheet!$A:$AF,32,0)</f>
        <v>65.8</v>
      </c>
      <c r="AG87" s="13">
        <f>VLOOKUP(A:A,[1]TDSheet!$A:$AG,33,0)</f>
        <v>84.8</v>
      </c>
      <c r="AH87" s="13">
        <f>VLOOKUP(A:A,[3]TDSheet!$A:$D,4,0)</f>
        <v>184</v>
      </c>
      <c r="AI87" s="13" t="str">
        <f>VLOOKUP(A:A,[1]TDSheet!$A:$AI,35,0)</f>
        <v>акиюльяб</v>
      </c>
      <c r="AJ87" s="13">
        <f t="shared" si="13"/>
        <v>49.5</v>
      </c>
      <c r="AK87" s="13">
        <f t="shared" si="14"/>
        <v>82.5</v>
      </c>
      <c r="AL87" s="13">
        <f t="shared" si="15"/>
        <v>42.9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13</v>
      </c>
      <c r="C88" s="8">
        <v>2210</v>
      </c>
      <c r="D88" s="8">
        <v>6700</v>
      </c>
      <c r="E88" s="8">
        <v>6034</v>
      </c>
      <c r="F88" s="8">
        <v>2804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40</v>
      </c>
      <c r="J88" s="13">
        <f>VLOOKUP(A:A,[2]TDSheet!$A:$F,6,0)</f>
        <v>6026</v>
      </c>
      <c r="K88" s="13">
        <f t="shared" si="9"/>
        <v>8</v>
      </c>
      <c r="L88" s="13">
        <f>VLOOKUP(A:A,[1]TDSheet!$A:$M,13,0)</f>
        <v>1000</v>
      </c>
      <c r="M88" s="13">
        <f>VLOOKUP(A:A,[1]TDSheet!$A:$N,14,0)</f>
        <v>0</v>
      </c>
      <c r="N88" s="13">
        <f>VLOOKUP(A:A,[1]TDSheet!$A:$V,22,0)</f>
        <v>700</v>
      </c>
      <c r="O88" s="13">
        <f>VLOOKUP(A:A,[1]TDSheet!$A:$X,24,0)</f>
        <v>700</v>
      </c>
      <c r="P88" s="13"/>
      <c r="Q88" s="13"/>
      <c r="R88" s="13"/>
      <c r="S88" s="13"/>
      <c r="T88" s="13"/>
      <c r="U88" s="15">
        <v>1200</v>
      </c>
      <c r="V88" s="15">
        <v>1100</v>
      </c>
      <c r="W88" s="13">
        <f t="shared" si="10"/>
        <v>952.4</v>
      </c>
      <c r="X88" s="15">
        <v>1000</v>
      </c>
      <c r="Y88" s="16">
        <f t="shared" si="11"/>
        <v>8.9290214195716082</v>
      </c>
      <c r="Z88" s="13">
        <f t="shared" si="12"/>
        <v>2.9441411171776566</v>
      </c>
      <c r="AA88" s="13"/>
      <c r="AB88" s="13"/>
      <c r="AC88" s="13"/>
      <c r="AD88" s="13">
        <f>VLOOKUP(A:A,[1]TDSheet!$A:$AD,30,0)</f>
        <v>1272</v>
      </c>
      <c r="AE88" s="13">
        <f>VLOOKUP(A:A,[1]TDSheet!$A:$AE,31,0)</f>
        <v>817.8</v>
      </c>
      <c r="AF88" s="13">
        <f>VLOOKUP(A:A,[1]TDSheet!$A:$AF,32,0)</f>
        <v>863.6</v>
      </c>
      <c r="AG88" s="13">
        <f>VLOOKUP(A:A,[1]TDSheet!$A:$AG,33,0)</f>
        <v>1002.6</v>
      </c>
      <c r="AH88" s="13">
        <f>VLOOKUP(A:A,[3]TDSheet!$A:$D,4,0)</f>
        <v>1117</v>
      </c>
      <c r="AI88" s="13" t="str">
        <f>VLOOKUP(A:A,[1]TDSheet!$A:$AI,35,0)</f>
        <v>акиюльяб</v>
      </c>
      <c r="AJ88" s="13">
        <f t="shared" si="13"/>
        <v>420</v>
      </c>
      <c r="AK88" s="13">
        <f t="shared" si="14"/>
        <v>385</v>
      </c>
      <c r="AL88" s="13">
        <f t="shared" si="15"/>
        <v>350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13</v>
      </c>
      <c r="C89" s="8">
        <v>3544</v>
      </c>
      <c r="D89" s="8">
        <v>8457</v>
      </c>
      <c r="E89" s="8">
        <v>7968</v>
      </c>
      <c r="F89" s="8">
        <v>3868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3">
        <f>VLOOKUP(A:A,[2]TDSheet!$A:$F,6,0)</f>
        <v>8069</v>
      </c>
      <c r="K89" s="13">
        <f t="shared" si="9"/>
        <v>-101</v>
      </c>
      <c r="L89" s="13">
        <f>VLOOKUP(A:A,[1]TDSheet!$A:$M,13,0)</f>
        <v>1500</v>
      </c>
      <c r="M89" s="13">
        <f>VLOOKUP(A:A,[1]TDSheet!$A:$N,14,0)</f>
        <v>0</v>
      </c>
      <c r="N89" s="13">
        <f>VLOOKUP(A:A,[1]TDSheet!$A:$V,22,0)</f>
        <v>1000</v>
      </c>
      <c r="O89" s="13">
        <f>VLOOKUP(A:A,[1]TDSheet!$A:$X,24,0)</f>
        <v>1000</v>
      </c>
      <c r="P89" s="13"/>
      <c r="Q89" s="13"/>
      <c r="R89" s="13"/>
      <c r="S89" s="13"/>
      <c r="T89" s="13"/>
      <c r="U89" s="15">
        <v>1600</v>
      </c>
      <c r="V89" s="15">
        <v>1500</v>
      </c>
      <c r="W89" s="13">
        <f t="shared" si="10"/>
        <v>1332</v>
      </c>
      <c r="X89" s="15">
        <v>1400</v>
      </c>
      <c r="Y89" s="16">
        <f t="shared" si="11"/>
        <v>8.9099099099099099</v>
      </c>
      <c r="Z89" s="13">
        <f t="shared" si="12"/>
        <v>2.9039039039039038</v>
      </c>
      <c r="AA89" s="13"/>
      <c r="AB89" s="13"/>
      <c r="AC89" s="13"/>
      <c r="AD89" s="13">
        <f>VLOOKUP(A:A,[1]TDSheet!$A:$AD,30,0)</f>
        <v>1308</v>
      </c>
      <c r="AE89" s="13">
        <f>VLOOKUP(A:A,[1]TDSheet!$A:$AE,31,0)</f>
        <v>1505.6</v>
      </c>
      <c r="AF89" s="13">
        <f>VLOOKUP(A:A,[1]TDSheet!$A:$AF,32,0)</f>
        <v>1665</v>
      </c>
      <c r="AG89" s="13">
        <f>VLOOKUP(A:A,[1]TDSheet!$A:$AG,33,0)</f>
        <v>1520.8</v>
      </c>
      <c r="AH89" s="13">
        <f>VLOOKUP(A:A,[3]TDSheet!$A:$D,4,0)</f>
        <v>1304</v>
      </c>
      <c r="AI89" s="13" t="str">
        <f>VLOOKUP(A:A,[1]TDSheet!$A:$AI,35,0)</f>
        <v>оконч</v>
      </c>
      <c r="AJ89" s="13">
        <f t="shared" si="13"/>
        <v>560</v>
      </c>
      <c r="AK89" s="13">
        <f t="shared" si="14"/>
        <v>525</v>
      </c>
      <c r="AL89" s="13">
        <f t="shared" si="15"/>
        <v>489.99999999999994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13</v>
      </c>
      <c r="C90" s="8">
        <v>307</v>
      </c>
      <c r="D90" s="8">
        <v>5</v>
      </c>
      <c r="E90" s="8">
        <v>98</v>
      </c>
      <c r="F90" s="8">
        <v>209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3">
        <f>VLOOKUP(A:A,[2]TDSheet!$A:$F,6,0)</f>
        <v>103</v>
      </c>
      <c r="K90" s="13">
        <f t="shared" si="9"/>
        <v>-5</v>
      </c>
      <c r="L90" s="13">
        <f>VLOOKUP(A:A,[1]TDSheet!$A:$M,13,0)</f>
        <v>0</v>
      </c>
      <c r="M90" s="13">
        <f>VLOOKUP(A:A,[1]TDSheet!$A:$N,14,0)</f>
        <v>0</v>
      </c>
      <c r="N90" s="13">
        <f>VLOOKUP(A:A,[1]TDSheet!$A:$V,22,0)</f>
        <v>0</v>
      </c>
      <c r="O90" s="13">
        <f>VLOOKUP(A:A,[1]TDSheet!$A:$X,24,0)</f>
        <v>0</v>
      </c>
      <c r="P90" s="13"/>
      <c r="Q90" s="13"/>
      <c r="R90" s="13"/>
      <c r="S90" s="13"/>
      <c r="T90" s="13"/>
      <c r="U90" s="15"/>
      <c r="V90" s="15"/>
      <c r="W90" s="13">
        <f t="shared" si="10"/>
        <v>19.600000000000001</v>
      </c>
      <c r="X90" s="15"/>
      <c r="Y90" s="16">
        <f t="shared" si="11"/>
        <v>10.663265306122447</v>
      </c>
      <c r="Z90" s="13">
        <f t="shared" si="12"/>
        <v>10.663265306122447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0.4</v>
      </c>
      <c r="AF90" s="13">
        <f>VLOOKUP(A:A,[1]TDSheet!$A:$AF,32,0)</f>
        <v>24.2</v>
      </c>
      <c r="AG90" s="13">
        <f>VLOOKUP(A:A,[1]TDSheet!$A:$AG,33,0)</f>
        <v>18.600000000000001</v>
      </c>
      <c r="AH90" s="13">
        <f>VLOOKUP(A:A,[3]TDSheet!$A:$D,4,0)</f>
        <v>28</v>
      </c>
      <c r="AI90" s="13">
        <f>VLOOKUP(A:A,[1]TDSheet!$A:$AI,35,0)</f>
        <v>0</v>
      </c>
      <c r="AJ90" s="13">
        <f t="shared" si="13"/>
        <v>0</v>
      </c>
      <c r="AK90" s="13">
        <f t="shared" si="14"/>
        <v>0</v>
      </c>
      <c r="AL90" s="13">
        <f t="shared" si="15"/>
        <v>0</v>
      </c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13</v>
      </c>
      <c r="C91" s="8">
        <v>287</v>
      </c>
      <c r="D91" s="8">
        <v>5</v>
      </c>
      <c r="E91" s="8">
        <v>139</v>
      </c>
      <c r="F91" s="8">
        <v>150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147</v>
      </c>
      <c r="K91" s="13">
        <f t="shared" si="9"/>
        <v>-8</v>
      </c>
      <c r="L91" s="13">
        <f>VLOOKUP(A:A,[1]TDSheet!$A:$M,13,0)</f>
        <v>0</v>
      </c>
      <c r="M91" s="13">
        <f>VLOOKUP(A:A,[1]TDSheet!$A:$N,14,0)</f>
        <v>0</v>
      </c>
      <c r="N91" s="13">
        <f>VLOOKUP(A:A,[1]TDSheet!$A:$V,22,0)</f>
        <v>0</v>
      </c>
      <c r="O91" s="13">
        <f>VLOOKUP(A:A,[1]TDSheet!$A:$X,24,0)</f>
        <v>0</v>
      </c>
      <c r="P91" s="13"/>
      <c r="Q91" s="13"/>
      <c r="R91" s="13"/>
      <c r="S91" s="13"/>
      <c r="T91" s="13"/>
      <c r="U91" s="15">
        <v>50</v>
      </c>
      <c r="V91" s="15">
        <v>50</v>
      </c>
      <c r="W91" s="13">
        <f t="shared" si="10"/>
        <v>27.8</v>
      </c>
      <c r="X91" s="15">
        <v>50</v>
      </c>
      <c r="Y91" s="16">
        <f t="shared" si="11"/>
        <v>10.791366906474821</v>
      </c>
      <c r="Z91" s="13">
        <f t="shared" si="12"/>
        <v>5.3956834532374103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1.2</v>
      </c>
      <c r="AF91" s="13">
        <f>VLOOKUP(A:A,[1]TDSheet!$A:$AF,32,0)</f>
        <v>33.4</v>
      </c>
      <c r="AG91" s="13">
        <f>VLOOKUP(A:A,[1]TDSheet!$A:$AG,33,0)</f>
        <v>20.8</v>
      </c>
      <c r="AH91" s="13">
        <f>VLOOKUP(A:A,[3]TDSheet!$A:$D,4,0)</f>
        <v>35</v>
      </c>
      <c r="AI91" s="13">
        <f>VLOOKUP(A:A,[1]TDSheet!$A:$AI,35,0)</f>
        <v>0</v>
      </c>
      <c r="AJ91" s="13">
        <f t="shared" si="13"/>
        <v>5.5</v>
      </c>
      <c r="AK91" s="13">
        <f t="shared" si="14"/>
        <v>5.5</v>
      </c>
      <c r="AL91" s="13">
        <f t="shared" si="15"/>
        <v>5.5</v>
      </c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13</v>
      </c>
      <c r="C92" s="8">
        <v>241</v>
      </c>
      <c r="D92" s="8">
        <v>601</v>
      </c>
      <c r="E92" s="8">
        <v>588</v>
      </c>
      <c r="F92" s="8">
        <v>223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3">
        <f>VLOOKUP(A:A,[2]TDSheet!$A:$F,6,0)</f>
        <v>693</v>
      </c>
      <c r="K92" s="13">
        <f t="shared" si="9"/>
        <v>-105</v>
      </c>
      <c r="L92" s="13">
        <f>VLOOKUP(A:A,[1]TDSheet!$A:$M,13,0)</f>
        <v>100</v>
      </c>
      <c r="M92" s="13">
        <f>VLOOKUP(A:A,[1]TDSheet!$A:$N,14,0)</f>
        <v>100</v>
      </c>
      <c r="N92" s="13">
        <f>VLOOKUP(A:A,[1]TDSheet!$A:$V,22,0)</f>
        <v>100</v>
      </c>
      <c r="O92" s="13">
        <f>VLOOKUP(A:A,[1]TDSheet!$A:$X,24,0)</f>
        <v>150</v>
      </c>
      <c r="P92" s="13"/>
      <c r="Q92" s="13"/>
      <c r="R92" s="13"/>
      <c r="S92" s="13"/>
      <c r="T92" s="13"/>
      <c r="U92" s="15">
        <v>150</v>
      </c>
      <c r="V92" s="15">
        <v>150</v>
      </c>
      <c r="W92" s="13">
        <f t="shared" si="10"/>
        <v>117.6</v>
      </c>
      <c r="X92" s="15">
        <v>100</v>
      </c>
      <c r="Y92" s="16">
        <f t="shared" si="11"/>
        <v>9.1241496598639458</v>
      </c>
      <c r="Z92" s="13">
        <f t="shared" si="12"/>
        <v>1.8962585034013606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5.4</v>
      </c>
      <c r="AF92" s="13">
        <f>VLOOKUP(A:A,[1]TDSheet!$A:$AF,32,0)</f>
        <v>88</v>
      </c>
      <c r="AG92" s="13">
        <f>VLOOKUP(A:A,[1]TDSheet!$A:$AG,33,0)</f>
        <v>94.4</v>
      </c>
      <c r="AH92" s="13">
        <f>VLOOKUP(A:A,[3]TDSheet!$A:$D,4,0)</f>
        <v>144</v>
      </c>
      <c r="AI92" s="13" t="e">
        <f>VLOOKUP(A:A,[1]TDSheet!$A:$AI,35,0)</f>
        <v>#N/A</v>
      </c>
      <c r="AJ92" s="13">
        <f t="shared" si="13"/>
        <v>9</v>
      </c>
      <c r="AK92" s="13">
        <f t="shared" si="14"/>
        <v>9</v>
      </c>
      <c r="AL92" s="13">
        <f t="shared" si="15"/>
        <v>6</v>
      </c>
      <c r="AM92" s="13"/>
      <c r="AN92" s="13"/>
    </row>
    <row r="93" spans="1:40" s="1" customFormat="1" ht="21.95" customHeight="1" outlineLevel="1" x14ac:dyDescent="0.2">
      <c r="A93" s="7" t="s">
        <v>96</v>
      </c>
      <c r="B93" s="7" t="s">
        <v>13</v>
      </c>
      <c r="C93" s="8">
        <v>212</v>
      </c>
      <c r="D93" s="8">
        <v>288</v>
      </c>
      <c r="E93" s="8">
        <v>326</v>
      </c>
      <c r="F93" s="8">
        <v>156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3">
        <f>VLOOKUP(A:A,[2]TDSheet!$A:$F,6,0)</f>
        <v>481</v>
      </c>
      <c r="K93" s="13">
        <f t="shared" si="9"/>
        <v>-155</v>
      </c>
      <c r="L93" s="13">
        <f>VLOOKUP(A:A,[1]TDSheet!$A:$M,13,0)</f>
        <v>100</v>
      </c>
      <c r="M93" s="13">
        <f>VLOOKUP(A:A,[1]TDSheet!$A:$N,14,0)</f>
        <v>100</v>
      </c>
      <c r="N93" s="13">
        <f>VLOOKUP(A:A,[1]TDSheet!$A:$V,22,0)</f>
        <v>100</v>
      </c>
      <c r="O93" s="13">
        <f>VLOOKUP(A:A,[1]TDSheet!$A:$X,24,0)</f>
        <v>100</v>
      </c>
      <c r="P93" s="13"/>
      <c r="Q93" s="13"/>
      <c r="R93" s="13"/>
      <c r="S93" s="13"/>
      <c r="T93" s="13"/>
      <c r="U93" s="15"/>
      <c r="V93" s="15">
        <v>50</v>
      </c>
      <c r="W93" s="13">
        <f t="shared" si="10"/>
        <v>65.2</v>
      </c>
      <c r="X93" s="15">
        <v>40</v>
      </c>
      <c r="Y93" s="16">
        <f t="shared" si="11"/>
        <v>9.9079754601226995</v>
      </c>
      <c r="Z93" s="13">
        <f t="shared" si="12"/>
        <v>2.3926380368098159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40.4</v>
      </c>
      <c r="AF93" s="13">
        <f>VLOOKUP(A:A,[1]TDSheet!$A:$AF,32,0)</f>
        <v>60.2</v>
      </c>
      <c r="AG93" s="13">
        <f>VLOOKUP(A:A,[1]TDSheet!$A:$AG,33,0)</f>
        <v>83.8</v>
      </c>
      <c r="AH93" s="13">
        <f>VLOOKUP(A:A,[3]TDSheet!$A:$D,4,0)</f>
        <v>46</v>
      </c>
      <c r="AI93" s="13">
        <f>VLOOKUP(A:A,[1]TDSheet!$A:$AI,35,0)</f>
        <v>0</v>
      </c>
      <c r="AJ93" s="13">
        <f t="shared" si="13"/>
        <v>0</v>
      </c>
      <c r="AK93" s="13">
        <f t="shared" si="14"/>
        <v>3</v>
      </c>
      <c r="AL93" s="13">
        <f t="shared" si="15"/>
        <v>2.4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13</v>
      </c>
      <c r="C94" s="8">
        <v>241</v>
      </c>
      <c r="D94" s="8">
        <v>877</v>
      </c>
      <c r="E94" s="8">
        <v>735</v>
      </c>
      <c r="F94" s="8">
        <v>345</v>
      </c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3">
        <f>VLOOKUP(A:A,[2]TDSheet!$A:$F,6,0)</f>
        <v>825</v>
      </c>
      <c r="K94" s="13">
        <f t="shared" si="9"/>
        <v>-90</v>
      </c>
      <c r="L94" s="13">
        <f>VLOOKUP(A:A,[1]TDSheet!$A:$M,13,0)</f>
        <v>150</v>
      </c>
      <c r="M94" s="13">
        <f>VLOOKUP(A:A,[1]TDSheet!$A:$N,14,0)</f>
        <v>100</v>
      </c>
      <c r="N94" s="13">
        <f>VLOOKUP(A:A,[1]TDSheet!$A:$V,22,0)</f>
        <v>200</v>
      </c>
      <c r="O94" s="13">
        <f>VLOOKUP(A:A,[1]TDSheet!$A:$X,24,0)</f>
        <v>150</v>
      </c>
      <c r="P94" s="13"/>
      <c r="Q94" s="13"/>
      <c r="R94" s="13"/>
      <c r="S94" s="13"/>
      <c r="T94" s="13"/>
      <c r="U94" s="15">
        <v>150</v>
      </c>
      <c r="V94" s="15">
        <v>100</v>
      </c>
      <c r="W94" s="13">
        <f t="shared" si="10"/>
        <v>147</v>
      </c>
      <c r="X94" s="15">
        <v>150</v>
      </c>
      <c r="Y94" s="16">
        <f t="shared" si="11"/>
        <v>9.149659863945578</v>
      </c>
      <c r="Z94" s="13">
        <f t="shared" si="12"/>
        <v>2.3469387755102042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82.8</v>
      </c>
      <c r="AF94" s="13">
        <f>VLOOKUP(A:A,[1]TDSheet!$A:$AF,32,0)</f>
        <v>112</v>
      </c>
      <c r="AG94" s="13">
        <f>VLOOKUP(A:A,[1]TDSheet!$A:$AG,33,0)</f>
        <v>127.8</v>
      </c>
      <c r="AH94" s="13">
        <f>VLOOKUP(A:A,[3]TDSheet!$A:$D,4,0)</f>
        <v>142</v>
      </c>
      <c r="AI94" s="13" t="e">
        <f>VLOOKUP(A:A,[1]TDSheet!$A:$AI,35,0)</f>
        <v>#N/A</v>
      </c>
      <c r="AJ94" s="13">
        <f t="shared" si="13"/>
        <v>9</v>
      </c>
      <c r="AK94" s="13">
        <f t="shared" si="14"/>
        <v>6</v>
      </c>
      <c r="AL94" s="13">
        <f t="shared" si="15"/>
        <v>9</v>
      </c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13</v>
      </c>
      <c r="C95" s="8">
        <v>243</v>
      </c>
      <c r="D95" s="8">
        <v>242</v>
      </c>
      <c r="E95" s="8">
        <v>471</v>
      </c>
      <c r="F95" s="8">
        <v>7</v>
      </c>
      <c r="G95" s="1" t="str">
        <f>VLOOKUP(A:A,[1]TDSheet!$A:$G,7,0)</f>
        <v>лид, я</v>
      </c>
      <c r="H95" s="1">
        <f>VLOOKUP(A:A,[1]TDSheet!$A:$H,8,0)</f>
        <v>0.33</v>
      </c>
      <c r="I95" s="1">
        <f>VLOOKUP(A:A,[1]TDSheet!$A:$I,9,0)</f>
        <v>40</v>
      </c>
      <c r="J95" s="13">
        <f>VLOOKUP(A:A,[2]TDSheet!$A:$F,6,0)</f>
        <v>759</v>
      </c>
      <c r="K95" s="13">
        <f t="shared" si="9"/>
        <v>-288</v>
      </c>
      <c r="L95" s="13">
        <f>VLOOKUP(A:A,[1]TDSheet!$A:$M,13,0)</f>
        <v>150</v>
      </c>
      <c r="M95" s="13">
        <f>VLOOKUP(A:A,[1]TDSheet!$A:$N,14,0)</f>
        <v>160</v>
      </c>
      <c r="N95" s="13">
        <f>VLOOKUP(A:A,[1]TDSheet!$A:$V,22,0)</f>
        <v>150</v>
      </c>
      <c r="O95" s="13">
        <f>VLOOKUP(A:A,[1]TDSheet!$A:$X,24,0)</f>
        <v>150</v>
      </c>
      <c r="P95" s="13"/>
      <c r="Q95" s="13"/>
      <c r="R95" s="13"/>
      <c r="S95" s="13"/>
      <c r="T95" s="13"/>
      <c r="U95" s="15">
        <v>100</v>
      </c>
      <c r="V95" s="15">
        <v>50</v>
      </c>
      <c r="W95" s="13">
        <f t="shared" si="10"/>
        <v>94.2</v>
      </c>
      <c r="X95" s="15">
        <v>70</v>
      </c>
      <c r="Y95" s="16">
        <f t="shared" si="11"/>
        <v>8.8853503184713372</v>
      </c>
      <c r="Z95" s="13">
        <f t="shared" si="12"/>
        <v>7.4309978768577492E-2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115.6</v>
      </c>
      <c r="AF95" s="13">
        <f>VLOOKUP(A:A,[1]TDSheet!$A:$AF,32,0)</f>
        <v>119.2</v>
      </c>
      <c r="AG95" s="13">
        <f>VLOOKUP(A:A,[1]TDSheet!$A:$AG,33,0)</f>
        <v>129.19999999999999</v>
      </c>
      <c r="AH95" s="13">
        <f>VLOOKUP(A:A,[3]TDSheet!$A:$D,4,0)</f>
        <v>12</v>
      </c>
      <c r="AI95" s="13" t="e">
        <f>VLOOKUP(A:A,[1]TDSheet!$A:$AI,35,0)</f>
        <v>#N/A</v>
      </c>
      <c r="AJ95" s="13">
        <f t="shared" si="13"/>
        <v>33</v>
      </c>
      <c r="AK95" s="13">
        <f t="shared" si="14"/>
        <v>16.5</v>
      </c>
      <c r="AL95" s="13">
        <f t="shared" si="15"/>
        <v>23.1</v>
      </c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13</v>
      </c>
      <c r="C96" s="8">
        <v>178</v>
      </c>
      <c r="D96" s="8">
        <v>229</v>
      </c>
      <c r="E96" s="8">
        <v>240</v>
      </c>
      <c r="F96" s="8">
        <v>155</v>
      </c>
      <c r="G96" s="1" t="str">
        <f>VLOOKUP(A:A,[1]TDSheet!$A:$G,7,0)</f>
        <v>нов</v>
      </c>
      <c r="H96" s="1">
        <f>VLOOKUP(A:A,[1]TDSheet!$A:$H,8,0)</f>
        <v>0.15</v>
      </c>
      <c r="I96" s="1" t="e">
        <f>VLOOKUP(A:A,[1]TDSheet!$A:$I,9,0)</f>
        <v>#N/A</v>
      </c>
      <c r="J96" s="13">
        <f>VLOOKUP(A:A,[2]TDSheet!$A:$F,6,0)</f>
        <v>310</v>
      </c>
      <c r="K96" s="13">
        <f t="shared" si="9"/>
        <v>-70</v>
      </c>
      <c r="L96" s="13">
        <f>VLOOKUP(A:A,[1]TDSheet!$A:$M,13,0)</f>
        <v>0</v>
      </c>
      <c r="M96" s="13">
        <f>VLOOKUP(A:A,[1]TDSheet!$A:$N,14,0)</f>
        <v>0</v>
      </c>
      <c r="N96" s="13">
        <f>VLOOKUP(A:A,[1]TDSheet!$A:$V,22,0)</f>
        <v>100</v>
      </c>
      <c r="O96" s="13">
        <f>VLOOKUP(A:A,[1]TDSheet!$A:$X,24,0)</f>
        <v>100</v>
      </c>
      <c r="P96" s="13"/>
      <c r="Q96" s="13"/>
      <c r="R96" s="13"/>
      <c r="S96" s="13"/>
      <c r="T96" s="13"/>
      <c r="U96" s="15">
        <v>100</v>
      </c>
      <c r="V96" s="15"/>
      <c r="W96" s="13">
        <f t="shared" si="10"/>
        <v>48</v>
      </c>
      <c r="X96" s="15">
        <v>50</v>
      </c>
      <c r="Y96" s="16">
        <f t="shared" si="11"/>
        <v>10.520833333333334</v>
      </c>
      <c r="Z96" s="13">
        <f t="shared" si="12"/>
        <v>3.2291666666666665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40.6</v>
      </c>
      <c r="AF96" s="13">
        <f>VLOOKUP(A:A,[1]TDSheet!$A:$AF,32,0)</f>
        <v>47.6</v>
      </c>
      <c r="AG96" s="13">
        <f>VLOOKUP(A:A,[1]TDSheet!$A:$AG,33,0)</f>
        <v>39</v>
      </c>
      <c r="AH96" s="13">
        <f>VLOOKUP(A:A,[3]TDSheet!$A:$D,4,0)</f>
        <v>32</v>
      </c>
      <c r="AI96" s="13" t="e">
        <f>VLOOKUP(A:A,[1]TDSheet!$A:$AI,35,0)</f>
        <v>#N/A</v>
      </c>
      <c r="AJ96" s="13">
        <f t="shared" si="13"/>
        <v>15</v>
      </c>
      <c r="AK96" s="13">
        <f t="shared" si="14"/>
        <v>0</v>
      </c>
      <c r="AL96" s="13">
        <f t="shared" si="15"/>
        <v>7.5</v>
      </c>
      <c r="AM96" s="13"/>
      <c r="AN96" s="13"/>
    </row>
    <row r="97" spans="1:40" s="1" customFormat="1" ht="21.95" customHeight="1" outlineLevel="1" x14ac:dyDescent="0.2">
      <c r="A97" s="7" t="s">
        <v>100</v>
      </c>
      <c r="B97" s="7" t="s">
        <v>13</v>
      </c>
      <c r="C97" s="8">
        <v>260</v>
      </c>
      <c r="D97" s="8">
        <v>410</v>
      </c>
      <c r="E97" s="8">
        <v>289</v>
      </c>
      <c r="F97" s="8">
        <v>372</v>
      </c>
      <c r="G97" s="1" t="str">
        <f>VLOOKUP(A:A,[1]TDSheet!$A:$G,7,0)</f>
        <v>лид, я</v>
      </c>
      <c r="H97" s="1">
        <f>VLOOKUP(A:A,[1]TDSheet!$A:$H,8,0)</f>
        <v>0.28000000000000003</v>
      </c>
      <c r="I97" s="1">
        <f>VLOOKUP(A:A,[1]TDSheet!$A:$I,9,0)</f>
        <v>40</v>
      </c>
      <c r="J97" s="13">
        <f>VLOOKUP(A:A,[2]TDSheet!$A:$F,6,0)</f>
        <v>305</v>
      </c>
      <c r="K97" s="13">
        <f t="shared" si="9"/>
        <v>-16</v>
      </c>
      <c r="L97" s="13">
        <f>VLOOKUP(A:A,[1]TDSheet!$A:$M,13,0)</f>
        <v>80</v>
      </c>
      <c r="M97" s="13">
        <f>VLOOKUP(A:A,[1]TDSheet!$A:$N,14,0)</f>
        <v>0</v>
      </c>
      <c r="N97" s="13">
        <f>VLOOKUP(A:A,[1]TDSheet!$A:$V,22,0)</f>
        <v>0</v>
      </c>
      <c r="O97" s="13">
        <f>VLOOKUP(A:A,[1]TDSheet!$A:$X,24,0)</f>
        <v>0</v>
      </c>
      <c r="P97" s="13"/>
      <c r="Q97" s="13"/>
      <c r="R97" s="13"/>
      <c r="S97" s="13"/>
      <c r="T97" s="13"/>
      <c r="U97" s="15"/>
      <c r="V97" s="15"/>
      <c r="W97" s="13">
        <f t="shared" si="10"/>
        <v>57.8</v>
      </c>
      <c r="X97" s="15">
        <v>70</v>
      </c>
      <c r="Y97" s="16">
        <f t="shared" si="11"/>
        <v>9.0311418685121119</v>
      </c>
      <c r="Z97" s="13">
        <f t="shared" si="12"/>
        <v>6.4359861591695502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95.6</v>
      </c>
      <c r="AF97" s="13">
        <f>VLOOKUP(A:A,[1]TDSheet!$A:$AF,32,0)</f>
        <v>94.8</v>
      </c>
      <c r="AG97" s="13">
        <f>VLOOKUP(A:A,[1]TDSheet!$A:$AG,33,0)</f>
        <v>90.8</v>
      </c>
      <c r="AH97" s="13">
        <f>VLOOKUP(A:A,[3]TDSheet!$A:$D,4,0)</f>
        <v>68</v>
      </c>
      <c r="AI97" s="13" t="str">
        <f>VLOOKUP(A:A,[1]TDSheet!$A:$AI,35,0)</f>
        <v>оконч</v>
      </c>
      <c r="AJ97" s="13">
        <f t="shared" si="13"/>
        <v>0</v>
      </c>
      <c r="AK97" s="13">
        <f t="shared" si="14"/>
        <v>0</v>
      </c>
      <c r="AL97" s="13">
        <f t="shared" si="15"/>
        <v>19.600000000000001</v>
      </c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8</v>
      </c>
      <c r="C98" s="8">
        <v>307.37900000000002</v>
      </c>
      <c r="D98" s="8">
        <v>185.82900000000001</v>
      </c>
      <c r="E98" s="8">
        <v>477.15499999999997</v>
      </c>
      <c r="F98" s="8">
        <v>14.603999999999999</v>
      </c>
      <c r="G98" s="1" t="str">
        <f>VLOOKUP(A:A,[1]TDSheet!$A:$G,7,0)</f>
        <v>н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494.5</v>
      </c>
      <c r="K98" s="13">
        <f t="shared" si="9"/>
        <v>-17.345000000000027</v>
      </c>
      <c r="L98" s="13">
        <f>VLOOKUP(A:A,[1]TDSheet!$A:$M,13,0)</f>
        <v>70</v>
      </c>
      <c r="M98" s="13">
        <f>VLOOKUP(A:A,[1]TDSheet!$A:$N,14,0)</f>
        <v>120</v>
      </c>
      <c r="N98" s="13">
        <f>VLOOKUP(A:A,[1]TDSheet!$A:$V,22,0)</f>
        <v>180</v>
      </c>
      <c r="O98" s="13">
        <f>VLOOKUP(A:A,[1]TDSheet!$A:$X,24,0)</f>
        <v>180</v>
      </c>
      <c r="P98" s="13"/>
      <c r="Q98" s="13"/>
      <c r="R98" s="13"/>
      <c r="S98" s="13"/>
      <c r="T98" s="13"/>
      <c r="U98" s="15">
        <v>100</v>
      </c>
      <c r="V98" s="15">
        <v>100</v>
      </c>
      <c r="W98" s="13">
        <f t="shared" si="10"/>
        <v>95.430999999999997</v>
      </c>
      <c r="X98" s="15">
        <v>90</v>
      </c>
      <c r="Y98" s="16">
        <f t="shared" si="11"/>
        <v>8.9552032358457954</v>
      </c>
      <c r="Z98" s="13">
        <f t="shared" si="12"/>
        <v>0.15303203361591097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72.45</v>
      </c>
      <c r="AF98" s="13">
        <f>VLOOKUP(A:A,[1]TDSheet!$A:$AF,32,0)</f>
        <v>78.246000000000009</v>
      </c>
      <c r="AG98" s="13">
        <f>VLOOKUP(A:A,[1]TDSheet!$A:$AG,33,0)</f>
        <v>65.459800000000001</v>
      </c>
      <c r="AH98" s="13">
        <f>VLOOKUP(A:A,[3]TDSheet!$A:$D,4,0)</f>
        <v>76.757000000000005</v>
      </c>
      <c r="AI98" s="13" t="str">
        <f>VLOOKUP(A:A,[1]TDSheet!$A:$AI,35,0)</f>
        <v>увел</v>
      </c>
      <c r="AJ98" s="13">
        <f t="shared" si="13"/>
        <v>100</v>
      </c>
      <c r="AK98" s="13">
        <f t="shared" si="14"/>
        <v>100</v>
      </c>
      <c r="AL98" s="13">
        <f t="shared" si="15"/>
        <v>90</v>
      </c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13</v>
      </c>
      <c r="C99" s="8">
        <v>182</v>
      </c>
      <c r="D99" s="8">
        <v>375</v>
      </c>
      <c r="E99" s="8">
        <v>472</v>
      </c>
      <c r="F99" s="8">
        <v>63</v>
      </c>
      <c r="G99" s="1" t="str">
        <f>VLOOKUP(A:A,[1]TDSheet!$A:$G,7,0)</f>
        <v>нов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672</v>
      </c>
      <c r="K99" s="13">
        <f t="shared" si="9"/>
        <v>-200</v>
      </c>
      <c r="L99" s="13">
        <f>VLOOKUP(A:A,[1]TDSheet!$A:$M,13,0)</f>
        <v>100</v>
      </c>
      <c r="M99" s="13">
        <f>VLOOKUP(A:A,[1]TDSheet!$A:$N,14,0)</f>
        <v>80</v>
      </c>
      <c r="N99" s="13">
        <f>VLOOKUP(A:A,[1]TDSheet!$A:$V,22,0)</f>
        <v>150</v>
      </c>
      <c r="O99" s="13">
        <f>VLOOKUP(A:A,[1]TDSheet!$A:$X,24,0)</f>
        <v>150</v>
      </c>
      <c r="P99" s="13"/>
      <c r="Q99" s="13"/>
      <c r="R99" s="13"/>
      <c r="S99" s="13"/>
      <c r="T99" s="13"/>
      <c r="U99" s="15">
        <v>100</v>
      </c>
      <c r="V99" s="15">
        <v>100</v>
      </c>
      <c r="W99" s="13">
        <f t="shared" si="10"/>
        <v>94.4</v>
      </c>
      <c r="X99" s="15">
        <v>100</v>
      </c>
      <c r="Y99" s="16">
        <f t="shared" si="11"/>
        <v>8.9300847457627111</v>
      </c>
      <c r="Z99" s="13">
        <f t="shared" si="12"/>
        <v>0.6673728813559322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88.8</v>
      </c>
      <c r="AF99" s="13">
        <f>VLOOKUP(A:A,[1]TDSheet!$A:$AF,32,0)</f>
        <v>92.2</v>
      </c>
      <c r="AG99" s="13">
        <f>VLOOKUP(A:A,[1]TDSheet!$A:$AG,33,0)</f>
        <v>105.8</v>
      </c>
      <c r="AH99" s="13">
        <f>VLOOKUP(A:A,[3]TDSheet!$A:$D,4,0)</f>
        <v>39</v>
      </c>
      <c r="AI99" s="13" t="e">
        <f>VLOOKUP(A:A,[1]TDSheet!$A:$AI,35,0)</f>
        <v>#N/A</v>
      </c>
      <c r="AJ99" s="13">
        <f t="shared" si="13"/>
        <v>33</v>
      </c>
      <c r="AK99" s="13">
        <f t="shared" si="14"/>
        <v>33</v>
      </c>
      <c r="AL99" s="13">
        <f t="shared" si="15"/>
        <v>33</v>
      </c>
      <c r="AM99" s="13"/>
      <c r="AN99" s="13"/>
    </row>
    <row r="100" spans="1:40" s="1" customFormat="1" ht="21.95" customHeight="1" outlineLevel="1" x14ac:dyDescent="0.2">
      <c r="A100" s="7" t="s">
        <v>103</v>
      </c>
      <c r="B100" s="7" t="s">
        <v>13</v>
      </c>
      <c r="C100" s="8">
        <v>353</v>
      </c>
      <c r="D100" s="8">
        <v>454</v>
      </c>
      <c r="E100" s="8">
        <v>499</v>
      </c>
      <c r="F100" s="8">
        <v>289</v>
      </c>
      <c r="G100" s="1" t="str">
        <f>VLOOKUP(A:A,[1]TDSheet!$A:$G,7,0)</f>
        <v>нов</v>
      </c>
      <c r="H100" s="1">
        <f>VLOOKUP(A:A,[1]TDSheet!$A:$H,8,0)</f>
        <v>0.4</v>
      </c>
      <c r="I100" s="1" t="e">
        <f>VLOOKUP(A:A,[1]TDSheet!$A:$I,9,0)</f>
        <v>#N/A</v>
      </c>
      <c r="J100" s="13">
        <f>VLOOKUP(A:A,[2]TDSheet!$A:$F,6,0)</f>
        <v>518</v>
      </c>
      <c r="K100" s="13">
        <f t="shared" si="9"/>
        <v>-19</v>
      </c>
      <c r="L100" s="13">
        <f>VLOOKUP(A:A,[1]TDSheet!$A:$M,13,0)</f>
        <v>120</v>
      </c>
      <c r="M100" s="13">
        <f>VLOOKUP(A:A,[1]TDSheet!$A:$N,14,0)</f>
        <v>0</v>
      </c>
      <c r="N100" s="13">
        <f>VLOOKUP(A:A,[1]TDSheet!$A:$V,22,0)</f>
        <v>100</v>
      </c>
      <c r="O100" s="13">
        <f>VLOOKUP(A:A,[1]TDSheet!$A:$X,24,0)</f>
        <v>100</v>
      </c>
      <c r="P100" s="13"/>
      <c r="Q100" s="13"/>
      <c r="R100" s="13"/>
      <c r="S100" s="13"/>
      <c r="T100" s="13"/>
      <c r="U100" s="15">
        <v>100</v>
      </c>
      <c r="V100" s="15">
        <v>80</v>
      </c>
      <c r="W100" s="13">
        <f t="shared" si="10"/>
        <v>99.8</v>
      </c>
      <c r="X100" s="15">
        <v>100</v>
      </c>
      <c r="Y100" s="16">
        <f t="shared" si="11"/>
        <v>8.9078156312625261</v>
      </c>
      <c r="Z100" s="13">
        <f t="shared" si="12"/>
        <v>2.8957915831663326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154.4</v>
      </c>
      <c r="AF100" s="13">
        <f>VLOOKUP(A:A,[1]TDSheet!$A:$AF,32,0)</f>
        <v>124.6</v>
      </c>
      <c r="AG100" s="13">
        <f>VLOOKUP(A:A,[1]TDSheet!$A:$AG,33,0)</f>
        <v>114.4</v>
      </c>
      <c r="AH100" s="13">
        <f>VLOOKUP(A:A,[3]TDSheet!$A:$D,4,0)</f>
        <v>89</v>
      </c>
      <c r="AI100" s="13" t="str">
        <f>VLOOKUP(A:A,[1]TDSheet!$A:$AI,35,0)</f>
        <v>Паша</v>
      </c>
      <c r="AJ100" s="13">
        <f t="shared" si="13"/>
        <v>40</v>
      </c>
      <c r="AK100" s="13">
        <f t="shared" si="14"/>
        <v>32</v>
      </c>
      <c r="AL100" s="13">
        <f t="shared" si="15"/>
        <v>40</v>
      </c>
      <c r="AM100" s="13"/>
      <c r="AN100" s="13"/>
    </row>
    <row r="101" spans="1:40" s="1" customFormat="1" ht="21.95" customHeight="1" outlineLevel="1" x14ac:dyDescent="0.2">
      <c r="A101" s="7" t="s">
        <v>104</v>
      </c>
      <c r="B101" s="7" t="s">
        <v>8</v>
      </c>
      <c r="C101" s="8">
        <v>232.709</v>
      </c>
      <c r="D101" s="8">
        <v>552.05600000000004</v>
      </c>
      <c r="E101" s="8">
        <v>378.45</v>
      </c>
      <c r="F101" s="8">
        <v>391.815</v>
      </c>
      <c r="G101" s="1" t="str">
        <f>VLOOKUP(A:A,[1]TDSheet!$A:$G,7,0)</f>
        <v>н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367.916</v>
      </c>
      <c r="K101" s="13">
        <f t="shared" si="9"/>
        <v>10.533999999999992</v>
      </c>
      <c r="L101" s="13">
        <f>VLOOKUP(A:A,[1]TDSheet!$A:$M,13,0)</f>
        <v>110</v>
      </c>
      <c r="M101" s="13">
        <f>VLOOKUP(A:A,[1]TDSheet!$A:$N,14,0)</f>
        <v>0</v>
      </c>
      <c r="N101" s="13">
        <f>VLOOKUP(A:A,[1]TDSheet!$A:$V,22,0)</f>
        <v>30</v>
      </c>
      <c r="O101" s="13">
        <f>VLOOKUP(A:A,[1]TDSheet!$A:$X,24,0)</f>
        <v>30</v>
      </c>
      <c r="P101" s="13"/>
      <c r="Q101" s="13"/>
      <c r="R101" s="13"/>
      <c r="S101" s="13"/>
      <c r="T101" s="13"/>
      <c r="U101" s="15"/>
      <c r="V101" s="15">
        <v>30</v>
      </c>
      <c r="W101" s="13">
        <f t="shared" si="10"/>
        <v>75.69</v>
      </c>
      <c r="X101" s="15">
        <v>90</v>
      </c>
      <c r="Y101" s="16">
        <f t="shared" si="11"/>
        <v>9.0079931298718474</v>
      </c>
      <c r="Z101" s="13">
        <f t="shared" si="12"/>
        <v>5.1765755053507734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107.88</v>
      </c>
      <c r="AF101" s="13">
        <f>VLOOKUP(A:A,[1]TDSheet!$A:$AF,32,0)</f>
        <v>89.61</v>
      </c>
      <c r="AG101" s="13">
        <f>VLOOKUP(A:A,[1]TDSheet!$A:$AG,33,0)</f>
        <v>104.9752</v>
      </c>
      <c r="AH101" s="13">
        <f>VLOOKUP(A:A,[3]TDSheet!$A:$D,4,0)</f>
        <v>46.4</v>
      </c>
      <c r="AI101" s="13" t="str">
        <f>VLOOKUP(A:A,[1]TDSheet!$A:$AI,35,0)</f>
        <v>увел</v>
      </c>
      <c r="AJ101" s="13">
        <f t="shared" si="13"/>
        <v>0</v>
      </c>
      <c r="AK101" s="13">
        <f t="shared" si="14"/>
        <v>30</v>
      </c>
      <c r="AL101" s="13">
        <f t="shared" si="15"/>
        <v>90</v>
      </c>
      <c r="AM101" s="13"/>
      <c r="AN101" s="13"/>
    </row>
    <row r="102" spans="1:40" s="1" customFormat="1" ht="21.95" customHeight="1" outlineLevel="1" x14ac:dyDescent="0.2">
      <c r="A102" s="7" t="s">
        <v>105</v>
      </c>
      <c r="B102" s="7" t="s">
        <v>13</v>
      </c>
      <c r="C102" s="8">
        <v>83</v>
      </c>
      <c r="D102" s="8">
        <v>193</v>
      </c>
      <c r="E102" s="8">
        <v>210</v>
      </c>
      <c r="F102" s="8">
        <v>55</v>
      </c>
      <c r="G102" s="1" t="str">
        <f>VLOOKUP(A:A,[1]TDSheet!$A:$G,7,0)</f>
        <v>нов</v>
      </c>
      <c r="H102" s="1">
        <f>VLOOKUP(A:A,[1]TDSheet!$A:$H,8,0)</f>
        <v>0.4</v>
      </c>
      <c r="I102" s="1" t="e">
        <f>VLOOKUP(A:A,[1]TDSheet!$A:$I,9,0)</f>
        <v>#N/A</v>
      </c>
      <c r="J102" s="13">
        <f>VLOOKUP(A:A,[2]TDSheet!$A:$F,6,0)</f>
        <v>249</v>
      </c>
      <c r="K102" s="13">
        <f t="shared" si="9"/>
        <v>-39</v>
      </c>
      <c r="L102" s="13">
        <f>VLOOKUP(A:A,[1]TDSheet!$A:$M,13,0)</f>
        <v>40</v>
      </c>
      <c r="M102" s="13">
        <f>VLOOKUP(A:A,[1]TDSheet!$A:$N,14,0)</f>
        <v>50</v>
      </c>
      <c r="N102" s="13">
        <f>VLOOKUP(A:A,[1]TDSheet!$A:$V,22,0)</f>
        <v>50</v>
      </c>
      <c r="O102" s="13">
        <f>VLOOKUP(A:A,[1]TDSheet!$A:$X,24,0)</f>
        <v>50</v>
      </c>
      <c r="P102" s="13"/>
      <c r="Q102" s="13"/>
      <c r="R102" s="13"/>
      <c r="S102" s="13"/>
      <c r="T102" s="13"/>
      <c r="U102" s="15">
        <v>70</v>
      </c>
      <c r="V102" s="15">
        <v>20</v>
      </c>
      <c r="W102" s="13">
        <f t="shared" si="10"/>
        <v>42</v>
      </c>
      <c r="X102" s="15">
        <v>50</v>
      </c>
      <c r="Y102" s="16">
        <f t="shared" si="11"/>
        <v>9.1666666666666661</v>
      </c>
      <c r="Z102" s="13">
        <f t="shared" si="12"/>
        <v>1.3095238095238095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33.4</v>
      </c>
      <c r="AF102" s="13">
        <f>VLOOKUP(A:A,[1]TDSheet!$A:$AF,32,0)</f>
        <v>42.6</v>
      </c>
      <c r="AG102" s="13">
        <f>VLOOKUP(A:A,[1]TDSheet!$A:$AG,33,0)</f>
        <v>47.8</v>
      </c>
      <c r="AH102" s="13">
        <f>VLOOKUP(A:A,[3]TDSheet!$A:$D,4,0)</f>
        <v>59</v>
      </c>
      <c r="AI102" s="13" t="str">
        <f>VLOOKUP(A:A,[1]TDSheet!$A:$AI,35,0)</f>
        <v>увел</v>
      </c>
      <c r="AJ102" s="13">
        <f t="shared" si="13"/>
        <v>28</v>
      </c>
      <c r="AK102" s="13">
        <f t="shared" si="14"/>
        <v>8</v>
      </c>
      <c r="AL102" s="13">
        <f t="shared" si="15"/>
        <v>20</v>
      </c>
      <c r="AM102" s="13"/>
      <c r="AN102" s="13"/>
    </row>
    <row r="103" spans="1:40" s="1" customFormat="1" ht="11.1" customHeight="1" outlineLevel="1" x14ac:dyDescent="0.2">
      <c r="A103" s="7" t="s">
        <v>106</v>
      </c>
      <c r="B103" s="7" t="s">
        <v>8</v>
      </c>
      <c r="C103" s="8">
        <v>161.417</v>
      </c>
      <c r="D103" s="8">
        <v>406.48700000000002</v>
      </c>
      <c r="E103" s="8">
        <v>308.85000000000002</v>
      </c>
      <c r="F103" s="8">
        <v>244.554</v>
      </c>
      <c r="G103" s="1" t="str">
        <f>VLOOKUP(A:A,[1]TDSheet!$A:$G,7,0)</f>
        <v>нов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299.81799999999998</v>
      </c>
      <c r="K103" s="13">
        <f t="shared" si="9"/>
        <v>9.0320000000000391</v>
      </c>
      <c r="L103" s="13">
        <f>VLOOKUP(A:A,[1]TDSheet!$A:$M,13,0)</f>
        <v>70</v>
      </c>
      <c r="M103" s="13">
        <f>VLOOKUP(A:A,[1]TDSheet!$A:$N,14,0)</f>
        <v>0</v>
      </c>
      <c r="N103" s="13">
        <f>VLOOKUP(A:A,[1]TDSheet!$A:$V,22,0)</f>
        <v>40</v>
      </c>
      <c r="O103" s="13">
        <f>VLOOKUP(A:A,[1]TDSheet!$A:$X,24,0)</f>
        <v>40</v>
      </c>
      <c r="P103" s="13"/>
      <c r="Q103" s="13"/>
      <c r="R103" s="13"/>
      <c r="S103" s="13"/>
      <c r="T103" s="13"/>
      <c r="U103" s="15">
        <v>30</v>
      </c>
      <c r="V103" s="15">
        <v>80</v>
      </c>
      <c r="W103" s="13">
        <f t="shared" si="10"/>
        <v>61.77</v>
      </c>
      <c r="X103" s="15">
        <v>50</v>
      </c>
      <c r="Y103" s="16">
        <f t="shared" si="11"/>
        <v>8.9777238141492628</v>
      </c>
      <c r="Z103" s="13">
        <f t="shared" si="12"/>
        <v>3.9591063623118017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62.931600000000003</v>
      </c>
      <c r="AF103" s="13">
        <f>VLOOKUP(A:A,[1]TDSheet!$A:$AF,32,0)</f>
        <v>71.05</v>
      </c>
      <c r="AG103" s="13">
        <f>VLOOKUP(A:A,[1]TDSheet!$A:$AG,33,0)</f>
        <v>67.28</v>
      </c>
      <c r="AH103" s="13">
        <f>VLOOKUP(A:A,[3]TDSheet!$A:$D,4,0)</f>
        <v>60.9</v>
      </c>
      <c r="AI103" s="13" t="str">
        <f>VLOOKUP(A:A,[1]TDSheet!$A:$AI,35,0)</f>
        <v>увел</v>
      </c>
      <c r="AJ103" s="13">
        <f t="shared" si="13"/>
        <v>30</v>
      </c>
      <c r="AK103" s="13">
        <f t="shared" si="14"/>
        <v>80</v>
      </c>
      <c r="AL103" s="13">
        <f t="shared" si="15"/>
        <v>50</v>
      </c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13</v>
      </c>
      <c r="C104" s="8">
        <v>56</v>
      </c>
      <c r="D104" s="8">
        <v>147</v>
      </c>
      <c r="E104" s="8">
        <v>140</v>
      </c>
      <c r="F104" s="8">
        <v>60</v>
      </c>
      <c r="G104" s="1" t="str">
        <f>VLOOKUP(A:A,[1]TDSheet!$A:$G,7,0)</f>
        <v>н</v>
      </c>
      <c r="H104" s="1">
        <f>VLOOKUP(A:A,[1]TDSheet!$A:$H,8,0)</f>
        <v>0.4</v>
      </c>
      <c r="I104" s="1" t="e">
        <f>VLOOKUP(A:A,[1]TDSheet!$A:$I,9,0)</f>
        <v>#N/A</v>
      </c>
      <c r="J104" s="13">
        <f>VLOOKUP(A:A,[2]TDSheet!$A:$F,6,0)</f>
        <v>182</v>
      </c>
      <c r="K104" s="13">
        <f t="shared" si="9"/>
        <v>-42</v>
      </c>
      <c r="L104" s="13">
        <f>VLOOKUP(A:A,[1]TDSheet!$A:$M,13,0)</f>
        <v>20</v>
      </c>
      <c r="M104" s="13">
        <f>VLOOKUP(A:A,[1]TDSheet!$A:$N,14,0)</f>
        <v>0</v>
      </c>
      <c r="N104" s="13">
        <f>VLOOKUP(A:A,[1]TDSheet!$A:$V,22,0)</f>
        <v>40</v>
      </c>
      <c r="O104" s="13">
        <f>VLOOKUP(A:A,[1]TDSheet!$A:$X,24,0)</f>
        <v>40</v>
      </c>
      <c r="P104" s="13"/>
      <c r="Q104" s="13"/>
      <c r="R104" s="13"/>
      <c r="S104" s="13"/>
      <c r="T104" s="13"/>
      <c r="U104" s="15">
        <v>40</v>
      </c>
      <c r="V104" s="15">
        <v>30</v>
      </c>
      <c r="W104" s="13">
        <f t="shared" si="10"/>
        <v>28</v>
      </c>
      <c r="X104" s="15">
        <v>30</v>
      </c>
      <c r="Y104" s="16">
        <f t="shared" si="11"/>
        <v>9.2857142857142865</v>
      </c>
      <c r="Z104" s="13">
        <f t="shared" si="12"/>
        <v>2.1428571428571428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36.200000000000003</v>
      </c>
      <c r="AF104" s="13">
        <f>VLOOKUP(A:A,[1]TDSheet!$A:$AF,32,0)</f>
        <v>22.2</v>
      </c>
      <c r="AG104" s="13">
        <f>VLOOKUP(A:A,[1]TDSheet!$A:$AG,33,0)</f>
        <v>27</v>
      </c>
      <c r="AH104" s="13">
        <f>VLOOKUP(A:A,[3]TDSheet!$A:$D,4,0)</f>
        <v>33</v>
      </c>
      <c r="AI104" s="13" t="str">
        <f>VLOOKUP(A:A,[1]TDSheet!$A:$AI,35,0)</f>
        <v>Паша</v>
      </c>
      <c r="AJ104" s="13">
        <f t="shared" si="13"/>
        <v>16</v>
      </c>
      <c r="AK104" s="13">
        <f t="shared" si="14"/>
        <v>12</v>
      </c>
      <c r="AL104" s="13">
        <f t="shared" si="15"/>
        <v>12</v>
      </c>
      <c r="AM104" s="13"/>
      <c r="AN104" s="13"/>
    </row>
    <row r="105" spans="1:40" s="1" customFormat="1" ht="21.95" customHeight="1" outlineLevel="1" x14ac:dyDescent="0.2">
      <c r="A105" s="7" t="s">
        <v>108</v>
      </c>
      <c r="B105" s="7" t="s">
        <v>13</v>
      </c>
      <c r="C105" s="8">
        <v>252</v>
      </c>
      <c r="D105" s="8">
        <v>64</v>
      </c>
      <c r="E105" s="8">
        <v>182</v>
      </c>
      <c r="F105" s="8">
        <v>127</v>
      </c>
      <c r="G105" s="1" t="str">
        <f>VLOOKUP(A:A,[1]TDSheet!$A:$G,7,0)</f>
        <v>нов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202</v>
      </c>
      <c r="K105" s="13">
        <f t="shared" si="9"/>
        <v>-20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VLOOKUP(A:A,[1]TDSheet!$A:$V,22,0)</f>
        <v>40</v>
      </c>
      <c r="O105" s="13">
        <f>VLOOKUP(A:A,[1]TDSheet!$A:$X,24,0)</f>
        <v>40</v>
      </c>
      <c r="P105" s="13"/>
      <c r="Q105" s="13"/>
      <c r="R105" s="13"/>
      <c r="S105" s="13"/>
      <c r="T105" s="13"/>
      <c r="U105" s="15">
        <v>50</v>
      </c>
      <c r="V105" s="15">
        <v>40</v>
      </c>
      <c r="W105" s="13">
        <f t="shared" si="10"/>
        <v>36.4</v>
      </c>
      <c r="X105" s="15">
        <v>30</v>
      </c>
      <c r="Y105" s="16">
        <f t="shared" si="11"/>
        <v>8.9835164835164836</v>
      </c>
      <c r="Z105" s="13">
        <f t="shared" si="12"/>
        <v>3.4890109890109891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50.2</v>
      </c>
      <c r="AF105" s="13">
        <f>VLOOKUP(A:A,[1]TDSheet!$A:$AF,32,0)</f>
        <v>47.2</v>
      </c>
      <c r="AG105" s="13">
        <f>VLOOKUP(A:A,[1]TDSheet!$A:$AG,33,0)</f>
        <v>37.799999999999997</v>
      </c>
      <c r="AH105" s="13">
        <f>VLOOKUP(A:A,[3]TDSheet!$A:$D,4,0)</f>
        <v>34</v>
      </c>
      <c r="AI105" s="13" t="e">
        <f>VLOOKUP(A:A,[1]TDSheet!$A:$AI,35,0)</f>
        <v>#N/A</v>
      </c>
      <c r="AJ105" s="13">
        <f t="shared" si="13"/>
        <v>10</v>
      </c>
      <c r="AK105" s="13">
        <f t="shared" si="14"/>
        <v>8</v>
      </c>
      <c r="AL105" s="13">
        <f t="shared" si="15"/>
        <v>6</v>
      </c>
      <c r="AM105" s="13"/>
      <c r="AN105" s="13"/>
    </row>
    <row r="106" spans="1:40" s="1" customFormat="1" ht="21.95" customHeight="1" outlineLevel="1" x14ac:dyDescent="0.2">
      <c r="A106" s="7" t="s">
        <v>109</v>
      </c>
      <c r="B106" s="7" t="s">
        <v>13</v>
      </c>
      <c r="C106" s="8">
        <v>283</v>
      </c>
      <c r="D106" s="8">
        <v>82</v>
      </c>
      <c r="E106" s="8">
        <v>208</v>
      </c>
      <c r="F106" s="8">
        <v>148</v>
      </c>
      <c r="G106" s="1" t="str">
        <f>VLOOKUP(A:A,[1]TDSheet!$A:$G,7,0)</f>
        <v>нов</v>
      </c>
      <c r="H106" s="1">
        <f>VLOOKUP(A:A,[1]TDSheet!$A:$H,8,0)</f>
        <v>0.2</v>
      </c>
      <c r="I106" s="1" t="e">
        <f>VLOOKUP(A:A,[1]TDSheet!$A:$I,9,0)</f>
        <v>#N/A</v>
      </c>
      <c r="J106" s="13">
        <f>VLOOKUP(A:A,[2]TDSheet!$A:$F,6,0)</f>
        <v>234</v>
      </c>
      <c r="K106" s="13">
        <f t="shared" si="9"/>
        <v>-26</v>
      </c>
      <c r="L106" s="13">
        <f>VLOOKUP(A:A,[1]TDSheet!$A:$M,13,0)</f>
        <v>30</v>
      </c>
      <c r="M106" s="13">
        <f>VLOOKUP(A:A,[1]TDSheet!$A:$N,14,0)</f>
        <v>0</v>
      </c>
      <c r="N106" s="13">
        <f>VLOOKUP(A:A,[1]TDSheet!$A:$V,22,0)</f>
        <v>40</v>
      </c>
      <c r="O106" s="13">
        <f>VLOOKUP(A:A,[1]TDSheet!$A:$X,24,0)</f>
        <v>40</v>
      </c>
      <c r="P106" s="13"/>
      <c r="Q106" s="13"/>
      <c r="R106" s="13"/>
      <c r="S106" s="13"/>
      <c r="T106" s="13"/>
      <c r="U106" s="15">
        <v>40</v>
      </c>
      <c r="V106" s="15">
        <v>40</v>
      </c>
      <c r="W106" s="13">
        <f t="shared" si="10"/>
        <v>41.6</v>
      </c>
      <c r="X106" s="15">
        <v>40</v>
      </c>
      <c r="Y106" s="16">
        <f t="shared" si="11"/>
        <v>9.0865384615384617</v>
      </c>
      <c r="Z106" s="13">
        <f t="shared" si="12"/>
        <v>3.5576923076923075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56</v>
      </c>
      <c r="AF106" s="13">
        <f>VLOOKUP(A:A,[1]TDSheet!$A:$AF,32,0)</f>
        <v>46.8</v>
      </c>
      <c r="AG106" s="13">
        <f>VLOOKUP(A:A,[1]TDSheet!$A:$AG,33,0)</f>
        <v>46</v>
      </c>
      <c r="AH106" s="13">
        <f>VLOOKUP(A:A,[3]TDSheet!$A:$D,4,0)</f>
        <v>24</v>
      </c>
      <c r="AI106" s="13" t="str">
        <f>VLOOKUP(A:A,[1]TDSheet!$A:$AI,35,0)</f>
        <v>увел</v>
      </c>
      <c r="AJ106" s="13">
        <f t="shared" si="13"/>
        <v>8</v>
      </c>
      <c r="AK106" s="13">
        <f t="shared" si="14"/>
        <v>8</v>
      </c>
      <c r="AL106" s="13">
        <f t="shared" si="15"/>
        <v>8</v>
      </c>
      <c r="AM106" s="13"/>
      <c r="AN106" s="13"/>
    </row>
    <row r="107" spans="1:40" s="1" customFormat="1" ht="21.95" customHeight="1" outlineLevel="1" x14ac:dyDescent="0.2">
      <c r="A107" s="7" t="s">
        <v>110</v>
      </c>
      <c r="B107" s="7" t="s">
        <v>13</v>
      </c>
      <c r="C107" s="8">
        <v>255</v>
      </c>
      <c r="D107" s="8">
        <v>584</v>
      </c>
      <c r="E107" s="8">
        <v>498</v>
      </c>
      <c r="F107" s="8">
        <v>315</v>
      </c>
      <c r="G107" s="1" t="str">
        <f>VLOOKUP(A:A,[1]TDSheet!$A:$G,7,0)</f>
        <v>нов</v>
      </c>
      <c r="H107" s="1">
        <f>VLOOKUP(A:A,[1]TDSheet!$A:$H,8,0)</f>
        <v>0.2</v>
      </c>
      <c r="I107" s="1" t="e">
        <f>VLOOKUP(A:A,[1]TDSheet!$A:$I,9,0)</f>
        <v>#N/A</v>
      </c>
      <c r="J107" s="13">
        <f>VLOOKUP(A:A,[2]TDSheet!$A:$F,6,0)</f>
        <v>564</v>
      </c>
      <c r="K107" s="13">
        <f t="shared" si="9"/>
        <v>-66</v>
      </c>
      <c r="L107" s="13">
        <f>VLOOKUP(A:A,[1]TDSheet!$A:$M,13,0)</f>
        <v>80</v>
      </c>
      <c r="M107" s="13">
        <f>VLOOKUP(A:A,[1]TDSheet!$A:$N,14,0)</f>
        <v>0</v>
      </c>
      <c r="N107" s="13">
        <f>VLOOKUP(A:A,[1]TDSheet!$A:$V,22,0)</f>
        <v>120</v>
      </c>
      <c r="O107" s="13">
        <f>VLOOKUP(A:A,[1]TDSheet!$A:$X,24,0)</f>
        <v>120</v>
      </c>
      <c r="P107" s="13"/>
      <c r="Q107" s="13"/>
      <c r="R107" s="13"/>
      <c r="S107" s="13"/>
      <c r="T107" s="13"/>
      <c r="U107" s="15">
        <v>70</v>
      </c>
      <c r="V107" s="15">
        <v>80</v>
      </c>
      <c r="W107" s="13">
        <f t="shared" si="10"/>
        <v>99.6</v>
      </c>
      <c r="X107" s="15">
        <v>100</v>
      </c>
      <c r="Y107" s="16">
        <f t="shared" si="11"/>
        <v>8.8855421686747</v>
      </c>
      <c r="Z107" s="13">
        <f t="shared" si="12"/>
        <v>3.1626506024096388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70.2</v>
      </c>
      <c r="AF107" s="13">
        <f>VLOOKUP(A:A,[1]TDSheet!$A:$AF,32,0)</f>
        <v>105</v>
      </c>
      <c r="AG107" s="13">
        <f>VLOOKUP(A:A,[1]TDSheet!$A:$AG,33,0)</f>
        <v>111.2</v>
      </c>
      <c r="AH107" s="13">
        <f>VLOOKUP(A:A,[3]TDSheet!$A:$D,4,0)</f>
        <v>70</v>
      </c>
      <c r="AI107" s="13" t="str">
        <f>VLOOKUP(A:A,[1]TDSheet!$A:$AI,35,0)</f>
        <v>увел</v>
      </c>
      <c r="AJ107" s="13">
        <f t="shared" si="13"/>
        <v>14</v>
      </c>
      <c r="AK107" s="13">
        <f t="shared" si="14"/>
        <v>16</v>
      </c>
      <c r="AL107" s="13">
        <f t="shared" si="15"/>
        <v>20</v>
      </c>
      <c r="AM107" s="13"/>
      <c r="AN107" s="13"/>
    </row>
    <row r="108" spans="1:40" s="1" customFormat="1" ht="11.1" customHeight="1" outlineLevel="1" x14ac:dyDescent="0.2">
      <c r="A108" s="7" t="s">
        <v>111</v>
      </c>
      <c r="B108" s="7" t="s">
        <v>13</v>
      </c>
      <c r="C108" s="8">
        <v>48</v>
      </c>
      <c r="D108" s="8">
        <v>115</v>
      </c>
      <c r="E108" s="8">
        <v>125</v>
      </c>
      <c r="F108" s="8">
        <v>30</v>
      </c>
      <c r="G108" s="1" t="str">
        <f>VLOOKUP(A:A,[1]TDSheet!$A:$G,7,0)</f>
        <v>нов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175</v>
      </c>
      <c r="K108" s="13">
        <f t="shared" si="9"/>
        <v>-50</v>
      </c>
      <c r="L108" s="13">
        <f>VLOOKUP(A:A,[1]TDSheet!$A:$M,13,0)</f>
        <v>30</v>
      </c>
      <c r="M108" s="13">
        <f>VLOOKUP(A:A,[1]TDSheet!$A:$N,14,0)</f>
        <v>20</v>
      </c>
      <c r="N108" s="13">
        <f>VLOOKUP(A:A,[1]TDSheet!$A:$V,22,0)</f>
        <v>40</v>
      </c>
      <c r="O108" s="13">
        <f>VLOOKUP(A:A,[1]TDSheet!$A:$X,24,0)</f>
        <v>40</v>
      </c>
      <c r="P108" s="13"/>
      <c r="Q108" s="13"/>
      <c r="R108" s="13"/>
      <c r="S108" s="13"/>
      <c r="T108" s="13"/>
      <c r="U108" s="15">
        <v>20</v>
      </c>
      <c r="V108" s="15">
        <v>20</v>
      </c>
      <c r="W108" s="13">
        <f t="shared" si="10"/>
        <v>25</v>
      </c>
      <c r="X108" s="15">
        <v>20</v>
      </c>
      <c r="Y108" s="16">
        <f t="shared" si="11"/>
        <v>8.8000000000000007</v>
      </c>
      <c r="Z108" s="13">
        <f t="shared" si="12"/>
        <v>1.2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16.2</v>
      </c>
      <c r="AF108" s="13">
        <f>VLOOKUP(A:A,[1]TDSheet!$A:$AF,32,0)</f>
        <v>15.2</v>
      </c>
      <c r="AG108" s="13">
        <f>VLOOKUP(A:A,[1]TDSheet!$A:$AG,33,0)</f>
        <v>21</v>
      </c>
      <c r="AH108" s="13">
        <f>VLOOKUP(A:A,[3]TDSheet!$A:$D,4,0)</f>
        <v>21</v>
      </c>
      <c r="AI108" s="13" t="str">
        <f>VLOOKUP(A:A,[1]TDSheet!$A:$AI,35,0)</f>
        <v>увел</v>
      </c>
      <c r="AJ108" s="13">
        <f t="shared" si="13"/>
        <v>6</v>
      </c>
      <c r="AK108" s="13">
        <f t="shared" si="14"/>
        <v>6</v>
      </c>
      <c r="AL108" s="13">
        <f t="shared" si="15"/>
        <v>6</v>
      </c>
      <c r="AM108" s="13"/>
      <c r="AN108" s="13"/>
    </row>
    <row r="109" spans="1:40" s="1" customFormat="1" ht="11.1" customHeight="1" outlineLevel="1" x14ac:dyDescent="0.2">
      <c r="A109" s="7" t="s">
        <v>112</v>
      </c>
      <c r="B109" s="7" t="s">
        <v>8</v>
      </c>
      <c r="C109" s="8">
        <v>82.343000000000004</v>
      </c>
      <c r="D109" s="8">
        <v>5.9359999999999999</v>
      </c>
      <c r="E109" s="18">
        <v>596</v>
      </c>
      <c r="F109" s="18">
        <v>682</v>
      </c>
      <c r="G109" s="1" t="str">
        <f>VLOOKUP(A:A,[1]TDSheet!$A:$G,7,0)</f>
        <v>рот</v>
      </c>
      <c r="H109" s="17">
        <f>VLOOKUP(A:A,[1]TDSheet!$A:$H,8,0)</f>
        <v>1</v>
      </c>
      <c r="I109" s="1" t="e">
        <f>VLOOKUP(A:A,[1]TDSheet!$A:$I,9,0)</f>
        <v>#N/A</v>
      </c>
      <c r="J109" s="13">
        <f>VLOOKUP(A:A,[2]TDSheet!$A:$F,6,0)</f>
        <v>140.76400000000001</v>
      </c>
      <c r="K109" s="13">
        <f t="shared" si="9"/>
        <v>455.23599999999999</v>
      </c>
      <c r="L109" s="13">
        <f>VLOOKUP(A:A,[1]TDSheet!$A:$M,13,0)</f>
        <v>150</v>
      </c>
      <c r="M109" s="13">
        <f>VLOOKUP(A:A,[1]TDSheet!$A:$N,14,0)</f>
        <v>100</v>
      </c>
      <c r="N109" s="13">
        <f>VLOOKUP(A:A,[1]TDSheet!$A:$V,22,0)</f>
        <v>150</v>
      </c>
      <c r="O109" s="13">
        <f>VLOOKUP(A:A,[1]TDSheet!$A:$X,24,0)</f>
        <v>150</v>
      </c>
      <c r="P109" s="13"/>
      <c r="Q109" s="13"/>
      <c r="R109" s="13"/>
      <c r="S109" s="13"/>
      <c r="T109" s="13"/>
      <c r="U109" s="15"/>
      <c r="V109" s="15">
        <v>150</v>
      </c>
      <c r="W109" s="13">
        <f t="shared" si="10"/>
        <v>119.2</v>
      </c>
      <c r="X109" s="15">
        <v>120</v>
      </c>
      <c r="Y109" s="16">
        <f t="shared" si="11"/>
        <v>12.600671140939596</v>
      </c>
      <c r="Z109" s="13">
        <f t="shared" si="12"/>
        <v>5.7214765100671139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107.8</v>
      </c>
      <c r="AF109" s="13">
        <f>VLOOKUP(A:A,[1]TDSheet!$A:$AF,32,0)</f>
        <v>116.452</v>
      </c>
      <c r="AG109" s="13">
        <f>VLOOKUP(A:A,[1]TDSheet!$A:$AG,33,0)</f>
        <v>138.71700000000001</v>
      </c>
      <c r="AH109" s="13">
        <v>0</v>
      </c>
      <c r="AI109" s="13" t="e">
        <f>VLOOKUP(A:A,[1]TDSheet!$A:$AI,35,0)</f>
        <v>#N/A</v>
      </c>
      <c r="AJ109" s="13">
        <f t="shared" si="13"/>
        <v>0</v>
      </c>
      <c r="AK109" s="13">
        <f t="shared" si="14"/>
        <v>150</v>
      </c>
      <c r="AL109" s="13">
        <f t="shared" si="15"/>
        <v>120</v>
      </c>
      <c r="AM109" s="13"/>
      <c r="AN109" s="13"/>
    </row>
    <row r="110" spans="1:40" s="1" customFormat="1" ht="11.1" customHeight="1" outlineLevel="1" x14ac:dyDescent="0.2">
      <c r="A110" s="7" t="s">
        <v>113</v>
      </c>
      <c r="B110" s="7" t="s">
        <v>8</v>
      </c>
      <c r="C110" s="8">
        <v>822.96100000000001</v>
      </c>
      <c r="D110" s="8">
        <v>9686.5460000000003</v>
      </c>
      <c r="E110" s="8">
        <v>4123.9809999999998</v>
      </c>
      <c r="F110" s="8">
        <v>2128.556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4613.21</v>
      </c>
      <c r="K110" s="13">
        <f t="shared" si="9"/>
        <v>-489.22900000000027</v>
      </c>
      <c r="L110" s="13">
        <f>VLOOKUP(A:A,[1]TDSheet!$A:$M,13,0)</f>
        <v>900</v>
      </c>
      <c r="M110" s="13">
        <f>VLOOKUP(A:A,[1]TDSheet!$A:$N,14,0)</f>
        <v>0</v>
      </c>
      <c r="N110" s="13">
        <f>VLOOKUP(A:A,[1]TDSheet!$A:$V,22,0)</f>
        <v>900</v>
      </c>
      <c r="O110" s="13">
        <f>VLOOKUP(A:A,[1]TDSheet!$A:$X,24,0)</f>
        <v>900</v>
      </c>
      <c r="P110" s="13"/>
      <c r="Q110" s="13"/>
      <c r="R110" s="13"/>
      <c r="S110" s="13"/>
      <c r="T110" s="13"/>
      <c r="U110" s="15">
        <v>1000</v>
      </c>
      <c r="V110" s="15">
        <v>1000</v>
      </c>
      <c r="W110" s="13">
        <f t="shared" si="10"/>
        <v>824.7962</v>
      </c>
      <c r="X110" s="15">
        <v>700</v>
      </c>
      <c r="Y110" s="16">
        <f t="shared" si="11"/>
        <v>9.1277772618254058</v>
      </c>
      <c r="Z110" s="13">
        <f t="shared" si="12"/>
        <v>2.5807053912227045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938.22</v>
      </c>
      <c r="AF110" s="13">
        <f>VLOOKUP(A:A,[1]TDSheet!$A:$AF,32,0)</f>
        <v>784.851</v>
      </c>
      <c r="AG110" s="13">
        <f>VLOOKUP(A:A,[1]TDSheet!$A:$AG,33,0)</f>
        <v>911.99559999999997</v>
      </c>
      <c r="AH110" s="13">
        <f>VLOOKUP(A:A,[3]TDSheet!$A:$D,4,0)</f>
        <v>856.46500000000003</v>
      </c>
      <c r="AI110" s="13" t="str">
        <f>VLOOKUP(A:A,[1]TDSheet!$A:$AI,35,0)</f>
        <v>оконч</v>
      </c>
      <c r="AJ110" s="13">
        <f t="shared" si="13"/>
        <v>1000</v>
      </c>
      <c r="AK110" s="13">
        <f t="shared" si="14"/>
        <v>1000</v>
      </c>
      <c r="AL110" s="13">
        <f t="shared" si="15"/>
        <v>700</v>
      </c>
      <c r="AM110" s="13"/>
      <c r="AN110" s="13"/>
    </row>
    <row r="111" spans="1:40" s="1" customFormat="1" ht="11.1" customHeight="1" outlineLevel="1" x14ac:dyDescent="0.2">
      <c r="A111" s="7" t="s">
        <v>114</v>
      </c>
      <c r="B111" s="7" t="s">
        <v>8</v>
      </c>
      <c r="C111" s="8">
        <v>2991.5369999999998</v>
      </c>
      <c r="D111" s="8">
        <v>15862.716</v>
      </c>
      <c r="E111" s="8">
        <v>10140.111999999999</v>
      </c>
      <c r="F111" s="8">
        <v>3377.748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9956.1540000000005</v>
      </c>
      <c r="K111" s="13">
        <f t="shared" si="9"/>
        <v>183.95799999999872</v>
      </c>
      <c r="L111" s="13">
        <f>VLOOKUP(A:A,[1]TDSheet!$A:$M,13,0)</f>
        <v>1600</v>
      </c>
      <c r="M111" s="13">
        <f>VLOOKUP(A:A,[1]TDSheet!$A:$N,14,0)</f>
        <v>2500</v>
      </c>
      <c r="N111" s="13">
        <f>VLOOKUP(A:A,[1]TDSheet!$A:$V,22,0)</f>
        <v>2400</v>
      </c>
      <c r="O111" s="13">
        <f>VLOOKUP(A:A,[1]TDSheet!$A:$X,24,0)</f>
        <v>2500</v>
      </c>
      <c r="P111" s="13"/>
      <c r="Q111" s="13"/>
      <c r="R111" s="13"/>
      <c r="S111" s="13"/>
      <c r="T111" s="13"/>
      <c r="U111" s="15">
        <v>1500</v>
      </c>
      <c r="V111" s="15">
        <v>2300</v>
      </c>
      <c r="W111" s="13">
        <f t="shared" si="10"/>
        <v>2028.0223999999998</v>
      </c>
      <c r="X111" s="15">
        <v>1800</v>
      </c>
      <c r="Y111" s="16">
        <f t="shared" si="11"/>
        <v>8.864669344875086</v>
      </c>
      <c r="Z111" s="13">
        <f t="shared" si="12"/>
        <v>1.6655378165448274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1718</v>
      </c>
      <c r="AF111" s="13">
        <f>VLOOKUP(A:A,[1]TDSheet!$A:$AF,32,0)</f>
        <v>1517.8</v>
      </c>
      <c r="AG111" s="13">
        <f>VLOOKUP(A:A,[1]TDSheet!$A:$AG,33,0)</f>
        <v>1857.6</v>
      </c>
      <c r="AH111" s="13">
        <f>VLOOKUP(A:A,[3]TDSheet!$A:$D,4,0)</f>
        <v>2226.7199999999998</v>
      </c>
      <c r="AI111" s="13" t="s">
        <v>146</v>
      </c>
      <c r="AJ111" s="13">
        <f t="shared" si="13"/>
        <v>1500</v>
      </c>
      <c r="AK111" s="13">
        <f t="shared" si="14"/>
        <v>2300</v>
      </c>
      <c r="AL111" s="13">
        <f t="shared" si="15"/>
        <v>1800</v>
      </c>
      <c r="AM111" s="13"/>
      <c r="AN111" s="13"/>
    </row>
    <row r="112" spans="1:40" s="1" customFormat="1" ht="11.1" customHeight="1" outlineLevel="1" x14ac:dyDescent="0.2">
      <c r="A112" s="7" t="s">
        <v>115</v>
      </c>
      <c r="B112" s="7" t="s">
        <v>8</v>
      </c>
      <c r="C112" s="8">
        <v>2250.386</v>
      </c>
      <c r="D112" s="8">
        <v>9007.9320000000007</v>
      </c>
      <c r="E112" s="18">
        <v>4945</v>
      </c>
      <c r="F112" s="19">
        <v>3177</v>
      </c>
      <c r="G112" s="1">
        <f>VLOOKUP(A:A,[1]TDSheet!$A:$G,7,0)</f>
        <v>0</v>
      </c>
      <c r="H112" s="17">
        <f>VLOOKUP(A:A,[1]TDSheet!$A:$H,8,0)</f>
        <v>1</v>
      </c>
      <c r="I112" s="1" t="e">
        <f>VLOOKUP(A:A,[1]TDSheet!$A:$I,9,0)</f>
        <v>#N/A</v>
      </c>
      <c r="J112" s="13">
        <f>VLOOKUP(A:A,[2]TDSheet!$A:$F,6,0)</f>
        <v>3784.578</v>
      </c>
      <c r="K112" s="13">
        <f t="shared" si="9"/>
        <v>1160.422</v>
      </c>
      <c r="L112" s="13">
        <f>VLOOKUP(A:A,[1]TDSheet!$A:$M,13,0)</f>
        <v>1000</v>
      </c>
      <c r="M112" s="13">
        <f>VLOOKUP(A:A,[1]TDSheet!$A:$N,14,0)</f>
        <v>0</v>
      </c>
      <c r="N112" s="13">
        <f>VLOOKUP(A:A,[1]TDSheet!$A:$V,22,0)</f>
        <v>600</v>
      </c>
      <c r="O112" s="13">
        <f>VLOOKUP(A:A,[1]TDSheet!$A:$X,24,0)</f>
        <v>600</v>
      </c>
      <c r="P112" s="13"/>
      <c r="Q112" s="13"/>
      <c r="R112" s="13"/>
      <c r="S112" s="13"/>
      <c r="T112" s="13"/>
      <c r="U112" s="15">
        <v>1300</v>
      </c>
      <c r="V112" s="15">
        <v>1200</v>
      </c>
      <c r="W112" s="13">
        <f t="shared" si="10"/>
        <v>989</v>
      </c>
      <c r="X112" s="15">
        <v>1000</v>
      </c>
      <c r="Y112" s="16">
        <f t="shared" si="11"/>
        <v>8.9757330637007087</v>
      </c>
      <c r="Z112" s="13">
        <f t="shared" si="12"/>
        <v>3.2123356926188067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1121</v>
      </c>
      <c r="AF112" s="13">
        <f>VLOOKUP(A:A,[1]TDSheet!$A:$AF,32,0)</f>
        <v>1265.8</v>
      </c>
      <c r="AG112" s="13">
        <f>VLOOKUP(A:A,[1]TDSheet!$A:$AG,33,0)</f>
        <v>1088.8</v>
      </c>
      <c r="AH112" s="13">
        <f>VLOOKUP(A:A,[3]TDSheet!$A:$D,4,0)</f>
        <v>1045.1849999999999</v>
      </c>
      <c r="AI112" s="13" t="str">
        <f>VLOOKUP(A:A,[1]TDSheet!$A:$AI,35,0)</f>
        <v>оконч</v>
      </c>
      <c r="AJ112" s="13">
        <f t="shared" si="13"/>
        <v>1300</v>
      </c>
      <c r="AK112" s="13">
        <f t="shared" si="14"/>
        <v>1200</v>
      </c>
      <c r="AL112" s="13">
        <f t="shared" si="15"/>
        <v>1000</v>
      </c>
      <c r="AM112" s="13"/>
      <c r="AN112" s="13"/>
    </row>
    <row r="113" spans="1:40" s="1" customFormat="1" ht="11.1" customHeight="1" outlineLevel="1" x14ac:dyDescent="0.2">
      <c r="A113" s="7" t="s">
        <v>116</v>
      </c>
      <c r="B113" s="7" t="s">
        <v>13</v>
      </c>
      <c r="C113" s="8">
        <v>183</v>
      </c>
      <c r="D113" s="8">
        <v>252</v>
      </c>
      <c r="E113" s="8">
        <v>239</v>
      </c>
      <c r="F113" s="8">
        <v>78</v>
      </c>
      <c r="G113" s="1">
        <f>VLOOKUP(A:A,[1]TDSheet!$A:$G,7,0)</f>
        <v>0</v>
      </c>
      <c r="H113" s="1">
        <f>VLOOKUP(A:A,[1]TDSheet!$A:$H,8,0)</f>
        <v>0.5</v>
      </c>
      <c r="I113" s="1" t="e">
        <f>VLOOKUP(A:A,[1]TDSheet!$A:$I,9,0)</f>
        <v>#N/A</v>
      </c>
      <c r="J113" s="13">
        <f>VLOOKUP(A:A,[2]TDSheet!$A:$F,6,0)</f>
        <v>258</v>
      </c>
      <c r="K113" s="13">
        <f t="shared" si="9"/>
        <v>-19</v>
      </c>
      <c r="L113" s="13">
        <f>VLOOKUP(A:A,[1]TDSheet!$A:$M,13,0)</f>
        <v>50</v>
      </c>
      <c r="M113" s="13">
        <f>VLOOKUP(A:A,[1]TDSheet!$A:$N,14,0)</f>
        <v>0</v>
      </c>
      <c r="N113" s="13">
        <f>VLOOKUP(A:A,[1]TDSheet!$A:$V,22,0)</f>
        <v>100</v>
      </c>
      <c r="O113" s="13">
        <f>VLOOKUP(A:A,[1]TDSheet!$A:$X,24,0)</f>
        <v>100</v>
      </c>
      <c r="P113" s="13"/>
      <c r="Q113" s="13"/>
      <c r="R113" s="13"/>
      <c r="S113" s="13"/>
      <c r="T113" s="13"/>
      <c r="U113" s="15"/>
      <c r="V113" s="15">
        <v>50</v>
      </c>
      <c r="W113" s="13">
        <f t="shared" si="10"/>
        <v>47.8</v>
      </c>
      <c r="X113" s="15">
        <v>50</v>
      </c>
      <c r="Y113" s="16">
        <f t="shared" si="11"/>
        <v>8.95397489539749</v>
      </c>
      <c r="Z113" s="13">
        <f t="shared" si="12"/>
        <v>1.6317991631799165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51</v>
      </c>
      <c r="AF113" s="13">
        <f>VLOOKUP(A:A,[1]TDSheet!$A:$AF,32,0)</f>
        <v>54</v>
      </c>
      <c r="AG113" s="13">
        <f>VLOOKUP(A:A,[1]TDSheet!$A:$AG,33,0)</f>
        <v>44.2</v>
      </c>
      <c r="AH113" s="13">
        <f>VLOOKUP(A:A,[3]TDSheet!$A:$D,4,0)</f>
        <v>42</v>
      </c>
      <c r="AI113" s="13" t="e">
        <f>VLOOKUP(A:A,[1]TDSheet!$A:$AI,35,0)</f>
        <v>#N/A</v>
      </c>
      <c r="AJ113" s="13">
        <f t="shared" si="13"/>
        <v>0</v>
      </c>
      <c r="AK113" s="13">
        <f t="shared" si="14"/>
        <v>25</v>
      </c>
      <c r="AL113" s="13">
        <f t="shared" si="15"/>
        <v>25</v>
      </c>
      <c r="AM113" s="13"/>
      <c r="AN113" s="13"/>
    </row>
    <row r="114" spans="1:40" s="1" customFormat="1" ht="11.1" customHeight="1" outlineLevel="1" x14ac:dyDescent="0.2">
      <c r="A114" s="7" t="s">
        <v>117</v>
      </c>
      <c r="B114" s="7" t="s">
        <v>13</v>
      </c>
      <c r="C114" s="8">
        <v>-607</v>
      </c>
      <c r="D114" s="8">
        <v>1994</v>
      </c>
      <c r="E114" s="18">
        <v>1577</v>
      </c>
      <c r="F114" s="19">
        <v>-242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3">
        <f>VLOOKUP(A:A,[2]TDSheet!$A:$F,6,0)</f>
        <v>1627</v>
      </c>
      <c r="K114" s="13">
        <f t="shared" si="9"/>
        <v>-50</v>
      </c>
      <c r="L114" s="13">
        <f>VLOOKUP(A:A,[1]TDSheet!$A:$M,13,0)</f>
        <v>0</v>
      </c>
      <c r="M114" s="13">
        <f>VLOOKUP(A:A,[1]TDSheet!$A:$N,14,0)</f>
        <v>0</v>
      </c>
      <c r="N114" s="13">
        <f>VLOOKUP(A:A,[1]TDSheet!$A:$V,22,0)</f>
        <v>0</v>
      </c>
      <c r="O114" s="13">
        <f>VLOOKUP(A:A,[1]TDSheet!$A:$X,24,0)</f>
        <v>0</v>
      </c>
      <c r="P114" s="13"/>
      <c r="Q114" s="13"/>
      <c r="R114" s="13"/>
      <c r="S114" s="13"/>
      <c r="T114" s="13"/>
      <c r="U114" s="15"/>
      <c r="V114" s="15"/>
      <c r="W114" s="13">
        <f t="shared" si="10"/>
        <v>315.39999999999998</v>
      </c>
      <c r="X114" s="15"/>
      <c r="Y114" s="16">
        <f t="shared" si="11"/>
        <v>-0.76727964489537104</v>
      </c>
      <c r="Z114" s="13">
        <f t="shared" si="12"/>
        <v>-0.76727964489537104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365.8</v>
      </c>
      <c r="AF114" s="13">
        <f>VLOOKUP(A:A,[1]TDSheet!$A:$AF,32,0)</f>
        <v>306.2</v>
      </c>
      <c r="AG114" s="13">
        <f>VLOOKUP(A:A,[1]TDSheet!$A:$AG,33,0)</f>
        <v>309.8</v>
      </c>
      <c r="AH114" s="13">
        <f>VLOOKUP(A:A,[3]TDSheet!$A:$D,4,0)</f>
        <v>264</v>
      </c>
      <c r="AI114" s="13" t="e">
        <f>VLOOKUP(A:A,[1]TDSheet!$A:$AI,35,0)</f>
        <v>#N/A</v>
      </c>
      <c r="AJ114" s="13">
        <f t="shared" si="13"/>
        <v>0</v>
      </c>
      <c r="AK114" s="13">
        <f t="shared" si="14"/>
        <v>0</v>
      </c>
      <c r="AL114" s="13">
        <f t="shared" si="15"/>
        <v>0</v>
      </c>
      <c r="AM114" s="13"/>
      <c r="AN114" s="13"/>
    </row>
    <row r="115" spans="1:40" s="1" customFormat="1" ht="11.1" customHeight="1" outlineLevel="1" x14ac:dyDescent="0.2">
      <c r="A115" s="7" t="s">
        <v>118</v>
      </c>
      <c r="B115" s="7" t="s">
        <v>8</v>
      </c>
      <c r="C115" s="8">
        <v>-391.59</v>
      </c>
      <c r="D115" s="8">
        <v>773.52</v>
      </c>
      <c r="E115" s="18">
        <v>457.81400000000002</v>
      </c>
      <c r="F115" s="19">
        <v>-96.209000000000003</v>
      </c>
      <c r="G115" s="1" t="str">
        <f>VLOOKUP(A:A,[1]TDSheet!$A:$G,7,0)</f>
        <v>ак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466.334</v>
      </c>
      <c r="K115" s="13">
        <f t="shared" si="9"/>
        <v>-8.5199999999999818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VLOOKUP(A:A,[1]TDSheet!$A:$V,22,0)</f>
        <v>0</v>
      </c>
      <c r="O115" s="13">
        <f>VLOOKUP(A:A,[1]TDSheet!$A:$X,24,0)</f>
        <v>0</v>
      </c>
      <c r="P115" s="13"/>
      <c r="Q115" s="13"/>
      <c r="R115" s="13"/>
      <c r="S115" s="13"/>
      <c r="T115" s="13"/>
      <c r="U115" s="15"/>
      <c r="V115" s="15"/>
      <c r="W115" s="13">
        <f t="shared" si="10"/>
        <v>91.56280000000001</v>
      </c>
      <c r="X115" s="15"/>
      <c r="Y115" s="16">
        <f t="shared" si="11"/>
        <v>-1.0507433149707086</v>
      </c>
      <c r="Z115" s="13">
        <f t="shared" si="12"/>
        <v>-1.0507433149707086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137.11199999999999</v>
      </c>
      <c r="AF115" s="13">
        <f>VLOOKUP(A:A,[1]TDSheet!$A:$AF,32,0)</f>
        <v>95.929999999999993</v>
      </c>
      <c r="AG115" s="13">
        <f>VLOOKUP(A:A,[1]TDSheet!$A:$AG,33,0)</f>
        <v>95.12</v>
      </c>
      <c r="AH115" s="13">
        <f>VLOOKUP(A:A,[3]TDSheet!$A:$D,4,0)</f>
        <v>98.918999999999997</v>
      </c>
      <c r="AI115" s="13" t="e">
        <f>VLOOKUP(A:A,[1]TDSheet!$A:$AI,35,0)</f>
        <v>#N/A</v>
      </c>
      <c r="AJ115" s="13">
        <f t="shared" si="13"/>
        <v>0</v>
      </c>
      <c r="AK115" s="13">
        <f t="shared" si="14"/>
        <v>0</v>
      </c>
      <c r="AL115" s="13">
        <f t="shared" si="15"/>
        <v>0</v>
      </c>
      <c r="AM115" s="13"/>
      <c r="AN115" s="13"/>
    </row>
    <row r="116" spans="1:40" s="1" customFormat="1" ht="11.1" customHeight="1" outlineLevel="1" x14ac:dyDescent="0.2">
      <c r="A116" s="7" t="s">
        <v>119</v>
      </c>
      <c r="B116" s="7" t="s">
        <v>13</v>
      </c>
      <c r="C116" s="8">
        <v>-435</v>
      </c>
      <c r="D116" s="8">
        <v>872</v>
      </c>
      <c r="E116" s="18">
        <v>498</v>
      </c>
      <c r="F116" s="19">
        <v>-67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502</v>
      </c>
      <c r="K116" s="13">
        <f t="shared" si="9"/>
        <v>-4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VLOOKUP(A:A,[1]TDSheet!$A:$V,22,0)</f>
        <v>0</v>
      </c>
      <c r="O116" s="13">
        <f>VLOOKUP(A:A,[1]TDSheet!$A:$X,24,0)</f>
        <v>0</v>
      </c>
      <c r="P116" s="13"/>
      <c r="Q116" s="13"/>
      <c r="R116" s="13"/>
      <c r="S116" s="13"/>
      <c r="T116" s="13"/>
      <c r="U116" s="15"/>
      <c r="V116" s="15"/>
      <c r="W116" s="13">
        <f t="shared" si="10"/>
        <v>99.6</v>
      </c>
      <c r="X116" s="15"/>
      <c r="Y116" s="16">
        <f t="shared" si="11"/>
        <v>-0.67269076305220887</v>
      </c>
      <c r="Z116" s="13">
        <f t="shared" si="12"/>
        <v>-0.67269076305220887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113.4</v>
      </c>
      <c r="AF116" s="13">
        <f>VLOOKUP(A:A,[1]TDSheet!$A:$AF,32,0)</f>
        <v>92.8</v>
      </c>
      <c r="AG116" s="13">
        <f>VLOOKUP(A:A,[1]TDSheet!$A:$AG,33,0)</f>
        <v>98.2</v>
      </c>
      <c r="AH116" s="13">
        <f>VLOOKUP(A:A,[3]TDSheet!$A:$D,4,0)</f>
        <v>66</v>
      </c>
      <c r="AI116" s="13" t="e">
        <f>VLOOKUP(A:A,[1]TDSheet!$A:$AI,35,0)</f>
        <v>#N/A</v>
      </c>
      <c r="AJ116" s="13">
        <f t="shared" si="13"/>
        <v>0</v>
      </c>
      <c r="AK116" s="13">
        <f t="shared" si="14"/>
        <v>0</v>
      </c>
      <c r="AL116" s="13">
        <f t="shared" si="15"/>
        <v>0</v>
      </c>
      <c r="AM116" s="13"/>
      <c r="AN116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2024-07-12T10:45:41Z</dcterms:modified>
</cp:coreProperties>
</file>