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799A005-A7EA-44AB-88FC-66034B82C4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N517" i="1"/>
  <c r="BL517" i="1"/>
  <c r="X517" i="1"/>
  <c r="O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X510" i="1" s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O451" i="1"/>
  <c r="BN450" i="1"/>
  <c r="BL450" i="1"/>
  <c r="X450" i="1"/>
  <c r="O450" i="1"/>
  <c r="BN449" i="1"/>
  <c r="BL449" i="1"/>
  <c r="X449" i="1"/>
  <c r="W447" i="1"/>
  <c r="W446" i="1"/>
  <c r="BN445" i="1"/>
  <c r="BL445" i="1"/>
  <c r="X445" i="1"/>
  <c r="BN444" i="1"/>
  <c r="BL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O424" i="1"/>
  <c r="BN423" i="1"/>
  <c r="BL423" i="1"/>
  <c r="X423" i="1"/>
  <c r="BN422" i="1"/>
  <c r="BL422" i="1"/>
  <c r="X422" i="1"/>
  <c r="O422" i="1"/>
  <c r="BN421" i="1"/>
  <c r="BL421" i="1"/>
  <c r="X421" i="1"/>
  <c r="BN420" i="1"/>
  <c r="BL420" i="1"/>
  <c r="X420" i="1"/>
  <c r="O420" i="1"/>
  <c r="BN419" i="1"/>
  <c r="BL419" i="1"/>
  <c r="X419" i="1"/>
  <c r="BN418" i="1"/>
  <c r="BL418" i="1"/>
  <c r="X418" i="1"/>
  <c r="O418" i="1"/>
  <c r="BN417" i="1"/>
  <c r="BL417" i="1"/>
  <c r="X417" i="1"/>
  <c r="BN416" i="1"/>
  <c r="BL416" i="1"/>
  <c r="X416" i="1"/>
  <c r="O416" i="1"/>
  <c r="BN415" i="1"/>
  <c r="BL415" i="1"/>
  <c r="X415" i="1"/>
  <c r="BN414" i="1"/>
  <c r="BL414" i="1"/>
  <c r="X414" i="1"/>
  <c r="O414" i="1"/>
  <c r="BN413" i="1"/>
  <c r="BL413" i="1"/>
  <c r="X413" i="1"/>
  <c r="BN412" i="1"/>
  <c r="BL412" i="1"/>
  <c r="X412" i="1"/>
  <c r="O412" i="1"/>
  <c r="BN411" i="1"/>
  <c r="BL411" i="1"/>
  <c r="X411" i="1"/>
  <c r="BN410" i="1"/>
  <c r="BL410" i="1"/>
  <c r="X410" i="1"/>
  <c r="O410" i="1"/>
  <c r="BN409" i="1"/>
  <c r="BL409" i="1"/>
  <c r="X409" i="1"/>
  <c r="BN408" i="1"/>
  <c r="BL408" i="1"/>
  <c r="X408" i="1"/>
  <c r="O408" i="1"/>
  <c r="BN407" i="1"/>
  <c r="BL407" i="1"/>
  <c r="X407" i="1"/>
  <c r="BN406" i="1"/>
  <c r="BL406" i="1"/>
  <c r="X406" i="1"/>
  <c r="O406" i="1"/>
  <c r="BN405" i="1"/>
  <c r="BL405" i="1"/>
  <c r="X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O401" i="1"/>
  <c r="BN400" i="1"/>
  <c r="BL400" i="1"/>
  <c r="X400" i="1"/>
  <c r="W398" i="1"/>
  <c r="W397" i="1"/>
  <c r="BN396" i="1"/>
  <c r="BL396" i="1"/>
  <c r="X396" i="1"/>
  <c r="O396" i="1"/>
  <c r="BN395" i="1"/>
  <c r="BL395" i="1"/>
  <c r="X395" i="1"/>
  <c r="X397" i="1" s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O388" i="1"/>
  <c r="W386" i="1"/>
  <c r="W385" i="1"/>
  <c r="BN384" i="1"/>
  <c r="BL384" i="1"/>
  <c r="X384" i="1"/>
  <c r="O384" i="1"/>
  <c r="BN383" i="1"/>
  <c r="BL383" i="1"/>
  <c r="X383" i="1"/>
  <c r="O383" i="1"/>
  <c r="BN382" i="1"/>
  <c r="BL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O374" i="1"/>
  <c r="BN374" i="1"/>
  <c r="BM374" i="1"/>
  <c r="BL374" i="1"/>
  <c r="Y374" i="1"/>
  <c r="X374" i="1"/>
  <c r="O374" i="1"/>
  <c r="W372" i="1"/>
  <c r="W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N333" i="1"/>
  <c r="BM333" i="1"/>
  <c r="BL333" i="1"/>
  <c r="Y333" i="1"/>
  <c r="X333" i="1"/>
  <c r="BO333" i="1" s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BO317" i="1" s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BO302" i="1" s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BO297" i="1" s="1"/>
  <c r="O297" i="1"/>
  <c r="BN296" i="1"/>
  <c r="BL296" i="1"/>
  <c r="X296" i="1"/>
  <c r="O296" i="1"/>
  <c r="W293" i="1"/>
  <c r="W292" i="1"/>
  <c r="BN291" i="1"/>
  <c r="BL291" i="1"/>
  <c r="X291" i="1"/>
  <c r="BO291" i="1" s="1"/>
  <c r="O291" i="1"/>
  <c r="BN290" i="1"/>
  <c r="BL290" i="1"/>
  <c r="X290" i="1"/>
  <c r="O290" i="1"/>
  <c r="BN289" i="1"/>
  <c r="BL289" i="1"/>
  <c r="X289" i="1"/>
  <c r="O289" i="1"/>
  <c r="W287" i="1"/>
  <c r="W286" i="1"/>
  <c r="BN285" i="1"/>
  <c r="BL285" i="1"/>
  <c r="X285" i="1"/>
  <c r="O285" i="1"/>
  <c r="BN284" i="1"/>
  <c r="BL284" i="1"/>
  <c r="X284" i="1"/>
  <c r="BO284" i="1" s="1"/>
  <c r="BN283" i="1"/>
  <c r="BL283" i="1"/>
  <c r="X283" i="1"/>
  <c r="W281" i="1"/>
  <c r="W280" i="1"/>
  <c r="BN279" i="1"/>
  <c r="BL279" i="1"/>
  <c r="X279" i="1"/>
  <c r="BO279" i="1" s="1"/>
  <c r="O279" i="1"/>
  <c r="BN278" i="1"/>
  <c r="BL278" i="1"/>
  <c r="X278" i="1"/>
  <c r="BO278" i="1" s="1"/>
  <c r="O278" i="1"/>
  <c r="BN277" i="1"/>
  <c r="BL277" i="1"/>
  <c r="X277" i="1"/>
  <c r="X281" i="1" s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W262" i="1"/>
  <c r="W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X261" i="1" s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O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O245" i="1"/>
  <c r="BN244" i="1"/>
  <c r="BL244" i="1"/>
  <c r="X244" i="1"/>
  <c r="W241" i="1"/>
  <c r="W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X240" i="1" s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W226" i="1"/>
  <c r="W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O221" i="1"/>
  <c r="BN220" i="1"/>
  <c r="BL220" i="1"/>
  <c r="X220" i="1"/>
  <c r="BO220" i="1" s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W215" i="1"/>
  <c r="W214" i="1"/>
  <c r="BN213" i="1"/>
  <c r="BL213" i="1"/>
  <c r="X213" i="1"/>
  <c r="BO213" i="1" s="1"/>
  <c r="BN212" i="1"/>
  <c r="BL212" i="1"/>
  <c r="X212" i="1"/>
  <c r="BO212" i="1" s="1"/>
  <c r="BN211" i="1"/>
  <c r="BL211" i="1"/>
  <c r="X211" i="1"/>
  <c r="BO211" i="1" s="1"/>
  <c r="O211" i="1"/>
  <c r="BN210" i="1"/>
  <c r="BL210" i="1"/>
  <c r="X210" i="1"/>
  <c r="O210" i="1"/>
  <c r="BO209" i="1"/>
  <c r="BN209" i="1"/>
  <c r="BM209" i="1"/>
  <c r="BL209" i="1"/>
  <c r="Y209" i="1"/>
  <c r="X209" i="1"/>
  <c r="W207" i="1"/>
  <c r="W206" i="1"/>
  <c r="BN205" i="1"/>
  <c r="BL205" i="1"/>
  <c r="X205" i="1"/>
  <c r="O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O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BN193" i="1"/>
  <c r="BL193" i="1"/>
  <c r="X193" i="1"/>
  <c r="O193" i="1"/>
  <c r="BN192" i="1"/>
  <c r="BL192" i="1"/>
  <c r="X192" i="1"/>
  <c r="BO192" i="1" s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X206" i="1" s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O174" i="1"/>
  <c r="BN173" i="1"/>
  <c r="BL173" i="1"/>
  <c r="X173" i="1"/>
  <c r="X175" i="1" s="1"/>
  <c r="O173" i="1"/>
  <c r="W171" i="1"/>
  <c r="W170" i="1"/>
  <c r="BN169" i="1"/>
  <c r="BL169" i="1"/>
  <c r="X169" i="1"/>
  <c r="X171" i="1" s="1"/>
  <c r="O169" i="1"/>
  <c r="BO168" i="1"/>
  <c r="BN168" i="1"/>
  <c r="BM168" i="1"/>
  <c r="BL168" i="1"/>
  <c r="Y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BN161" i="1"/>
  <c r="BL161" i="1"/>
  <c r="X161" i="1"/>
  <c r="BO161" i="1" s="1"/>
  <c r="O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W152" i="1"/>
  <c r="W151" i="1"/>
  <c r="BN150" i="1"/>
  <c r="BL150" i="1"/>
  <c r="X150" i="1"/>
  <c r="BO150" i="1" s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O146" i="1"/>
  <c r="W142" i="1"/>
  <c r="W141" i="1"/>
  <c r="BN140" i="1"/>
  <c r="BL140" i="1"/>
  <c r="X140" i="1"/>
  <c r="BO140" i="1" s="1"/>
  <c r="O140" i="1"/>
  <c r="BN139" i="1"/>
  <c r="BL139" i="1"/>
  <c r="X139" i="1"/>
  <c r="BO139" i="1" s="1"/>
  <c r="O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F586" i="1" s="1"/>
  <c r="O136" i="1"/>
  <c r="W133" i="1"/>
  <c r="W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BO119" i="1" s="1"/>
  <c r="O119" i="1"/>
  <c r="BO118" i="1"/>
  <c r="BN118" i="1"/>
  <c r="BM118" i="1"/>
  <c r="BL118" i="1"/>
  <c r="Y118" i="1"/>
  <c r="X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X123" i="1" s="1"/>
  <c r="O109" i="1"/>
  <c r="BO108" i="1"/>
  <c r="BN108" i="1"/>
  <c r="BM108" i="1"/>
  <c r="BL108" i="1"/>
  <c r="Y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X105" i="1" s="1"/>
  <c r="O99" i="1"/>
  <c r="BO98" i="1"/>
  <c r="BN98" i="1"/>
  <c r="BM98" i="1"/>
  <c r="BL98" i="1"/>
  <c r="Y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37" i="1" l="1"/>
  <c r="BM237" i="1"/>
  <c r="Y237" i="1"/>
  <c r="BO259" i="1"/>
  <c r="BM259" i="1"/>
  <c r="Y259" i="1"/>
  <c r="BO290" i="1"/>
  <c r="BM290" i="1"/>
  <c r="Y290" i="1"/>
  <c r="BO339" i="1"/>
  <c r="BM339" i="1"/>
  <c r="Y339" i="1"/>
  <c r="BO368" i="1"/>
  <c r="BM368" i="1"/>
  <c r="Y368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2" i="1"/>
  <c r="BM422" i="1"/>
  <c r="Y422" i="1"/>
  <c r="BO451" i="1"/>
  <c r="BM451" i="1"/>
  <c r="Y451" i="1"/>
  <c r="BO455" i="1"/>
  <c r="BM455" i="1"/>
  <c r="Y455" i="1"/>
  <c r="BO496" i="1"/>
  <c r="BM496" i="1"/>
  <c r="Y496" i="1"/>
  <c r="W577" i="1"/>
  <c r="Y23" i="1"/>
  <c r="BM23" i="1"/>
  <c r="W576" i="1"/>
  <c r="X37" i="1"/>
  <c r="Y35" i="1"/>
  <c r="BM35" i="1"/>
  <c r="Y72" i="1"/>
  <c r="BM72" i="1"/>
  <c r="Y80" i="1"/>
  <c r="BM80" i="1"/>
  <c r="Y92" i="1"/>
  <c r="BM92" i="1"/>
  <c r="Y102" i="1"/>
  <c r="BM102" i="1"/>
  <c r="Y112" i="1"/>
  <c r="BM112" i="1"/>
  <c r="Y126" i="1"/>
  <c r="BM126" i="1"/>
  <c r="X133" i="1"/>
  <c r="Y139" i="1"/>
  <c r="BM139" i="1"/>
  <c r="G586" i="1"/>
  <c r="Y150" i="1"/>
  <c r="BM150" i="1"/>
  <c r="Y161" i="1"/>
  <c r="BM161" i="1"/>
  <c r="Y181" i="1"/>
  <c r="BM181" i="1"/>
  <c r="Y191" i="1"/>
  <c r="BM191" i="1"/>
  <c r="Y192" i="1"/>
  <c r="BM192" i="1"/>
  <c r="Y195" i="1"/>
  <c r="BM195" i="1"/>
  <c r="BO222" i="1"/>
  <c r="BM222" i="1"/>
  <c r="Y222" i="1"/>
  <c r="BO249" i="1"/>
  <c r="BM249" i="1"/>
  <c r="Y249" i="1"/>
  <c r="BO271" i="1"/>
  <c r="BM271" i="1"/>
  <c r="Y271" i="1"/>
  <c r="BO306" i="1"/>
  <c r="BM306" i="1"/>
  <c r="Y306" i="1"/>
  <c r="BO351" i="1"/>
  <c r="BM351" i="1"/>
  <c r="Y351" i="1"/>
  <c r="BO382" i="1"/>
  <c r="BM382" i="1"/>
  <c r="Y382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54" i="1"/>
  <c r="BM454" i="1"/>
  <c r="Y454" i="1"/>
  <c r="BO495" i="1"/>
  <c r="BM495" i="1"/>
  <c r="Y495" i="1"/>
  <c r="BO515" i="1"/>
  <c r="BM515" i="1"/>
  <c r="Y515" i="1"/>
  <c r="X214" i="1"/>
  <c r="X274" i="1"/>
  <c r="X286" i="1"/>
  <c r="X303" i="1"/>
  <c r="BO337" i="1"/>
  <c r="BM337" i="1"/>
  <c r="Y337" i="1"/>
  <c r="BO349" i="1"/>
  <c r="BM349" i="1"/>
  <c r="Y349" i="1"/>
  <c r="X363" i="1"/>
  <c r="BO361" i="1"/>
  <c r="BM361" i="1"/>
  <c r="Y361" i="1"/>
  <c r="BO376" i="1"/>
  <c r="BM376" i="1"/>
  <c r="Y376" i="1"/>
  <c r="BO380" i="1"/>
  <c r="BM380" i="1"/>
  <c r="Y380" i="1"/>
  <c r="BO396" i="1"/>
  <c r="BM396" i="1"/>
  <c r="Y396" i="1"/>
  <c r="BO402" i="1"/>
  <c r="BM402" i="1"/>
  <c r="Y402" i="1"/>
  <c r="BO449" i="1"/>
  <c r="BM449" i="1"/>
  <c r="Y449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BO513" i="1"/>
  <c r="BM513" i="1"/>
  <c r="Y513" i="1"/>
  <c r="B586" i="1"/>
  <c r="W578" i="1"/>
  <c r="Y27" i="1"/>
  <c r="BM27" i="1"/>
  <c r="BO27" i="1"/>
  <c r="X36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X56" i="1"/>
  <c r="D586" i="1"/>
  <c r="E586" i="1"/>
  <c r="Y70" i="1"/>
  <c r="BM70" i="1"/>
  <c r="Y74" i="1"/>
  <c r="BM74" i="1"/>
  <c r="Y78" i="1"/>
  <c r="BM78" i="1"/>
  <c r="Y82" i="1"/>
  <c r="BM82" i="1"/>
  <c r="Y86" i="1"/>
  <c r="BM86" i="1"/>
  <c r="X95" i="1"/>
  <c r="Y94" i="1"/>
  <c r="BM94" i="1"/>
  <c r="X106" i="1"/>
  <c r="Y100" i="1"/>
  <c r="BM100" i="1"/>
  <c r="Y104" i="1"/>
  <c r="BM104" i="1"/>
  <c r="X124" i="1"/>
  <c r="Y110" i="1"/>
  <c r="BM110" i="1"/>
  <c r="Y114" i="1"/>
  <c r="BM114" i="1"/>
  <c r="Y120" i="1"/>
  <c r="BM120" i="1"/>
  <c r="Y121" i="1"/>
  <c r="BM121" i="1"/>
  <c r="Y122" i="1"/>
  <c r="BM122" i="1"/>
  <c r="X132" i="1"/>
  <c r="Y128" i="1"/>
  <c r="BM128" i="1"/>
  <c r="Y137" i="1"/>
  <c r="BM137" i="1"/>
  <c r="Y155" i="1"/>
  <c r="BM155" i="1"/>
  <c r="X164" i="1"/>
  <c r="Y159" i="1"/>
  <c r="BM159" i="1"/>
  <c r="Y163" i="1"/>
  <c r="BM163" i="1"/>
  <c r="Y179" i="1"/>
  <c r="BM179" i="1"/>
  <c r="Y183" i="1"/>
  <c r="BM183" i="1"/>
  <c r="Y189" i="1"/>
  <c r="BM189" i="1"/>
  <c r="BO189" i="1"/>
  <c r="Y197" i="1"/>
  <c r="BM197" i="1"/>
  <c r="Y211" i="1"/>
  <c r="BM211" i="1"/>
  <c r="Y212" i="1"/>
  <c r="BM212" i="1"/>
  <c r="Y213" i="1"/>
  <c r="BM213" i="1"/>
  <c r="Y220" i="1"/>
  <c r="BM220" i="1"/>
  <c r="Y224" i="1"/>
  <c r="BM224" i="1"/>
  <c r="Y235" i="1"/>
  <c r="BM235" i="1"/>
  <c r="Y239" i="1"/>
  <c r="BM239" i="1"/>
  <c r="Y245" i="1"/>
  <c r="BM245" i="1"/>
  <c r="Y246" i="1"/>
  <c r="BM246" i="1"/>
  <c r="Y247" i="1"/>
  <c r="BM247" i="1"/>
  <c r="Y251" i="1"/>
  <c r="BM251" i="1"/>
  <c r="Y257" i="1"/>
  <c r="BM257" i="1"/>
  <c r="BO257" i="1"/>
  <c r="Y265" i="1"/>
  <c r="BM265" i="1"/>
  <c r="Y269" i="1"/>
  <c r="BM269" i="1"/>
  <c r="Y273" i="1"/>
  <c r="BM273" i="1"/>
  <c r="Y278" i="1"/>
  <c r="BM278" i="1"/>
  <c r="Y283" i="1"/>
  <c r="BM283" i="1"/>
  <c r="BO283" i="1"/>
  <c r="Y284" i="1"/>
  <c r="BM284" i="1"/>
  <c r="X287" i="1"/>
  <c r="X293" i="1"/>
  <c r="Y297" i="1"/>
  <c r="BM297" i="1"/>
  <c r="Y302" i="1"/>
  <c r="BM302" i="1"/>
  <c r="X308" i="1"/>
  <c r="Y317" i="1"/>
  <c r="BM317" i="1"/>
  <c r="BO341" i="1"/>
  <c r="BM341" i="1"/>
  <c r="Y341" i="1"/>
  <c r="BO355" i="1"/>
  <c r="BM355" i="1"/>
  <c r="Y355" i="1"/>
  <c r="BO370" i="1"/>
  <c r="BM370" i="1"/>
  <c r="Y370" i="1"/>
  <c r="BO384" i="1"/>
  <c r="BM384" i="1"/>
  <c r="Y384" i="1"/>
  <c r="BO401" i="1"/>
  <c r="BM401" i="1"/>
  <c r="Y401" i="1"/>
  <c r="BO429" i="1"/>
  <c r="BM429" i="1"/>
  <c r="Y429" i="1"/>
  <c r="X435" i="1"/>
  <c r="X434" i="1"/>
  <c r="BO433" i="1"/>
  <c r="BM433" i="1"/>
  <c r="Y433" i="1"/>
  <c r="Y434" i="1" s="1"/>
  <c r="BO437" i="1"/>
  <c r="BM437" i="1"/>
  <c r="Y437" i="1"/>
  <c r="BO457" i="1"/>
  <c r="BM457" i="1"/>
  <c r="Y457" i="1"/>
  <c r="BO482" i="1"/>
  <c r="BM482" i="1"/>
  <c r="Y482" i="1"/>
  <c r="BO498" i="1"/>
  <c r="BM498" i="1"/>
  <c r="Y498" i="1"/>
  <c r="BO517" i="1"/>
  <c r="BM517" i="1"/>
  <c r="Y517" i="1"/>
  <c r="X358" i="1"/>
  <c r="X378" i="1"/>
  <c r="X377" i="1"/>
  <c r="X440" i="1"/>
  <c r="W586" i="1"/>
  <c r="H9" i="1"/>
  <c r="A10" i="1"/>
  <c r="W579" i="1"/>
  <c r="F9" i="1"/>
  <c r="J9" i="1"/>
  <c r="Y22" i="1"/>
  <c r="Y24" i="1" s="1"/>
  <c r="BM22" i="1"/>
  <c r="BO22" i="1"/>
  <c r="W580" i="1"/>
  <c r="X25" i="1"/>
  <c r="Y28" i="1"/>
  <c r="BM28" i="1"/>
  <c r="BO28" i="1"/>
  <c r="Y30" i="1"/>
  <c r="BM30" i="1"/>
  <c r="Y31" i="1"/>
  <c r="BM31" i="1"/>
  <c r="Y32" i="1"/>
  <c r="BM32" i="1"/>
  <c r="Y34" i="1"/>
  <c r="BM34" i="1"/>
  <c r="C586" i="1"/>
  <c r="Y54" i="1"/>
  <c r="Y55" i="1" s="1"/>
  <c r="BM54" i="1"/>
  <c r="BO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X96" i="1"/>
  <c r="Y99" i="1"/>
  <c r="BM99" i="1"/>
  <c r="BO99" i="1"/>
  <c r="Y101" i="1"/>
  <c r="BM101" i="1"/>
  <c r="Y103" i="1"/>
  <c r="BM103" i="1"/>
  <c r="Y109" i="1"/>
  <c r="BM109" i="1"/>
  <c r="BO109" i="1"/>
  <c r="Y111" i="1"/>
  <c r="BM111" i="1"/>
  <c r="Y113" i="1"/>
  <c r="BM113" i="1"/>
  <c r="Y115" i="1"/>
  <c r="BM115" i="1"/>
  <c r="Y119" i="1"/>
  <c r="BM119" i="1"/>
  <c r="Y127" i="1"/>
  <c r="BM127" i="1"/>
  <c r="BO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Y149" i="1"/>
  <c r="BM149" i="1"/>
  <c r="X152" i="1"/>
  <c r="H586" i="1"/>
  <c r="Y156" i="1"/>
  <c r="BM156" i="1"/>
  <c r="BO156" i="1"/>
  <c r="Y158" i="1"/>
  <c r="BM158" i="1"/>
  <c r="Y160" i="1"/>
  <c r="BM160" i="1"/>
  <c r="Y162" i="1"/>
  <c r="BM162" i="1"/>
  <c r="X165" i="1"/>
  <c r="I586" i="1"/>
  <c r="Y169" i="1"/>
  <c r="Y170" i="1" s="1"/>
  <c r="BM169" i="1"/>
  <c r="BO169" i="1"/>
  <c r="X170" i="1"/>
  <c r="Y173" i="1"/>
  <c r="BM173" i="1"/>
  <c r="BO173" i="1"/>
  <c r="BO174" i="1"/>
  <c r="BM174" i="1"/>
  <c r="Y174" i="1"/>
  <c r="X176" i="1"/>
  <c r="X187" i="1"/>
  <c r="BO178" i="1"/>
  <c r="BM178" i="1"/>
  <c r="Y178" i="1"/>
  <c r="BO182" i="1"/>
  <c r="BM182" i="1"/>
  <c r="Y182" i="1"/>
  <c r="X186" i="1"/>
  <c r="BO190" i="1"/>
  <c r="BM190" i="1"/>
  <c r="Y190" i="1"/>
  <c r="BO194" i="1"/>
  <c r="BM194" i="1"/>
  <c r="Y194" i="1"/>
  <c r="BO198" i="1"/>
  <c r="BM198" i="1"/>
  <c r="Y198" i="1"/>
  <c r="X215" i="1"/>
  <c r="BO219" i="1"/>
  <c r="BM219" i="1"/>
  <c r="Y219" i="1"/>
  <c r="BO223" i="1"/>
  <c r="BM223" i="1"/>
  <c r="Y223" i="1"/>
  <c r="X230" i="1"/>
  <c r="BO236" i="1"/>
  <c r="BM236" i="1"/>
  <c r="Y236" i="1"/>
  <c r="L586" i="1"/>
  <c r="X255" i="1"/>
  <c r="BO244" i="1"/>
  <c r="BM244" i="1"/>
  <c r="Y244" i="1"/>
  <c r="BO250" i="1"/>
  <c r="BM250" i="1"/>
  <c r="Y250" i="1"/>
  <c r="X254" i="1"/>
  <c r="X262" i="1"/>
  <c r="BO258" i="1"/>
  <c r="BM258" i="1"/>
  <c r="Y258" i="1"/>
  <c r="X24" i="1"/>
  <c r="X64" i="1"/>
  <c r="X89" i="1"/>
  <c r="X142" i="1"/>
  <c r="X151" i="1"/>
  <c r="BO180" i="1"/>
  <c r="BM180" i="1"/>
  <c r="Y180" i="1"/>
  <c r="BO184" i="1"/>
  <c r="BM184" i="1"/>
  <c r="Y184" i="1"/>
  <c r="BO193" i="1"/>
  <c r="BM193" i="1"/>
  <c r="Y193" i="1"/>
  <c r="BO196" i="1"/>
  <c r="BM196" i="1"/>
  <c r="Y196" i="1"/>
  <c r="BO205" i="1"/>
  <c r="BM205" i="1"/>
  <c r="Y205" i="1"/>
  <c r="X207" i="1"/>
  <c r="BO210" i="1"/>
  <c r="BM210" i="1"/>
  <c r="Y210" i="1"/>
  <c r="Y214" i="1" s="1"/>
  <c r="BO221" i="1"/>
  <c r="BM221" i="1"/>
  <c r="Y221" i="1"/>
  <c r="X225" i="1"/>
  <c r="BO229" i="1"/>
  <c r="BM229" i="1"/>
  <c r="Y229" i="1"/>
  <c r="Y230" i="1" s="1"/>
  <c r="X231" i="1"/>
  <c r="K586" i="1"/>
  <c r="X241" i="1"/>
  <c r="BO234" i="1"/>
  <c r="BM234" i="1"/>
  <c r="Y234" i="1"/>
  <c r="BO238" i="1"/>
  <c r="BM238" i="1"/>
  <c r="Y238" i="1"/>
  <c r="BO248" i="1"/>
  <c r="BM248" i="1"/>
  <c r="Y248" i="1"/>
  <c r="BO252" i="1"/>
  <c r="BM252" i="1"/>
  <c r="Y252" i="1"/>
  <c r="J586" i="1"/>
  <c r="X226" i="1"/>
  <c r="Y260" i="1"/>
  <c r="BM260" i="1"/>
  <c r="Y264" i="1"/>
  <c r="BM264" i="1"/>
  <c r="BO264" i="1"/>
  <c r="Y266" i="1"/>
  <c r="BM266" i="1"/>
  <c r="Y268" i="1"/>
  <c r="BM268" i="1"/>
  <c r="Y270" i="1"/>
  <c r="BM270" i="1"/>
  <c r="Y272" i="1"/>
  <c r="BM272" i="1"/>
  <c r="X275" i="1"/>
  <c r="Y277" i="1"/>
  <c r="BM277" i="1"/>
  <c r="BO277" i="1"/>
  <c r="Y279" i="1"/>
  <c r="BM279" i="1"/>
  <c r="X280" i="1"/>
  <c r="Y285" i="1"/>
  <c r="BM285" i="1"/>
  <c r="BO285" i="1"/>
  <c r="Y289" i="1"/>
  <c r="Y292" i="1" s="1"/>
  <c r="BM289" i="1"/>
  <c r="BO289" i="1"/>
  <c r="Y291" i="1"/>
  <c r="BM291" i="1"/>
  <c r="X292" i="1"/>
  <c r="Y296" i="1"/>
  <c r="BM296" i="1"/>
  <c r="BO296" i="1"/>
  <c r="Y298" i="1"/>
  <c r="BM298" i="1"/>
  <c r="BO299" i="1"/>
  <c r="BM299" i="1"/>
  <c r="Y299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X359" i="1"/>
  <c r="BO362" i="1"/>
  <c r="BM362" i="1"/>
  <c r="Y362" i="1"/>
  <c r="X364" i="1"/>
  <c r="Q586" i="1"/>
  <c r="X372" i="1"/>
  <c r="BO367" i="1"/>
  <c r="BM367" i="1"/>
  <c r="Y367" i="1"/>
  <c r="X371" i="1"/>
  <c r="BO375" i="1"/>
  <c r="BM375" i="1"/>
  <c r="Y375" i="1"/>
  <c r="Y377" i="1" s="1"/>
  <c r="X386" i="1"/>
  <c r="BO383" i="1"/>
  <c r="BM383" i="1"/>
  <c r="Y383" i="1"/>
  <c r="X390" i="1"/>
  <c r="X425" i="1"/>
  <c r="BO400" i="1"/>
  <c r="BM400" i="1"/>
  <c r="Y400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26" i="1"/>
  <c r="X431" i="1"/>
  <c r="BO428" i="1"/>
  <c r="BM428" i="1"/>
  <c r="Y428" i="1"/>
  <c r="X441" i="1"/>
  <c r="BO445" i="1"/>
  <c r="BM445" i="1"/>
  <c r="Y445" i="1"/>
  <c r="X447" i="1"/>
  <c r="BO450" i="1"/>
  <c r="BM450" i="1"/>
  <c r="Y450" i="1"/>
  <c r="BO453" i="1"/>
  <c r="BM453" i="1"/>
  <c r="Y453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N586" i="1"/>
  <c r="X304" i="1"/>
  <c r="BO301" i="1"/>
  <c r="BM301" i="1"/>
  <c r="Y301" i="1"/>
  <c r="BO318" i="1"/>
  <c r="BM318" i="1"/>
  <c r="Y318" i="1"/>
  <c r="X320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BO356" i="1"/>
  <c r="BM356" i="1"/>
  <c r="Y356" i="1"/>
  <c r="BO369" i="1"/>
  <c r="BM369" i="1"/>
  <c r="Y369" i="1"/>
  <c r="BO381" i="1"/>
  <c r="BM381" i="1"/>
  <c r="Y381" i="1"/>
  <c r="X385" i="1"/>
  <c r="BO389" i="1"/>
  <c r="BM389" i="1"/>
  <c r="Y389" i="1"/>
  <c r="Y390" i="1" s="1"/>
  <c r="X391" i="1"/>
  <c r="X398" i="1"/>
  <c r="BO395" i="1"/>
  <c r="BM395" i="1"/>
  <c r="Y395" i="1"/>
  <c r="Y397" i="1" s="1"/>
  <c r="BO403" i="1"/>
  <c r="BM403" i="1"/>
  <c r="Y403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38" i="1"/>
  <c r="BM438" i="1"/>
  <c r="Y438" i="1"/>
  <c r="R586" i="1"/>
  <c r="S586" i="1"/>
  <c r="X446" i="1"/>
  <c r="BO444" i="1"/>
  <c r="BM444" i="1"/>
  <c r="Y444" i="1"/>
  <c r="Y446" i="1" s="1"/>
  <c r="X45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X485" i="1"/>
  <c r="BO494" i="1"/>
  <c r="BM494" i="1"/>
  <c r="Y494" i="1"/>
  <c r="BO499" i="1"/>
  <c r="BM499" i="1"/>
  <c r="Y499" i="1"/>
  <c r="BO502" i="1"/>
  <c r="BM502" i="1"/>
  <c r="Y502" i="1"/>
  <c r="BO514" i="1"/>
  <c r="BM514" i="1"/>
  <c r="Y514" i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Y484" i="1" l="1"/>
  <c r="Y440" i="1"/>
  <c r="Y385" i="1"/>
  <c r="Y358" i="1"/>
  <c r="Y352" i="1"/>
  <c r="Y430" i="1"/>
  <c r="Y363" i="1"/>
  <c r="Y286" i="1"/>
  <c r="Y519" i="1"/>
  <c r="Y505" i="1"/>
  <c r="Y225" i="1"/>
  <c r="Y458" i="1"/>
  <c r="Y478" i="1"/>
  <c r="Y261" i="1"/>
  <c r="Y164" i="1"/>
  <c r="Y132" i="1"/>
  <c r="Y123" i="1"/>
  <c r="Y105" i="1"/>
  <c r="Y95" i="1"/>
  <c r="Y88" i="1"/>
  <c r="Y63" i="1"/>
  <c r="Y36" i="1"/>
  <c r="Y567" i="1"/>
  <c r="Y525" i="1"/>
  <c r="Y303" i="1"/>
  <c r="X580" i="1"/>
  <c r="Y206" i="1"/>
  <c r="X577" i="1"/>
  <c r="Y551" i="1"/>
  <c r="Y345" i="1"/>
  <c r="Y425" i="1"/>
  <c r="Y371" i="1"/>
  <c r="Y319" i="1"/>
  <c r="Y280" i="1"/>
  <c r="Y274" i="1"/>
  <c r="Y240" i="1"/>
  <c r="Y254" i="1"/>
  <c r="Y186" i="1"/>
  <c r="Y175" i="1"/>
  <c r="Y151" i="1"/>
  <c r="Y141" i="1"/>
  <c r="X576" i="1"/>
  <c r="X578" i="1"/>
  <c r="Y581" i="1" l="1"/>
  <c r="X579" i="1"/>
</calcChain>
</file>

<file path=xl/sharedStrings.xml><?xml version="1.0" encoding="utf-8"?>
<sst xmlns="http://schemas.openxmlformats.org/spreadsheetml/2006/main" count="2553" uniqueCount="843">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</sst>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842</v>
      </c>
      <c r="I5" s="439"/>
      <c r="J5" s="439"/>
      <c r="K5" s="439"/>
      <c r="L5" s="440"/>
      <c r="M5" s="58"/>
      <c r="O5" s="24" t="s">
        <v>10</v>
      </c>
      <c r="P5" s="813">
        <v>45485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827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Пятница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2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0.375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1" t="s">
        <v>85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120</v>
      </c>
      <c r="X53" s="406">
        <f>IFERROR(IF(W53="",0,CEILING((W53/$H53),1)*$H53),"")</f>
        <v>129.60000000000002</v>
      </c>
      <c r="Y53" s="36">
        <f>IFERROR(IF(X53=0,"",ROUNDUP(X53/H53,0)*0.02175),"")</f>
        <v>0.26100000000000001</v>
      </c>
      <c r="Z53" s="56"/>
      <c r="AA53" s="57"/>
      <c r="AE53" s="64"/>
      <c r="BB53" s="79" t="s">
        <v>1</v>
      </c>
      <c r="BL53" s="64">
        <f>IFERROR(W53*I53/H53,"0")</f>
        <v>125.33333333333331</v>
      </c>
      <c r="BM53" s="64">
        <f>IFERROR(X53*I53/H53,"0")</f>
        <v>135.36000000000001</v>
      </c>
      <c r="BN53" s="64">
        <f>IFERROR(1/J53*(W53/H53),"0")</f>
        <v>0.1984126984126984</v>
      </c>
      <c r="BO53" s="64">
        <f>IFERROR(1/J53*(X53/H53),"0")</f>
        <v>0.2142857142857143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11.111111111111111</v>
      </c>
      <c r="X55" s="407">
        <f>IFERROR(X53/H53,"0")+IFERROR(X54/H54,"0")</f>
        <v>12.000000000000002</v>
      </c>
      <c r="Y55" s="407">
        <f>IFERROR(IF(Y53="",0,Y53),"0")+IFERROR(IF(Y54="",0,Y54),"0")</f>
        <v>0.26100000000000001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120</v>
      </c>
      <c r="X56" s="407">
        <f>IFERROR(SUM(X53:X54),"0")</f>
        <v>129.60000000000002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250</v>
      </c>
      <c r="X60" s="406">
        <f>IFERROR(IF(W60="",0,CEILING((W60/$H60),1)*$H60),"")</f>
        <v>259.20000000000005</v>
      </c>
      <c r="Y60" s="36">
        <f>IFERROR(IF(X60=0,"",ROUNDUP(X60/H60,0)*0.02175),"")</f>
        <v>0.52200000000000002</v>
      </c>
      <c r="Z60" s="56"/>
      <c r="AA60" s="57"/>
      <c r="AE60" s="64"/>
      <c r="BB60" s="82" t="s">
        <v>1</v>
      </c>
      <c r="BL60" s="64">
        <f>IFERROR(W60*I60/H60,"0")</f>
        <v>261.11111111111109</v>
      </c>
      <c r="BM60" s="64">
        <f>IFERROR(X60*I60/H60,"0")</f>
        <v>270.72000000000003</v>
      </c>
      <c r="BN60" s="64">
        <f>IFERROR(1/J60*(W60/H60),"0")</f>
        <v>0.41335978835978826</v>
      </c>
      <c r="BO60" s="64">
        <f>IFERROR(1/J60*(X60/H60),"0")</f>
        <v>0.4285714285714286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738</v>
      </c>
      <c r="X61" s="406">
        <f>IFERROR(IF(W61="",0,CEILING((W61/$H61),1)*$H61),"")</f>
        <v>738</v>
      </c>
      <c r="Y61" s="36">
        <f>IFERROR(IF(X61=0,"",ROUNDUP(X61/H61,0)*0.00937),"")</f>
        <v>1.53668</v>
      </c>
      <c r="Z61" s="56"/>
      <c r="AA61" s="57"/>
      <c r="AE61" s="64"/>
      <c r="BB61" s="83" t="s">
        <v>1</v>
      </c>
      <c r="BL61" s="64">
        <f>IFERROR(W61*I61/H61,"0")</f>
        <v>777.36000000000013</v>
      </c>
      <c r="BM61" s="64">
        <f>IFERROR(X61*I61/H61,"0")</f>
        <v>777.36000000000013</v>
      </c>
      <c r="BN61" s="64">
        <f>IFERROR(1/J61*(W61/H61),"0")</f>
        <v>1.3666666666666667</v>
      </c>
      <c r="BO61" s="64">
        <f>IFERROR(1/J61*(X61/H61),"0")</f>
        <v>1.3666666666666667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187.14814814814815</v>
      </c>
      <c r="X63" s="407">
        <f>IFERROR(X59/H59,"0")+IFERROR(X60/H60,"0")+IFERROR(X61/H61,"0")+IFERROR(X62/H62,"0")</f>
        <v>188</v>
      </c>
      <c r="Y63" s="407">
        <f>IFERROR(IF(Y59="",0,Y59),"0")+IFERROR(IF(Y60="",0,Y60),"0")+IFERROR(IF(Y61="",0,Y61),"0")+IFERROR(IF(Y62="",0,Y62),"0")</f>
        <v>2.0586799999999998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988</v>
      </c>
      <c r="X64" s="407">
        <f>IFERROR(SUM(X59:X62),"0")</f>
        <v>997.2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150</v>
      </c>
      <c r="X69" s="406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200</v>
      </c>
      <c r="X71" s="406">
        <f t="shared" si="6"/>
        <v>205.20000000000002</v>
      </c>
      <c r="Y71" s="36">
        <f t="shared" si="7"/>
        <v>0.41324999999999995</v>
      </c>
      <c r="Z71" s="56"/>
      <c r="AA71" s="57"/>
      <c r="AE71" s="64"/>
      <c r="BB71" s="89" t="s">
        <v>1</v>
      </c>
      <c r="BL71" s="64">
        <f t="shared" si="8"/>
        <v>208.88888888888889</v>
      </c>
      <c r="BM71" s="64">
        <f t="shared" si="9"/>
        <v>214.32</v>
      </c>
      <c r="BN71" s="64">
        <f t="shared" si="10"/>
        <v>0.3306878306878307</v>
      </c>
      <c r="BO71" s="64">
        <f t="shared" si="11"/>
        <v>0.33928571428571425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4301011703</v>
      </c>
      <c r="D72" s="418">
        <v>4680115882133</v>
      </c>
      <c r="E72" s="413"/>
      <c r="F72" s="404">
        <v>1.4</v>
      </c>
      <c r="G72" s="32">
        <v>8</v>
      </c>
      <c r="H72" s="404">
        <v>11.2</v>
      </c>
      <c r="I72" s="404">
        <v>11.68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4301011514</v>
      </c>
      <c r="D73" s="418">
        <v>4680115882133</v>
      </c>
      <c r="E73" s="413"/>
      <c r="F73" s="404">
        <v>1.35</v>
      </c>
      <c r="G73" s="32">
        <v>8</v>
      </c>
      <c r="H73" s="404">
        <v>10.8</v>
      </c>
      <c r="I73" s="404">
        <v>11.28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45</v>
      </c>
      <c r="X74" s="406">
        <f t="shared" si="6"/>
        <v>45</v>
      </c>
      <c r="Y74" s="36">
        <f>IFERROR(IF(X74=0,"",ROUNDUP(X74/H74,0)*0.00753),"")</f>
        <v>0.11295000000000001</v>
      </c>
      <c r="Z74" s="56"/>
      <c r="AA74" s="57"/>
      <c r="AE74" s="64"/>
      <c r="BB74" s="92" t="s">
        <v>1</v>
      </c>
      <c r="BL74" s="64">
        <f t="shared" si="8"/>
        <v>48</v>
      </c>
      <c r="BM74" s="64">
        <f t="shared" si="9"/>
        <v>48</v>
      </c>
      <c r="BN74" s="64">
        <f t="shared" si="10"/>
        <v>9.6153846153846145E-2</v>
      </c>
      <c r="BO74" s="64">
        <f t="shared" si="11"/>
        <v>9.6153846153846145E-2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588</v>
      </c>
      <c r="X76" s="406">
        <f t="shared" si="6"/>
        <v>588</v>
      </c>
      <c r="Y76" s="36">
        <f t="shared" si="12"/>
        <v>1.3773899999999999</v>
      </c>
      <c r="Z76" s="56"/>
      <c r="AA76" s="57"/>
      <c r="AE76" s="64"/>
      <c r="BB76" s="94" t="s">
        <v>1</v>
      </c>
      <c r="BL76" s="64">
        <f t="shared" si="8"/>
        <v>623.28000000000009</v>
      </c>
      <c r="BM76" s="64">
        <f t="shared" si="9"/>
        <v>623.28000000000009</v>
      </c>
      <c r="BN76" s="64">
        <f t="shared" si="10"/>
        <v>1.2250000000000001</v>
      </c>
      <c r="BO76" s="64">
        <f t="shared" si="11"/>
        <v>1.2250000000000001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436.5</v>
      </c>
      <c r="X81" s="406">
        <f t="shared" si="6"/>
        <v>436.5</v>
      </c>
      <c r="Y81" s="36">
        <f t="shared" si="12"/>
        <v>0.90888999999999998</v>
      </c>
      <c r="Z81" s="56"/>
      <c r="AA81" s="57"/>
      <c r="AE81" s="64"/>
      <c r="BB81" s="99" t="s">
        <v>1</v>
      </c>
      <c r="BL81" s="64">
        <f t="shared" si="8"/>
        <v>456.87</v>
      </c>
      <c r="BM81" s="64">
        <f t="shared" si="9"/>
        <v>456.87</v>
      </c>
      <c r="BN81" s="64">
        <f t="shared" si="10"/>
        <v>0.80833333333333335</v>
      </c>
      <c r="BO81" s="64">
        <f t="shared" si="11"/>
        <v>0.80833333333333335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60</v>
      </c>
      <c r="X82" s="406">
        <f t="shared" si="6"/>
        <v>60.800000000000004</v>
      </c>
      <c r="Y82" s="36">
        <f>IFERROR(IF(X82=0,"",ROUNDUP(X82/H82,0)*0.00753),"")</f>
        <v>0.14307</v>
      </c>
      <c r="Z82" s="56"/>
      <c r="AA82" s="57"/>
      <c r="AE82" s="64"/>
      <c r="BB82" s="100" t="s">
        <v>1</v>
      </c>
      <c r="BL82" s="64">
        <f t="shared" si="8"/>
        <v>63.75</v>
      </c>
      <c r="BM82" s="64">
        <f t="shared" si="9"/>
        <v>64.599999999999994</v>
      </c>
      <c r="BN82" s="64">
        <f t="shared" si="10"/>
        <v>0.12019230769230768</v>
      </c>
      <c r="BO82" s="64">
        <f t="shared" si="11"/>
        <v>0.12179487179487179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2250</v>
      </c>
      <c r="X86" s="406">
        <f t="shared" si="6"/>
        <v>2250</v>
      </c>
      <c r="Y86" s="36">
        <f>IFERROR(IF(X86=0,"",ROUNDUP(X86/H86,0)*0.00937),"")</f>
        <v>4.6849999999999996</v>
      </c>
      <c r="Z86" s="56"/>
      <c r="AA86" s="57"/>
      <c r="AE86" s="64"/>
      <c r="BB86" s="104" t="s">
        <v>1</v>
      </c>
      <c r="BL86" s="64">
        <f t="shared" si="8"/>
        <v>2370</v>
      </c>
      <c r="BM86" s="64">
        <f t="shared" si="9"/>
        <v>2370</v>
      </c>
      <c r="BN86" s="64">
        <f t="shared" si="10"/>
        <v>4.166666666666667</v>
      </c>
      <c r="BO86" s="64">
        <f t="shared" si="11"/>
        <v>4.166666666666667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810.15740740740739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811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7.9450499999999993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3729.5</v>
      </c>
      <c r="X89" s="407">
        <f>IFERROR(SUM(X67:X87),"0")</f>
        <v>3736.7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hidden="1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hidden="1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hidden="1" customHeight="1" x14ac:dyDescent="0.25">
      <c r="A108" s="54" t="s">
        <v>185</v>
      </c>
      <c r="B108" s="54" t="s">
        <v>186</v>
      </c>
      <c r="C108" s="31">
        <v>4301051543</v>
      </c>
      <c r="D108" s="418">
        <v>4607091386967</v>
      </c>
      <c r="E108" s="413"/>
      <c r="F108" s="404">
        <v>1.4</v>
      </c>
      <c r="G108" s="32">
        <v>6</v>
      </c>
      <c r="H108" s="404">
        <v>8.4</v>
      </c>
      <c r="I108" s="40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185</v>
      </c>
      <c r="B109" s="54" t="s">
        <v>187</v>
      </c>
      <c r="C109" s="31">
        <v>4301051437</v>
      </c>
      <c r="D109" s="418">
        <v>4607091386967</v>
      </c>
      <c r="E109" s="413"/>
      <c r="F109" s="404">
        <v>1.35</v>
      </c>
      <c r="G109" s="32">
        <v>6</v>
      </c>
      <c r="H109" s="404">
        <v>8.1</v>
      </c>
      <c r="I109" s="404">
        <v>8.6639999999999997</v>
      </c>
      <c r="J109" s="32">
        <v>56</v>
      </c>
      <c r="K109" s="32" t="s">
        <v>108</v>
      </c>
      <c r="L109" s="33" t="s">
        <v>127</v>
      </c>
      <c r="M109" s="33"/>
      <c r="N109" s="32">
        <v>45</v>
      </c>
      <c r="O109" s="6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0</v>
      </c>
      <c r="X109" s="40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776.7</v>
      </c>
      <c r="X114" s="406">
        <f t="shared" si="18"/>
        <v>777.6</v>
      </c>
      <c r="Y114" s="36">
        <f>IFERROR(IF(X114=0,"",ROUNDUP(X114/H114,0)*0.00753),"")</f>
        <v>2.1686399999999999</v>
      </c>
      <c r="Z114" s="56"/>
      <c r="AA114" s="57"/>
      <c r="AE114" s="64"/>
      <c r="BB114" s="123" t="s">
        <v>1</v>
      </c>
      <c r="BL114" s="64">
        <f t="shared" si="19"/>
        <v>854.94533333333334</v>
      </c>
      <c r="BM114" s="64">
        <f t="shared" si="20"/>
        <v>855.93599999999992</v>
      </c>
      <c r="BN114" s="64">
        <f t="shared" si="21"/>
        <v>1.8440170940170941</v>
      </c>
      <c r="BO114" s="64">
        <f t="shared" si="22"/>
        <v>1.846153846153846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287.66666666666669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288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2.1686399999999999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776.7</v>
      </c>
      <c r="X124" s="407">
        <f>IFERROR(SUM(X108:X122),"0")</f>
        <v>777.6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20</v>
      </c>
      <c r="X128" s="406">
        <f t="shared" si="23"/>
        <v>25.200000000000003</v>
      </c>
      <c r="Y128" s="36">
        <f>IFERROR(IF(X128=0,"",ROUNDUP(X128/H128,0)*0.02175),"")</f>
        <v>6.5250000000000002E-2</v>
      </c>
      <c r="Z128" s="56"/>
      <c r="AA128" s="57"/>
      <c r="AE128" s="64"/>
      <c r="BB128" s="134" t="s">
        <v>1</v>
      </c>
      <c r="BL128" s="64">
        <f t="shared" si="24"/>
        <v>21.342857142857142</v>
      </c>
      <c r="BM128" s="64">
        <f t="shared" si="25"/>
        <v>26.892000000000003</v>
      </c>
      <c r="BN128" s="64">
        <f t="shared" si="26"/>
        <v>4.2517006802721087E-2</v>
      </c>
      <c r="BO128" s="64">
        <f t="shared" si="27"/>
        <v>5.3571428571428568E-2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42.9</v>
      </c>
      <c r="X130" s="406">
        <f t="shared" si="23"/>
        <v>43.56</v>
      </c>
      <c r="Y130" s="36">
        <f>IFERROR(IF(X130=0,"",ROUNDUP(X130/H130,0)*0.00753),"")</f>
        <v>0.16566</v>
      </c>
      <c r="Z130" s="56"/>
      <c r="AA130" s="57"/>
      <c r="AE130" s="64"/>
      <c r="BB130" s="136" t="s">
        <v>1</v>
      </c>
      <c r="BL130" s="64">
        <f t="shared" si="24"/>
        <v>48.923333333333332</v>
      </c>
      <c r="BM130" s="64">
        <f t="shared" si="25"/>
        <v>49.676000000000002</v>
      </c>
      <c r="BN130" s="64">
        <f t="shared" si="26"/>
        <v>0.1388888888888889</v>
      </c>
      <c r="BO130" s="64">
        <f t="shared" si="27"/>
        <v>0.14102564102564102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24.047619047619047</v>
      </c>
      <c r="X132" s="407">
        <f>IFERROR(X126/H126,"0")+IFERROR(X127/H127,"0")+IFERROR(X128/H128,"0")+IFERROR(X129/H129,"0")+IFERROR(X130/H130,"0")+IFERROR(X131/H131,"0")</f>
        <v>25</v>
      </c>
      <c r="Y132" s="407">
        <f>IFERROR(IF(Y126="",0,Y126),"0")+IFERROR(IF(Y127="",0,Y127),"0")+IFERROR(IF(Y128="",0,Y128),"0")+IFERROR(IF(Y129="",0,Y129),"0")+IFERROR(IF(Y130="",0,Y130),"0")+IFERROR(IF(Y131="",0,Y131),"0")</f>
        <v>0.23091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62.9</v>
      </c>
      <c r="X133" s="407">
        <f>IFERROR(SUM(X126:X131),"0")</f>
        <v>68.760000000000005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4301051612</v>
      </c>
      <c r="D136" s="418">
        <v>4607091385168</v>
      </c>
      <c r="E136" s="413"/>
      <c r="F136" s="404">
        <v>1.4</v>
      </c>
      <c r="G136" s="32">
        <v>6</v>
      </c>
      <c r="H136" s="404">
        <v>8.4</v>
      </c>
      <c r="I136" s="404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400</v>
      </c>
      <c r="X136" s="40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64"/>
      <c r="BB136" s="138" t="s">
        <v>1</v>
      </c>
      <c r="BL136" s="64">
        <f>IFERROR(W136*I136/H136,"0")</f>
        <v>426.57142857142861</v>
      </c>
      <c r="BM136" s="64">
        <f>IFERROR(X136*I136/H136,"0")</f>
        <v>429.98400000000004</v>
      </c>
      <c r="BN136" s="64">
        <f>IFERROR(1/J136*(W136/H136),"0")</f>
        <v>0.85034013605442171</v>
      </c>
      <c r="BO136" s="64">
        <f>IFERROR(1/J136*(X136/H136),"0")</f>
        <v>0.8571428571428571</v>
      </c>
    </row>
    <row r="137" spans="1:67" ht="27" hidden="1" customHeight="1" x14ac:dyDescent="0.25">
      <c r="A137" s="54" t="s">
        <v>230</v>
      </c>
      <c r="B137" s="54" t="s">
        <v>232</v>
      </c>
      <c r="C137" s="31">
        <v>4301051360</v>
      </c>
      <c r="D137" s="418">
        <v>4607091385168</v>
      </c>
      <c r="E137" s="413"/>
      <c r="F137" s="404">
        <v>1.35</v>
      </c>
      <c r="G137" s="32">
        <v>6</v>
      </c>
      <c r="H137" s="404">
        <v>8.1</v>
      </c>
      <c r="I137" s="404">
        <v>8.6579999999999995</v>
      </c>
      <c r="J137" s="32">
        <v>56</v>
      </c>
      <c r="K137" s="32" t="s">
        <v>108</v>
      </c>
      <c r="L137" s="33" t="s">
        <v>127</v>
      </c>
      <c r="M137" s="33"/>
      <c r="N137" s="32">
        <v>45</v>
      </c>
      <c r="O137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1620</v>
      </c>
      <c r="X139" s="406">
        <f>IFERROR(IF(W139="",0,CEILING((W139/$H139),1)*$H139),"")</f>
        <v>1620</v>
      </c>
      <c r="Y139" s="36">
        <f>IFERROR(IF(X139=0,"",ROUNDUP(X139/H139,0)*0.00753),"")</f>
        <v>4.5179999999999998</v>
      </c>
      <c r="Z139" s="56"/>
      <c r="AA139" s="57"/>
      <c r="AE139" s="64"/>
      <c r="BB139" s="141" t="s">
        <v>1</v>
      </c>
      <c r="BL139" s="64">
        <f>IFERROR(W139*I139/H139,"0")</f>
        <v>1783.2</v>
      </c>
      <c r="BM139" s="64">
        <f>IFERROR(X139*I139/H139,"0")</f>
        <v>1783.2</v>
      </c>
      <c r="BN139" s="64">
        <f>IFERROR(1/J139*(W139/H139),"0")</f>
        <v>3.8461538461538458</v>
      </c>
      <c r="BO139" s="64">
        <f>IFERROR(1/J139*(X139/H139),"0")</f>
        <v>3.8461538461538458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6</v>
      </c>
      <c r="X140" s="406">
        <f>IFERROR(IF(W140="",0,CEILING((W140/$H140),1)*$H140),"")</f>
        <v>7.2</v>
      </c>
      <c r="Y140" s="36">
        <f>IFERROR(IF(X140=0,"",ROUNDUP(X140/H140,0)*0.00753),"")</f>
        <v>3.0120000000000001E-2</v>
      </c>
      <c r="Z140" s="56"/>
      <c r="AA140" s="57"/>
      <c r="AE140" s="64"/>
      <c r="BB140" s="142" t="s">
        <v>1</v>
      </c>
      <c r="BL140" s="64">
        <f>IFERROR(W140*I140/H140,"0")</f>
        <v>6.6666666666666661</v>
      </c>
      <c r="BM140" s="64">
        <f>IFERROR(X140*I140/H140,"0")</f>
        <v>8</v>
      </c>
      <c r="BN140" s="64">
        <f>IFERROR(1/J140*(W140/H140),"0")</f>
        <v>2.1367521367521364E-2</v>
      </c>
      <c r="BO140" s="64">
        <f>IFERROR(1/J140*(X140/H140),"0")</f>
        <v>2.564102564102564E-2</v>
      </c>
    </row>
    <row r="141" spans="1:67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650.95238095238096</v>
      </c>
      <c r="X141" s="407">
        <f>IFERROR(X136/H136,"0")+IFERROR(X137/H137,"0")+IFERROR(X138/H138,"0")+IFERROR(X139/H139,"0")+IFERROR(X140/H140,"0")</f>
        <v>652</v>
      </c>
      <c r="Y141" s="407">
        <f>IFERROR(IF(Y136="",0,Y136),"0")+IFERROR(IF(Y137="",0,Y137),"0")+IFERROR(IF(Y138="",0,Y138),"0")+IFERROR(IF(Y139="",0,Y139),"0")+IFERROR(IF(Y140="",0,Y140),"0")</f>
        <v>5.5921199999999995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2026</v>
      </c>
      <c r="X142" s="407">
        <f>IFERROR(SUM(X136:X140),"0")</f>
        <v>2030.4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20</v>
      </c>
      <c r="X155" s="406">
        <f t="shared" ref="X155:X163" si="28">IFERROR(IF(W155="",0,CEILING((W155/$H155),1)*$H155),"")</f>
        <v>21</v>
      </c>
      <c r="Y155" s="36">
        <f>IFERROR(IF(X155=0,"",ROUNDUP(X155/H155,0)*0.00753),"")</f>
        <v>3.7650000000000003E-2</v>
      </c>
      <c r="Z155" s="56"/>
      <c r="AA155" s="57"/>
      <c r="AE155" s="64"/>
      <c r="BB155" s="148" t="s">
        <v>1</v>
      </c>
      <c r="BL155" s="64">
        <f t="shared" ref="BL155:BL163" si="29">IFERROR(W155*I155/H155,"0")</f>
        <v>21.238095238095237</v>
      </c>
      <c r="BM155" s="64">
        <f t="shared" ref="BM155:BM163" si="30">IFERROR(X155*I155/H155,"0")</f>
        <v>22.299999999999997</v>
      </c>
      <c r="BN155" s="64">
        <f t="shared" ref="BN155:BN163" si="31">IFERROR(1/J155*(W155/H155),"0")</f>
        <v>3.0525030525030524E-2</v>
      </c>
      <c r="BO155" s="64">
        <f t="shared" ref="BO155:BO163" si="32">IFERROR(1/J155*(X155/H155),"0")</f>
        <v>3.2051282051282048E-2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4.7619047619047619</v>
      </c>
      <c r="X164" s="407">
        <f>IFERROR(X155/H155,"0")+IFERROR(X156/H156,"0")+IFERROR(X157/H157,"0")+IFERROR(X158/H158,"0")+IFERROR(X159/H159,"0")+IFERROR(X160/H160,"0")+IFERROR(X161/H161,"0")+IFERROR(X162/H162,"0")+IFERROR(X163/H163,"0")</f>
        <v>5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3.7650000000000003E-2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20</v>
      </c>
      <c r="X165" s="407">
        <f>IFERROR(SUM(X155:X163),"0")</f>
        <v>21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hidden="1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30</v>
      </c>
      <c r="X179" s="406">
        <f t="shared" si="33"/>
        <v>32.400000000000006</v>
      </c>
      <c r="Y179" s="36">
        <f>IFERROR(IF(X179=0,"",ROUNDUP(X179/H179,0)*0.00937),"")</f>
        <v>5.6219999999999999E-2</v>
      </c>
      <c r="Z179" s="56"/>
      <c r="AA179" s="57"/>
      <c r="AE179" s="64"/>
      <c r="BB179" s="162" t="s">
        <v>1</v>
      </c>
      <c r="BL179" s="64">
        <f t="shared" si="34"/>
        <v>31.166666666666668</v>
      </c>
      <c r="BM179" s="64">
        <f t="shared" si="35"/>
        <v>33.660000000000004</v>
      </c>
      <c r="BN179" s="64">
        <f t="shared" si="36"/>
        <v>4.6296296296296294E-2</v>
      </c>
      <c r="BO179" s="64">
        <f t="shared" si="37"/>
        <v>5.000000000000001E-2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5.5555555555555554</v>
      </c>
      <c r="X186" s="407">
        <f>IFERROR(X178/H178,"0")+IFERROR(X179/H179,"0")+IFERROR(X180/H180,"0")+IFERROR(X181/H181,"0")+IFERROR(X182/H182,"0")+IFERROR(X183/H183,"0")+IFERROR(X184/H184,"0")+IFERROR(X185/H185,"0")</f>
        <v>6.0000000000000009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5.6219999999999999E-2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30</v>
      </c>
      <c r="X187" s="407">
        <f>IFERROR(SUM(X178:X185),"0")</f>
        <v>32.400000000000006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hidden="1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984.80000000000007</v>
      </c>
      <c r="X199" s="406">
        <f t="shared" si="38"/>
        <v>986.4</v>
      </c>
      <c r="Y199" s="36">
        <f t="shared" ref="Y199:Y205" si="43">IFERROR(IF(X199=0,"",ROUNDUP(X199/H199,0)*0.00753),"")</f>
        <v>3.09483</v>
      </c>
      <c r="Z199" s="56"/>
      <c r="AA199" s="57"/>
      <c r="AE199" s="64"/>
      <c r="BB199" s="179" t="s">
        <v>1</v>
      </c>
      <c r="BL199" s="64">
        <f t="shared" si="39"/>
        <v>1103.7966666666669</v>
      </c>
      <c r="BM199" s="64">
        <f t="shared" si="40"/>
        <v>1105.5899999999999</v>
      </c>
      <c r="BN199" s="64">
        <f t="shared" si="41"/>
        <v>2.6303418803418803</v>
      </c>
      <c r="BO199" s="64">
        <f t="shared" si="42"/>
        <v>2.6346153846153846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760.80000000000007</v>
      </c>
      <c r="X201" s="406">
        <f t="shared" si="38"/>
        <v>760.8</v>
      </c>
      <c r="Y201" s="36">
        <f t="shared" si="43"/>
        <v>2.3870100000000001</v>
      </c>
      <c r="Z201" s="56"/>
      <c r="AA201" s="57"/>
      <c r="AE201" s="64"/>
      <c r="BB201" s="181" t="s">
        <v>1</v>
      </c>
      <c r="BL201" s="64">
        <f t="shared" si="39"/>
        <v>847.02400000000011</v>
      </c>
      <c r="BM201" s="64">
        <f t="shared" si="40"/>
        <v>847.024</v>
      </c>
      <c r="BN201" s="64">
        <f t="shared" si="41"/>
        <v>2.0320512820512824</v>
      </c>
      <c r="BO201" s="64">
        <f t="shared" si="42"/>
        <v>2.0320512820512819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hidden="1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hidden="1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727.33333333333348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728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5.48184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1745.6000000000001</v>
      </c>
      <c r="X207" s="407">
        <f>IFERROR(SUM(X189:X205),"0")</f>
        <v>1747.1999999999998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hidden="1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hidden="1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hidden="1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hidden="1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120</v>
      </c>
      <c r="X220" s="406">
        <f t="shared" si="44"/>
        <v>127.6</v>
      </c>
      <c r="Y220" s="36">
        <f>IFERROR(IF(X220=0,"",ROUNDUP(X220/H220,0)*0.02175),"")</f>
        <v>0.23924999999999999</v>
      </c>
      <c r="Z220" s="56"/>
      <c r="AA220" s="57"/>
      <c r="AE220" s="64"/>
      <c r="BB220" s="193" t="s">
        <v>1</v>
      </c>
      <c r="BL220" s="64">
        <f t="shared" si="45"/>
        <v>124.9655172413793</v>
      </c>
      <c r="BM220" s="64">
        <f t="shared" si="46"/>
        <v>132.88</v>
      </c>
      <c r="BN220" s="64">
        <f t="shared" si="47"/>
        <v>0.18472906403940886</v>
      </c>
      <c r="BO220" s="64">
        <f t="shared" si="48"/>
        <v>0.19642857142857142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10.344827586206897</v>
      </c>
      <c r="X225" s="407">
        <f>IFERROR(X218/H218,"0")+IFERROR(X219/H219,"0")+IFERROR(X220/H220,"0")+IFERROR(X221/H221,"0")+IFERROR(X222/H222,"0")+IFERROR(X223/H223,"0")+IFERROR(X224/H224,"0")</f>
        <v>11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0.23924999999999999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120</v>
      </c>
      <c r="X226" s="407">
        <f>IFERROR(SUM(X218:X224),"0")</f>
        <v>127.6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hidden="1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hidden="1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hidden="1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20</v>
      </c>
      <c r="X237" s="406">
        <f t="shared" si="49"/>
        <v>20</v>
      </c>
      <c r="Y237" s="36">
        <f>IFERROR(IF(X237=0,"",ROUNDUP(X237/H237,0)*0.00937),"")</f>
        <v>4.6850000000000003E-2</v>
      </c>
      <c r="Z237" s="56"/>
      <c r="AA237" s="57"/>
      <c r="AE237" s="64"/>
      <c r="BB237" s="203" t="s">
        <v>1</v>
      </c>
      <c r="BL237" s="64">
        <f t="shared" si="50"/>
        <v>21.200000000000003</v>
      </c>
      <c r="BM237" s="64">
        <f t="shared" si="51"/>
        <v>21.200000000000003</v>
      </c>
      <c r="BN237" s="64">
        <f t="shared" si="52"/>
        <v>4.1666666666666664E-2</v>
      </c>
      <c r="BO237" s="64">
        <f t="shared" si="53"/>
        <v>4.1666666666666664E-2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5</v>
      </c>
      <c r="X240" s="407">
        <f>IFERROR(X234/H234,"0")+IFERROR(X235/H235,"0")+IFERROR(X236/H236,"0")+IFERROR(X237/H237,"0")+IFERROR(X238/H238,"0")+IFERROR(X239/H239,"0")</f>
        <v>5</v>
      </c>
      <c r="Y240" s="407">
        <f>IFERROR(IF(Y234="",0,Y234),"0")+IFERROR(IF(Y235="",0,Y235),"0")+IFERROR(IF(Y236="",0,Y236),"0")+IFERROR(IF(Y237="",0,Y237),"0")+IFERROR(IF(Y238="",0,Y238),"0")+IFERROR(IF(Y239="",0,Y239),"0")</f>
        <v>4.6850000000000003E-2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20</v>
      </c>
      <c r="X241" s="407">
        <f>IFERROR(SUM(X234:X239),"0")</f>
        <v>20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hidden="1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hidden="1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hidden="1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hidden="1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0</v>
      </c>
      <c r="X257" s="406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0</v>
      </c>
      <c r="X258" s="40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hidden="1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0</v>
      </c>
      <c r="X261" s="407">
        <f>IFERROR(X257/H257,"0")+IFERROR(X258/H258,"0")+IFERROR(X259/H259,"0")+IFERROR(X260/H260,"0")</f>
        <v>0</v>
      </c>
      <c r="Y261" s="407">
        <f>IFERROR(IF(Y257="",0,Y257),"0")+IFERROR(IF(Y258="",0,Y258),"0")+IFERROR(IF(Y259="",0,Y259),"0")+IFERROR(IF(Y260="",0,Y260),"0")</f>
        <v>0</v>
      </c>
      <c r="Z261" s="408"/>
      <c r="AA261" s="408"/>
    </row>
    <row r="262" spans="1:67" hidden="1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0</v>
      </c>
      <c r="X262" s="407">
        <f>IFERROR(SUM(X257:X260),"0")</f>
        <v>0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hidden="1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0</v>
      </c>
      <c r="X264" s="406">
        <f t="shared" ref="X264:X273" si="60">IFERROR(IF(W264="",0,CEILING((W264/$H264),1)*$H264),"")</f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ref="BL264:BL273" si="61">IFERROR(W264*I264/H264,"0")</f>
        <v>0</v>
      </c>
      <c r="BM264" s="64">
        <f t="shared" ref="BM264:BM273" si="62">IFERROR(X264*I264/H264,"0")</f>
        <v>0</v>
      </c>
      <c r="BN264" s="64">
        <f t="shared" ref="BN264:BN273" si="63">IFERROR(1/J264*(W264/H264),"0")</f>
        <v>0</v>
      </c>
      <c r="BO264" s="64">
        <f t="shared" ref="BO264:BO273" si="64">IFERROR(1/J264*(X264/H264),"0")</f>
        <v>0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52.8</v>
      </c>
      <c r="X272" s="406">
        <f t="shared" si="60"/>
        <v>53.46</v>
      </c>
      <c r="Y272" s="36">
        <f>IFERROR(IF(X272=0,"",ROUNDUP(X272/H272,0)*0.00753),"")</f>
        <v>0.20331000000000002</v>
      </c>
      <c r="Z272" s="56"/>
      <c r="AA272" s="57"/>
      <c r="AE272" s="64"/>
      <c r="BB272" s="228" t="s">
        <v>1</v>
      </c>
      <c r="BL272" s="64">
        <f t="shared" si="61"/>
        <v>58.133333333333333</v>
      </c>
      <c r="BM272" s="64">
        <f t="shared" si="62"/>
        <v>58.860000000000007</v>
      </c>
      <c r="BN272" s="64">
        <f t="shared" si="63"/>
        <v>0.17094017094017092</v>
      </c>
      <c r="BO272" s="64">
        <f t="shared" si="64"/>
        <v>0.17307692307692307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26.4</v>
      </c>
      <c r="X273" s="406">
        <f t="shared" si="60"/>
        <v>27.72</v>
      </c>
      <c r="Y273" s="36">
        <f>IFERROR(IF(X273=0,"",ROUNDUP(X273/H273,0)*0.00753),"")</f>
        <v>0.10542</v>
      </c>
      <c r="Z273" s="56"/>
      <c r="AA273" s="57"/>
      <c r="AE273" s="64"/>
      <c r="BB273" s="229" t="s">
        <v>1</v>
      </c>
      <c r="BL273" s="64">
        <f t="shared" si="61"/>
        <v>29.946666666666665</v>
      </c>
      <c r="BM273" s="64">
        <f t="shared" si="62"/>
        <v>31.443999999999999</v>
      </c>
      <c r="BN273" s="64">
        <f t="shared" si="63"/>
        <v>8.5470085470085458E-2</v>
      </c>
      <c r="BO273" s="64">
        <f t="shared" si="64"/>
        <v>8.9743589743589744E-2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40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41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0.30873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79.199999999999989</v>
      </c>
      <c r="X275" s="407">
        <f>IFERROR(SUM(X264:X273),"0")</f>
        <v>81.180000000000007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20</v>
      </c>
      <c r="X277" s="406">
        <f>IFERROR(IF(W277="",0,CEILING((W277/$H277),1)*$H277),"")</f>
        <v>25.200000000000003</v>
      </c>
      <c r="Y277" s="36">
        <f>IFERROR(IF(X277=0,"",ROUNDUP(X277/H277,0)*0.02175),"")</f>
        <v>6.5250000000000002E-2</v>
      </c>
      <c r="Z277" s="56"/>
      <c r="AA277" s="57"/>
      <c r="AE277" s="64"/>
      <c r="BB277" s="230" t="s">
        <v>1</v>
      </c>
      <c r="BL277" s="64">
        <f>IFERROR(W277*I277/H277,"0")</f>
        <v>21.342857142857142</v>
      </c>
      <c r="BM277" s="64">
        <f>IFERROR(X277*I277/H277,"0")</f>
        <v>26.892000000000003</v>
      </c>
      <c r="BN277" s="64">
        <f>IFERROR(1/J277*(W277/H277),"0")</f>
        <v>4.2517006802721087E-2</v>
      </c>
      <c r="BO277" s="64">
        <f>IFERROR(1/J277*(X277/H277),"0")</f>
        <v>5.3571428571428568E-2</v>
      </c>
    </row>
    <row r="278" spans="1:67" ht="27" hidden="1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0</v>
      </c>
      <c r="X278" s="40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16.5" hidden="1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2.3809523809523809</v>
      </c>
      <c r="X280" s="407">
        <f>IFERROR(X277/H277,"0")+IFERROR(X278/H278,"0")+IFERROR(X279/H279,"0")</f>
        <v>3</v>
      </c>
      <c r="Y280" s="407">
        <f>IFERROR(IF(Y277="",0,Y277),"0")+IFERROR(IF(Y278="",0,Y278),"0")+IFERROR(IF(Y279="",0,Y279),"0")</f>
        <v>6.5250000000000002E-2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20</v>
      </c>
      <c r="X281" s="407">
        <f>IFERROR(SUM(X277:X279),"0")</f>
        <v>25.200000000000003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hidden="1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hidden="1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hidden="1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hidden="1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18</v>
      </c>
      <c r="X312" s="406">
        <f>IFERROR(IF(W312="",0,CEILING((W312/$H312),1)*$H312),"")</f>
        <v>18</v>
      </c>
      <c r="Y312" s="36">
        <f>IFERROR(IF(X312=0,"",ROUNDUP(X312/H312,0)*0.00753),"")</f>
        <v>7.5300000000000006E-2</v>
      </c>
      <c r="Z312" s="56"/>
      <c r="AA312" s="57"/>
      <c r="AE312" s="64"/>
      <c r="BB312" s="248" t="s">
        <v>1</v>
      </c>
      <c r="BL312" s="64">
        <f>IFERROR(W312*I312/H312,"0")</f>
        <v>20.48</v>
      </c>
      <c r="BM312" s="64">
        <f>IFERROR(X312*I312/H312,"0")</f>
        <v>20.48</v>
      </c>
      <c r="BN312" s="64">
        <f>IFERROR(1/J312*(W312/H312),"0")</f>
        <v>6.4102564102564097E-2</v>
      </c>
      <c r="BO312" s="64">
        <f>IFERROR(1/J312*(X312/H312),"0")</f>
        <v>6.4102564102564097E-2</v>
      </c>
    </row>
    <row r="313" spans="1:67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10</v>
      </c>
      <c r="X313" s="407">
        <f>IFERROR(X312/H312,"0")</f>
        <v>10</v>
      </c>
      <c r="Y313" s="407">
        <f>IFERROR(IF(Y312="",0,Y312),"0")</f>
        <v>7.5300000000000006E-2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18</v>
      </c>
      <c r="X314" s="407">
        <f>IFERROR(SUM(X312:X312),"0")</f>
        <v>18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hidden="1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0</v>
      </c>
      <c r="X316" s="406">
        <f>IFERROR(IF(W316="",0,CEILING((W316/$H316),1)*$H316),"")</f>
        <v>0</v>
      </c>
      <c r="Y316" s="36" t="str">
        <f>IFERROR(IF(X316=0,"",ROUNDUP(X316/H316,0)*0.02175),"")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1465.8</v>
      </c>
      <c r="X317" s="406">
        <f>IFERROR(IF(W317="",0,CEILING((W317/$H317),1)*$H317),"")</f>
        <v>1465.8</v>
      </c>
      <c r="Y317" s="36">
        <f>IFERROR(IF(X317=0,"",ROUNDUP(X317/H317,0)*0.00753),"")</f>
        <v>5.2559399999999998</v>
      </c>
      <c r="Z317" s="56"/>
      <c r="AA317" s="57"/>
      <c r="AE317" s="64"/>
      <c r="BB317" s="250" t="s">
        <v>1</v>
      </c>
      <c r="BL317" s="64">
        <f>IFERROR(W317*I317/H317,"0")</f>
        <v>1655.6559999999999</v>
      </c>
      <c r="BM317" s="64">
        <f>IFERROR(X317*I317/H317,"0")</f>
        <v>1655.6559999999999</v>
      </c>
      <c r="BN317" s="64">
        <f>IFERROR(1/J317*(W317/H317),"0")</f>
        <v>4.4743589743589745</v>
      </c>
      <c r="BO317" s="64">
        <f>IFERROR(1/J317*(X317/H317),"0")</f>
        <v>4.4743589743589745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1050</v>
      </c>
      <c r="X318" s="406">
        <f>IFERROR(IF(W318="",0,CEILING((W318/$H318),1)*$H318),"")</f>
        <v>1050</v>
      </c>
      <c r="Y318" s="36">
        <f>IFERROR(IF(X318=0,"",ROUNDUP(X318/H318,0)*0.00753),"")</f>
        <v>3.7650000000000001</v>
      </c>
      <c r="Z318" s="56"/>
      <c r="AA318" s="57"/>
      <c r="AE318" s="64"/>
      <c r="BB318" s="251" t="s">
        <v>1</v>
      </c>
      <c r="BL318" s="64">
        <f>IFERROR(W318*I318/H318,"0")</f>
        <v>1180</v>
      </c>
      <c r="BM318" s="64">
        <f>IFERROR(X318*I318/H318,"0")</f>
        <v>1180</v>
      </c>
      <c r="BN318" s="64">
        <f>IFERROR(1/J318*(W318/H318),"0")</f>
        <v>3.2051282051282048</v>
      </c>
      <c r="BO318" s="64">
        <f>IFERROR(1/J318*(X318/H318),"0")</f>
        <v>3.2051282051282048</v>
      </c>
    </row>
    <row r="319" spans="1:67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1198</v>
      </c>
      <c r="X319" s="407">
        <f>IFERROR(X316/H316,"0")+IFERROR(X317/H317,"0")+IFERROR(X318/H318,"0")</f>
        <v>1198</v>
      </c>
      <c r="Y319" s="407">
        <f>IFERROR(IF(Y316="",0,Y316),"0")+IFERROR(IF(Y317="",0,Y317),"0")+IFERROR(IF(Y318="",0,Y318),"0")</f>
        <v>9.0209399999999995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2515.8000000000002</v>
      </c>
      <c r="X320" s="407">
        <f>IFERROR(SUM(X316:X318),"0")</f>
        <v>2515.8000000000002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2500</v>
      </c>
      <c r="X334" s="406">
        <f t="shared" si="70"/>
        <v>2505</v>
      </c>
      <c r="Y334" s="36">
        <f>IFERROR(IF(X334=0,"",ROUNDUP(X334/H334,0)*0.02175),"")</f>
        <v>3.6322499999999995</v>
      </c>
      <c r="Z334" s="56"/>
      <c r="AA334" s="57"/>
      <c r="AE334" s="64"/>
      <c r="BB334" s="256" t="s">
        <v>1</v>
      </c>
      <c r="BL334" s="64">
        <f t="shared" si="71"/>
        <v>2580</v>
      </c>
      <c r="BM334" s="64">
        <f t="shared" si="72"/>
        <v>2585.1600000000003</v>
      </c>
      <c r="BN334" s="64">
        <f t="shared" si="73"/>
        <v>3.4722222222222219</v>
      </c>
      <c r="BO334" s="64">
        <f t="shared" si="74"/>
        <v>3.4791666666666665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166.66666666666666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167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3.6322499999999995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2500</v>
      </c>
      <c r="X346" s="407">
        <f>IFERROR(SUM(X332:X344),"0")</f>
        <v>2505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600</v>
      </c>
      <c r="X348" s="406">
        <f>IFERROR(IF(W348="",0,CEILING((W348/$H348),1)*$H348),"")</f>
        <v>600</v>
      </c>
      <c r="Y348" s="36">
        <f>IFERROR(IF(X348=0,"",ROUNDUP(X348/H348,0)*0.02175),"")</f>
        <v>0.86999999999999988</v>
      </c>
      <c r="Z348" s="56"/>
      <c r="AA348" s="57"/>
      <c r="AE348" s="64"/>
      <c r="BB348" s="267" t="s">
        <v>1</v>
      </c>
      <c r="BL348" s="64">
        <f>IFERROR(W348*I348/H348,"0")</f>
        <v>619.20000000000005</v>
      </c>
      <c r="BM348" s="64">
        <f>IFERROR(X348*I348/H348,"0")</f>
        <v>619.20000000000005</v>
      </c>
      <c r="BN348" s="64">
        <f>IFERROR(1/J348*(W348/H348),"0")</f>
        <v>0.83333333333333326</v>
      </c>
      <c r="BO348" s="64">
        <f>IFERROR(1/J348*(X348/H348),"0")</f>
        <v>0.83333333333333326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40</v>
      </c>
      <c r="X352" s="407">
        <f>IFERROR(X348/H348,"0")+IFERROR(X349/H349,"0")+IFERROR(X350/H350,"0")+IFERROR(X351/H351,"0")</f>
        <v>40</v>
      </c>
      <c r="Y352" s="407">
        <f>IFERROR(IF(Y348="",0,Y348),"0")+IFERROR(IF(Y349="",0,Y349),"0")+IFERROR(IF(Y350="",0,Y350),"0")+IFERROR(IF(Y351="",0,Y351),"0")</f>
        <v>0.86999999999999988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600</v>
      </c>
      <c r="X353" s="407">
        <f>IFERROR(SUM(X348:X351),"0")</f>
        <v>600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150</v>
      </c>
      <c r="X357" s="406">
        <f>IFERROR(IF(W357="",0,CEILING((W357/$H357),1)*$H357),"")</f>
        <v>156</v>
      </c>
      <c r="Y357" s="36">
        <f>IFERROR(IF(X357=0,"",ROUNDUP(X357/H357,0)*0.02175),"")</f>
        <v>0.43499999999999994</v>
      </c>
      <c r="Z357" s="56"/>
      <c r="AA357" s="57"/>
      <c r="AE357" s="64"/>
      <c r="BB357" s="273" t="s">
        <v>1</v>
      </c>
      <c r="BL357" s="64">
        <f>IFERROR(W357*I357/H357,"0")</f>
        <v>160.84615384615387</v>
      </c>
      <c r="BM357" s="64">
        <f>IFERROR(X357*I357/H357,"0")</f>
        <v>167.28000000000003</v>
      </c>
      <c r="BN357" s="64">
        <f>IFERROR(1/J357*(W357/H357),"0")</f>
        <v>0.34340659340659335</v>
      </c>
      <c r="BO357" s="64">
        <f>IFERROR(1/J357*(X357/H357),"0")</f>
        <v>0.3571428571428571</v>
      </c>
    </row>
    <row r="358" spans="1:67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19.23076923076923</v>
      </c>
      <c r="X358" s="407">
        <f>IFERROR(X355/H355,"0")+IFERROR(X356/H356,"0")+IFERROR(X357/H357,"0")</f>
        <v>20</v>
      </c>
      <c r="Y358" s="407">
        <f>IFERROR(IF(Y355="",0,Y355),"0")+IFERROR(IF(Y356="",0,Y356),"0")+IFERROR(IF(Y357="",0,Y357),"0")</f>
        <v>0.43499999999999994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150</v>
      </c>
      <c r="X359" s="407">
        <f>IFERROR(SUM(X355:X357),"0")</f>
        <v>156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hidden="1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hidden="1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30</v>
      </c>
      <c r="X380" s="406">
        <f>IFERROR(IF(W380="",0,CEILING((W380/$H380),1)*$H380),"")</f>
        <v>31.2</v>
      </c>
      <c r="Y380" s="36">
        <f>IFERROR(IF(X380=0,"",ROUNDUP(X380/H380,0)*0.02175),"")</f>
        <v>8.6999999999999994E-2</v>
      </c>
      <c r="Z380" s="56"/>
      <c r="AA380" s="57"/>
      <c r="AE380" s="64"/>
      <c r="BB380" s="283" t="s">
        <v>1</v>
      </c>
      <c r="BL380" s="64">
        <f>IFERROR(W380*I380/H380,"0")</f>
        <v>32.169230769230772</v>
      </c>
      <c r="BM380" s="64">
        <f>IFERROR(X380*I380/H380,"0")</f>
        <v>33.456000000000003</v>
      </c>
      <c r="BN380" s="64">
        <f>IFERROR(1/J380*(W380/H380),"0")</f>
        <v>6.8681318681318673E-2</v>
      </c>
      <c r="BO380" s="64">
        <f>IFERROR(1/J380*(X380/H380),"0")</f>
        <v>7.1428571428571425E-2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3.8461538461538463</v>
      </c>
      <c r="X385" s="407">
        <f>IFERROR(X380/H380,"0")+IFERROR(X381/H381,"0")+IFERROR(X382/H382,"0")+IFERROR(X383/H383,"0")+IFERROR(X384/H384,"0")</f>
        <v>4</v>
      </c>
      <c r="Y385" s="407">
        <f>IFERROR(IF(Y380="",0,Y380),"0")+IFERROR(IF(Y381="",0,Y381),"0")+IFERROR(IF(Y382="",0,Y382),"0")+IFERROR(IF(Y383="",0,Y383),"0")+IFERROR(IF(Y384="",0,Y384),"0")</f>
        <v>8.6999999999999994E-2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30</v>
      </c>
      <c r="X386" s="407">
        <f>IFERROR(SUM(X380:X384),"0")</f>
        <v>31.2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4301031322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2" t="s">
        <v>566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customHeight="1" x14ac:dyDescent="0.25">
      <c r="A401" s="54" t="s">
        <v>564</v>
      </c>
      <c r="B401" s="54" t="s">
        <v>567</v>
      </c>
      <c r="C401" s="31">
        <v>4301031177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40</v>
      </c>
      <c r="X401" s="406">
        <f t="shared" si="75"/>
        <v>42</v>
      </c>
      <c r="Y401" s="36">
        <f t="shared" si="76"/>
        <v>7.5300000000000006E-2</v>
      </c>
      <c r="Z401" s="56"/>
      <c r="AA401" s="57"/>
      <c r="AE401" s="64"/>
      <c r="BB401" s="293" t="s">
        <v>1</v>
      </c>
      <c r="BL401" s="64">
        <f t="shared" si="77"/>
        <v>42.190476190476183</v>
      </c>
      <c r="BM401" s="64">
        <f t="shared" si="78"/>
        <v>44.3</v>
      </c>
      <c r="BN401" s="64">
        <f t="shared" si="79"/>
        <v>6.1050061050061048E-2</v>
      </c>
      <c r="BO401" s="64">
        <f t="shared" si="80"/>
        <v>6.4102564102564097E-2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4301031323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8" t="s">
        <v>570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571</v>
      </c>
      <c r="C403" s="31">
        <v>4301031174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45</v>
      </c>
      <c r="O403" s="5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hidden="1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4301031335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88" t="s">
        <v>580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581</v>
      </c>
      <c r="C408" s="31">
        <v>4301031257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4301031330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44" t="s">
        <v>584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hidden="1" customHeight="1" x14ac:dyDescent="0.25">
      <c r="A410" s="54" t="s">
        <v>582</v>
      </c>
      <c r="B410" s="54" t="s">
        <v>585</v>
      </c>
      <c r="C410" s="31">
        <v>4301031178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7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4301031336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76" t="s">
        <v>588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589</v>
      </c>
      <c r="C412" s="31">
        <v>4301031254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4301031331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3" t="s">
        <v>592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593</v>
      </c>
      <c r="C414" s="31">
        <v>4301031171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45</v>
      </c>
      <c r="O414" s="7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31.5</v>
      </c>
      <c r="X414" s="406">
        <f t="shared" si="75"/>
        <v>31.5</v>
      </c>
      <c r="Y414" s="36">
        <f t="shared" si="81"/>
        <v>7.5300000000000006E-2</v>
      </c>
      <c r="Z414" s="56"/>
      <c r="AA414" s="57"/>
      <c r="AE414" s="64"/>
      <c r="BB414" s="306" t="s">
        <v>1</v>
      </c>
      <c r="BL414" s="64">
        <f t="shared" si="77"/>
        <v>33.450000000000003</v>
      </c>
      <c r="BM414" s="64">
        <f t="shared" si="78"/>
        <v>33.450000000000003</v>
      </c>
      <c r="BN414" s="64">
        <f t="shared" si="79"/>
        <v>6.4102564102564111E-2</v>
      </c>
      <c r="BO414" s="64">
        <f t="shared" si="80"/>
        <v>6.4102564102564111E-2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4301031337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50</v>
      </c>
      <c r="O415" s="825" t="s">
        <v>596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597</v>
      </c>
      <c r="C416" s="31">
        <v>4301031258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4301031332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5" t="s">
        <v>600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601</v>
      </c>
      <c r="C418" s="31">
        <v>4301031170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45</v>
      </c>
      <c r="O418" s="8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4301031328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50</v>
      </c>
      <c r="O419" s="770" t="s">
        <v>604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605</v>
      </c>
      <c r="C420" s="31">
        <v>4301031256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4301031333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607" t="s">
        <v>608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606</v>
      </c>
      <c r="B422" s="54" t="s">
        <v>609</v>
      </c>
      <c r="C422" s="31">
        <v>4301031172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45</v>
      </c>
      <c r="O422" s="6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4301031338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50</v>
      </c>
      <c r="O423" s="630" t="s">
        <v>612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613</v>
      </c>
      <c r="C424" s="31">
        <v>4301031255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45</v>
      </c>
      <c r="O424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24.523809523809526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25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0.15060000000000001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71.5</v>
      </c>
      <c r="X426" s="407">
        <f>IFERROR(SUM(X400:X424),"0")</f>
        <v>73.5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6</v>
      </c>
      <c r="X437" s="406">
        <f>IFERROR(IF(W437="",0,CEILING((W437/$H437),1)*$H437),"")</f>
        <v>6</v>
      </c>
      <c r="Y437" s="36">
        <f>IFERROR(IF(X437=0,"",ROUNDUP(X437/H437,0)*0.00627),"")</f>
        <v>3.1350000000000003E-2</v>
      </c>
      <c r="Z437" s="56"/>
      <c r="AA437" s="57"/>
      <c r="AE437" s="64"/>
      <c r="BB437" s="320" t="s">
        <v>1</v>
      </c>
      <c r="BL437" s="64">
        <f>IFERROR(W437*I437/H437,"0")</f>
        <v>9.0000000000000018</v>
      </c>
      <c r="BM437" s="64">
        <f>IFERROR(X437*I437/H437,"0")</f>
        <v>9.0000000000000018</v>
      </c>
      <c r="BN437" s="64">
        <f>IFERROR(1/J437*(W437/H437),"0")</f>
        <v>2.5000000000000001E-2</v>
      </c>
      <c r="BO437" s="64">
        <f>IFERROR(1/J437*(X437/H437),"0")</f>
        <v>2.5000000000000001E-2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6</v>
      </c>
      <c r="X438" s="406">
        <f>IFERROR(IF(W438="",0,CEILING((W438/$H438),1)*$H438),"")</f>
        <v>6</v>
      </c>
      <c r="Y438" s="36">
        <f>IFERROR(IF(X438=0,"",ROUNDUP(X438/H438,0)*0.00627),"")</f>
        <v>3.1350000000000003E-2</v>
      </c>
      <c r="Z438" s="56"/>
      <c r="AA438" s="57"/>
      <c r="AE438" s="64"/>
      <c r="BB438" s="321" t="s">
        <v>1</v>
      </c>
      <c r="BL438" s="64">
        <f>IFERROR(W438*I438/H438,"0")</f>
        <v>9.0000000000000018</v>
      </c>
      <c r="BM438" s="64">
        <f>IFERROR(X438*I438/H438,"0")</f>
        <v>9.0000000000000018</v>
      </c>
      <c r="BN438" s="64">
        <f>IFERROR(1/J438*(W438/H438),"0")</f>
        <v>2.5000000000000001E-2</v>
      </c>
      <c r="BO438" s="64">
        <f>IFERROR(1/J438*(X438/H438),"0")</f>
        <v>2.5000000000000001E-2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10</v>
      </c>
      <c r="X440" s="407">
        <f>IFERROR(X437/H437,"0")+IFERROR(X438/H438,"0")+IFERROR(X439/H439,"0")</f>
        <v>10</v>
      </c>
      <c r="Y440" s="407">
        <f>IFERROR(IF(Y437="",0,Y437),"0")+IFERROR(IF(Y438="",0,Y438),"0")+IFERROR(IF(Y439="",0,Y439),"0")</f>
        <v>6.2700000000000006E-2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12</v>
      </c>
      <c r="X441" s="407">
        <f>IFERROR(SUM(X437:X439),"0")</f>
        <v>12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4301031324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48" t="s">
        <v>636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80</v>
      </c>
      <c r="X449" s="406">
        <f t="shared" ref="X449:X457" si="82">IFERROR(IF(W449="",0,CEILING((W449/$H449),1)*$H449),"")</f>
        <v>84</v>
      </c>
      <c r="Y449" s="36">
        <f>IFERROR(IF(X449=0,"",ROUNDUP(X449/H449,0)*0.00753),"")</f>
        <v>0.15060000000000001</v>
      </c>
      <c r="Z449" s="56"/>
      <c r="AA449" s="57"/>
      <c r="AE449" s="64"/>
      <c r="BB449" s="325" t="s">
        <v>1</v>
      </c>
      <c r="BL449" s="64">
        <f t="shared" ref="BL449:BL457" si="83">IFERROR(W449*I449/H449,"0")</f>
        <v>84.380952380952365</v>
      </c>
      <c r="BM449" s="64">
        <f t="shared" ref="BM449:BM457" si="84">IFERROR(X449*I449/H449,"0")</f>
        <v>88.6</v>
      </c>
      <c r="BN449" s="64">
        <f t="shared" ref="BN449:BN457" si="85">IFERROR(1/J449*(W449/H449),"0")</f>
        <v>0.1221001221001221</v>
      </c>
      <c r="BO449" s="64">
        <f t="shared" ref="BO449:BO457" si="86">IFERROR(1/J449*(X449/H449),"0")</f>
        <v>0.12820512820512819</v>
      </c>
    </row>
    <row r="450" spans="1:67" ht="27" hidden="1" customHeight="1" x14ac:dyDescent="0.25">
      <c r="A450" s="54" t="s">
        <v>634</v>
      </c>
      <c r="B450" s="54" t="s">
        <v>637</v>
      </c>
      <c r="C450" s="31">
        <v>4301031212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109</v>
      </c>
      <c r="M450" s="33"/>
      <c r="N450" s="32">
        <v>45</v>
      </c>
      <c r="O450" s="6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4301031334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9" t="s">
        <v>644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645</v>
      </c>
      <c r="C454" s="31">
        <v>4301031167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4301031327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508" t="s">
        <v>648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649</v>
      </c>
      <c r="C456" s="31">
        <v>4301031173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45</v>
      </c>
      <c r="O456" s="6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119.7</v>
      </c>
      <c r="X456" s="406">
        <f t="shared" si="82"/>
        <v>119.7</v>
      </c>
      <c r="Y456" s="36">
        <f t="shared" si="87"/>
        <v>0.28614000000000001</v>
      </c>
      <c r="Z456" s="56"/>
      <c r="AA456" s="57"/>
      <c r="AE456" s="64"/>
      <c r="BB456" s="332" t="s">
        <v>1</v>
      </c>
      <c r="BL456" s="64">
        <f t="shared" si="83"/>
        <v>127.10999999999999</v>
      </c>
      <c r="BM456" s="64">
        <f t="shared" si="84"/>
        <v>127.10999999999999</v>
      </c>
      <c r="BN456" s="64">
        <f t="shared" si="85"/>
        <v>0.24358974358974361</v>
      </c>
      <c r="BO456" s="64">
        <f t="shared" si="86"/>
        <v>0.24358974358974361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76.047619047619051</v>
      </c>
      <c r="X458" s="407">
        <f>IFERROR(X449/H449,"0")+IFERROR(X450/H450,"0")+IFERROR(X451/H451,"0")+IFERROR(X452/H452,"0")+IFERROR(X453/H453,"0")+IFERROR(X454/H454,"0")+IFERROR(X455/H455,"0")+IFERROR(X456/H456,"0")+IFERROR(X457/H457,"0")</f>
        <v>77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0.43674000000000002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199.7</v>
      </c>
      <c r="X459" s="407">
        <f>IFERROR(SUM(X449:X457),"0")</f>
        <v>203.7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6</v>
      </c>
      <c r="X461" s="406">
        <f>IFERROR(IF(W461="",0,CEILING((W461/$H461),1)*$H461),"")</f>
        <v>6</v>
      </c>
      <c r="Y461" s="36">
        <f>IFERROR(IF(X461=0,"",ROUNDUP(X461/H461,0)*0.00627),"")</f>
        <v>3.1350000000000003E-2</v>
      </c>
      <c r="Z461" s="56"/>
      <c r="AA461" s="57"/>
      <c r="AE461" s="64"/>
      <c r="BB461" s="334" t="s">
        <v>1</v>
      </c>
      <c r="BL461" s="64">
        <f>IFERROR(W461*I461/H461,"0")</f>
        <v>9.0000000000000018</v>
      </c>
      <c r="BM461" s="64">
        <f>IFERROR(X461*I461/H461,"0")</f>
        <v>9.0000000000000018</v>
      </c>
      <c r="BN461" s="64">
        <f>IFERROR(1/J461*(W461/H461),"0")</f>
        <v>2.5000000000000001E-2</v>
      </c>
      <c r="BO461" s="64">
        <f>IFERROR(1/J461*(X461/H461),"0")</f>
        <v>2.5000000000000001E-2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5</v>
      </c>
      <c r="X463" s="407">
        <f>IFERROR(X461/H461,"0")+IFERROR(X462/H462,"0")</f>
        <v>5</v>
      </c>
      <c r="Y463" s="407">
        <f>IFERROR(IF(Y461="",0,Y461),"0")+IFERROR(IF(Y462="",0,Y462),"0")</f>
        <v>3.1350000000000003E-2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6</v>
      </c>
      <c r="X464" s="407">
        <f>IFERROR(SUM(X461:X462),"0")</f>
        <v>6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50</v>
      </c>
      <c r="X493" s="406">
        <f t="shared" ref="X493:X504" si="88">IFERROR(IF(W493="",0,CEILING((W493/$H493),1)*$H493),"")</f>
        <v>52.800000000000004</v>
      </c>
      <c r="Y493" s="36">
        <f t="shared" ref="Y493:Y499" si="89">IFERROR(IF(X493=0,"",ROUNDUP(X493/H493,0)*0.01196),"")</f>
        <v>0.1196</v>
      </c>
      <c r="Z493" s="56"/>
      <c r="AA493" s="57"/>
      <c r="AE493" s="64"/>
      <c r="BB493" s="344" t="s">
        <v>1</v>
      </c>
      <c r="BL493" s="64">
        <f t="shared" ref="BL493:BL504" si="90">IFERROR(W493*I493/H493,"0")</f>
        <v>53.409090909090907</v>
      </c>
      <c r="BM493" s="64">
        <f t="shared" ref="BM493:BM504" si="91">IFERROR(X493*I493/H493,"0")</f>
        <v>56.400000000000006</v>
      </c>
      <c r="BN493" s="64">
        <f t="shared" ref="BN493:BN504" si="92">IFERROR(1/J493*(W493/H493),"0")</f>
        <v>9.1054778554778545E-2</v>
      </c>
      <c r="BO493" s="64">
        <f t="shared" ref="BO493:BO504" si="93">IFERROR(1/J493*(X493/H493),"0")</f>
        <v>9.6153846153846159E-2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100</v>
      </c>
      <c r="X495" s="406">
        <f t="shared" si="88"/>
        <v>102</v>
      </c>
      <c r="Y495" s="36">
        <f t="shared" si="89"/>
        <v>0.2392</v>
      </c>
      <c r="Z495" s="56"/>
      <c r="AA495" s="57"/>
      <c r="AE495" s="64"/>
      <c r="BB495" s="346" t="s">
        <v>1</v>
      </c>
      <c r="BL495" s="64">
        <f t="shared" si="90"/>
        <v>107.05882352941177</v>
      </c>
      <c r="BM495" s="64">
        <f t="shared" si="91"/>
        <v>109.2</v>
      </c>
      <c r="BN495" s="64">
        <f t="shared" si="92"/>
        <v>0.18853695324283562</v>
      </c>
      <c r="BO495" s="64">
        <f t="shared" si="93"/>
        <v>0.19230769230769232</v>
      </c>
    </row>
    <row r="496" spans="1:67" ht="27" hidden="1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114</v>
      </c>
      <c r="X504" s="406">
        <f t="shared" si="88"/>
        <v>115.2</v>
      </c>
      <c r="Y504" s="36">
        <f>IFERROR(IF(X504=0,"",ROUNDUP(X504/H504,0)*0.00937),"")</f>
        <v>0.29984</v>
      </c>
      <c r="Z504" s="56"/>
      <c r="AA504" s="57"/>
      <c r="AE504" s="64"/>
      <c r="BB504" s="355" t="s">
        <v>1</v>
      </c>
      <c r="BL504" s="64">
        <f t="shared" si="90"/>
        <v>121.6</v>
      </c>
      <c r="BM504" s="64">
        <f t="shared" si="91"/>
        <v>122.88</v>
      </c>
      <c r="BN504" s="64">
        <f t="shared" si="92"/>
        <v>0.26388888888888884</v>
      </c>
      <c r="BO504" s="64">
        <f t="shared" si="93"/>
        <v>0.26666666666666666</v>
      </c>
    </row>
    <row r="505" spans="1:67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60.744206773618536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62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0.65864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264</v>
      </c>
      <c r="X506" s="407">
        <f>IFERROR(SUM(X493:X504),"0")</f>
        <v>270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hidden="1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0</v>
      </c>
      <c r="X508" s="406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idden="1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0</v>
      </c>
      <c r="X510" s="407">
        <f>IFERROR(X508/H508,"0")+IFERROR(X509/H509,"0")</f>
        <v>0</v>
      </c>
      <c r="Y510" s="407">
        <f>IFERROR(IF(Y508="",0,Y508),"0")+IFERROR(IF(Y509="",0,Y509),"0")</f>
        <v>0</v>
      </c>
      <c r="Z510" s="408"/>
      <c r="AA510" s="408"/>
    </row>
    <row r="511" spans="1:67" hidden="1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0</v>
      </c>
      <c r="X511" s="407">
        <f>IFERROR(SUM(X508:X509),"0")</f>
        <v>0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hidden="1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0</v>
      </c>
      <c r="X513" s="406">
        <f t="shared" ref="X513:X518" si="94">IFERROR(IF(W513="",0,CEILING((W513/$H513),1)*$H513),"")</f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ref="BL513:BL518" si="95">IFERROR(W513*I513/H513,"0")</f>
        <v>0</v>
      </c>
      <c r="BM513" s="64">
        <f t="shared" ref="BM513:BM518" si="96">IFERROR(X513*I513/H513,"0")</f>
        <v>0</v>
      </c>
      <c r="BN513" s="64">
        <f t="shared" ref="BN513:BN518" si="97">IFERROR(1/J513*(W513/H513),"0")</f>
        <v>0</v>
      </c>
      <c r="BO513" s="64">
        <f t="shared" ref="BO513:BO518" si="98">IFERROR(1/J513*(X513/H513),"0")</f>
        <v>0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50</v>
      </c>
      <c r="X514" s="406">
        <f t="shared" si="94"/>
        <v>52.800000000000004</v>
      </c>
      <c r="Y514" s="36">
        <f>IFERROR(IF(X514=0,"",ROUNDUP(X514/H514,0)*0.01196),"")</f>
        <v>0.1196</v>
      </c>
      <c r="Z514" s="56"/>
      <c r="AA514" s="57"/>
      <c r="AE514" s="64"/>
      <c r="BB514" s="359" t="s">
        <v>1</v>
      </c>
      <c r="BL514" s="64">
        <f t="shared" si="95"/>
        <v>53.409090909090907</v>
      </c>
      <c r="BM514" s="64">
        <f t="shared" si="96"/>
        <v>56.400000000000006</v>
      </c>
      <c r="BN514" s="64">
        <f t="shared" si="97"/>
        <v>9.1054778554778545E-2</v>
      </c>
      <c r="BO514" s="64">
        <f t="shared" si="98"/>
        <v>9.6153846153846159E-2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70</v>
      </c>
      <c r="X515" s="406">
        <f t="shared" si="94"/>
        <v>73.92</v>
      </c>
      <c r="Y515" s="36">
        <f>IFERROR(IF(X515=0,"",ROUNDUP(X515/H515,0)*0.01196),"")</f>
        <v>0.16744000000000001</v>
      </c>
      <c r="Z515" s="56"/>
      <c r="AA515" s="57"/>
      <c r="AE515" s="64"/>
      <c r="BB515" s="360" t="s">
        <v>1</v>
      </c>
      <c r="BL515" s="64">
        <f t="shared" si="95"/>
        <v>74.772727272727266</v>
      </c>
      <c r="BM515" s="64">
        <f t="shared" si="96"/>
        <v>78.959999999999994</v>
      </c>
      <c r="BN515" s="64">
        <f t="shared" si="97"/>
        <v>0.12747668997668998</v>
      </c>
      <c r="BO515" s="64">
        <f t="shared" si="98"/>
        <v>0.13461538461538464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30</v>
      </c>
      <c r="X518" s="406">
        <f t="shared" si="94"/>
        <v>32.4</v>
      </c>
      <c r="Y518" s="36">
        <f>IFERROR(IF(X518=0,"",ROUNDUP(X518/H518,0)*0.00937),"")</f>
        <v>8.4330000000000002E-2</v>
      </c>
      <c r="Z518" s="56"/>
      <c r="AA518" s="57"/>
      <c r="AE518" s="64"/>
      <c r="BB518" s="363" t="s">
        <v>1</v>
      </c>
      <c r="BL518" s="64">
        <f t="shared" si="95"/>
        <v>31.75</v>
      </c>
      <c r="BM518" s="64">
        <f t="shared" si="96"/>
        <v>34.29</v>
      </c>
      <c r="BN518" s="64">
        <f t="shared" si="97"/>
        <v>6.9444444444444448E-2</v>
      </c>
      <c r="BO518" s="64">
        <f t="shared" si="98"/>
        <v>7.4999999999999997E-2</v>
      </c>
    </row>
    <row r="519" spans="1:67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31.060606060606062</v>
      </c>
      <c r="X519" s="407">
        <f>IFERROR(X513/H513,"0")+IFERROR(X514/H514,"0")+IFERROR(X515/H515,"0")+IFERROR(X516/H516,"0")+IFERROR(X517/H517,"0")+IFERROR(X518/H518,"0")</f>
        <v>33</v>
      </c>
      <c r="Y519" s="407">
        <f>IFERROR(IF(Y513="",0,Y513),"0")+IFERROR(IF(Y514="",0,Y514),"0")+IFERROR(IF(Y515="",0,Y515),"0")+IFERROR(IF(Y516="",0,Y516),"0")+IFERROR(IF(Y517="",0,Y517),"0")+IFERROR(IF(Y518="",0,Y518),"0")</f>
        <v>0.37137000000000003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150</v>
      </c>
      <c r="X520" s="407">
        <f>IFERROR(SUM(X513:X518),"0")</f>
        <v>159.12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hidden="1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hidden="1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0</v>
      </c>
      <c r="X555" s="406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hidden="1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0</v>
      </c>
      <c r="X559" s="407">
        <f>IFERROR(X554/H554,"0")+IFERROR(X555/H555,"0")+IFERROR(X556/H556,"0")+IFERROR(X557/H557,"0")+IFERROR(X558/H558,"0")</f>
        <v>0</v>
      </c>
      <c r="Y559" s="407">
        <f>IFERROR(IF(Y554="",0,Y554),"0")+IFERROR(IF(Y555="",0,Y555),"0")+IFERROR(IF(Y556="",0,Y556),"0")+IFERROR(IF(Y557="",0,Y557),"0")+IFERROR(IF(Y558="",0,Y558),"0")</f>
        <v>0</v>
      </c>
      <c r="Z559" s="408"/>
      <c r="AA559" s="408"/>
    </row>
    <row r="560" spans="1:67" hidden="1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0</v>
      </c>
      <c r="X560" s="407">
        <f>IFERROR(SUM(X554:X558),"0")</f>
        <v>0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850</v>
      </c>
      <c r="X562" s="406">
        <f>IFERROR(IF(W562="",0,CEILING((W562/$H562),1)*$H562),"")</f>
        <v>850.19999999999993</v>
      </c>
      <c r="Y562" s="36">
        <f>IFERROR(IF(X562=0,"",ROUNDUP(X562/H562,0)*0.02175),"")</f>
        <v>2.3707499999999997</v>
      </c>
      <c r="Z562" s="56"/>
      <c r="AA562" s="57"/>
      <c r="AE562" s="64"/>
      <c r="BB562" s="387" t="s">
        <v>1</v>
      </c>
      <c r="BL562" s="64">
        <f>IFERROR(W562*I562/H562,"0")</f>
        <v>911.46153846153857</v>
      </c>
      <c r="BM562" s="64">
        <f>IFERROR(X562*I562/H562,"0")</f>
        <v>911.67600000000004</v>
      </c>
      <c r="BN562" s="64">
        <f>IFERROR(1/J562*(W562/H562),"0")</f>
        <v>1.9459706959706959</v>
      </c>
      <c r="BO562" s="64">
        <f>IFERROR(1/J562*(X562/H562),"0")</f>
        <v>1.9464285714285714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108.97435897435898</v>
      </c>
      <c r="X567" s="407">
        <f>IFERROR(X562/H562,"0")+IFERROR(X563/H563,"0")+IFERROR(X564/H564,"0")+IFERROR(X565/H565,"0")+IFERROR(X566/H566,"0")</f>
        <v>109</v>
      </c>
      <c r="Y567" s="407">
        <f>IFERROR(IF(Y562="",0,Y562),"0")+IFERROR(IF(Y563="",0,Y563),"0")+IFERROR(IF(Y564="",0,Y564),"0")+IFERROR(IF(Y565="",0,Y565),"0")+IFERROR(IF(Y566="",0,Y566),"0")</f>
        <v>2.3707499999999997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850</v>
      </c>
      <c r="X568" s="407">
        <f>IFERROR(SUM(X562:X566),"0")</f>
        <v>850.19999999999993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4301060408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4301060354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4301060407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4301060355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17104.900000000001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17195.360000000004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18407.667506271962</v>
      </c>
      <c r="X577" s="407">
        <f>IFERROR(SUM(BM22:BM573),"0")</f>
        <v>18503.466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37</v>
      </c>
      <c r="X578" s="38">
        <f>ROUNDUP(SUM(BO22:BO573),0)</f>
        <v>37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19332.667506271962</v>
      </c>
      <c r="X579" s="407">
        <f>GrossWeightTotalR+PalletQtyTotalR*25</f>
        <v>19428.466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4520.5540970748889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4535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42.694829999999996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129.60000000000002</v>
      </c>
      <c r="D586" s="46">
        <f>IFERROR(X59*1,"0")+IFERROR(X60*1,"0")+IFERROR(X61*1,"0")+IFERROR(X62*1,"0")</f>
        <v>997.2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4583.0600000000004</v>
      </c>
      <c r="F586" s="46">
        <f>IFERROR(X136*1,"0")+IFERROR(X137*1,"0")+IFERROR(X138*1,"0")+IFERROR(X139*1,"0")+IFERROR(X140*1,"0")</f>
        <v>2030.4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21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1779.6</v>
      </c>
      <c r="J586" s="46">
        <f>IFERROR(X218*1,"0")+IFERROR(X219*1,"0")+IFERROR(X220*1,"0")+IFERROR(X221*1,"0")+IFERROR(X222*1,"0")+IFERROR(X223*1,"0")+IFERROR(X224*1,"0")+IFERROR(X228*1,"0")+IFERROR(X229*1,"0")</f>
        <v>127.6</v>
      </c>
      <c r="K586" s="46">
        <f>IFERROR(X234*1,"0")+IFERROR(X235*1,"0")+IFERROR(X236*1,"0")+IFERROR(X237*1,"0")+IFERROR(X238*1,"0")+IFERROR(X239*1,"0")</f>
        <v>20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106.38000000000001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2533.8000000000002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3261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31.2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85.5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209.7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429.12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850.19999999999993</v>
      </c>
      <c r="AA586" s="52"/>
      <c r="AD586" s="397"/>
    </row>
  </sheetData>
  <sheetProtection algorithmName="SHA-512" hashValue="TtrvO4gTES2IoanoX8/QD2TnmzB3zEuUMb4nL0x+PN5bZG30nBQj7xfFf1ubAveEd+hxsRy5J6GnNHZjW1jOvQ==" saltValue="IOhURruAJObg57r6im6q2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198,00"/>
        <filter val="1 465,80"/>
        <filter val="1 620,00"/>
        <filter val="1 745,60"/>
        <filter val="10,00"/>
        <filter val="10,34"/>
        <filter val="100,00"/>
        <filter val="108,97"/>
        <filter val="11,11"/>
        <filter val="114,00"/>
        <filter val="119,70"/>
        <filter val="12,00"/>
        <filter val="120,00"/>
        <filter val="150,00"/>
        <filter val="166,67"/>
        <filter val="17 104,90"/>
        <filter val="18 407,67"/>
        <filter val="18,00"/>
        <filter val="187,15"/>
        <filter val="19 332,67"/>
        <filter val="19,23"/>
        <filter val="199,70"/>
        <filter val="2 026,00"/>
        <filter val="2 250,00"/>
        <filter val="2 500,00"/>
        <filter val="2 515,80"/>
        <filter val="2,38"/>
        <filter val="20,00"/>
        <filter val="200,00"/>
        <filter val="24,05"/>
        <filter val="24,52"/>
        <filter val="250,00"/>
        <filter val="26,40"/>
        <filter val="264,00"/>
        <filter val="287,67"/>
        <filter val="3 729,50"/>
        <filter val="3,85"/>
        <filter val="30,00"/>
        <filter val="31,06"/>
        <filter val="31,50"/>
        <filter val="37"/>
        <filter val="4 520,55"/>
        <filter val="4,76"/>
        <filter val="40,00"/>
        <filter val="400,00"/>
        <filter val="42,90"/>
        <filter val="436,50"/>
        <filter val="45,00"/>
        <filter val="5,00"/>
        <filter val="5,56"/>
        <filter val="50,00"/>
        <filter val="52,80"/>
        <filter val="588,00"/>
        <filter val="6,00"/>
        <filter val="60,00"/>
        <filter val="60,74"/>
        <filter val="600,00"/>
        <filter val="62,90"/>
        <filter val="650,95"/>
        <filter val="70,00"/>
        <filter val="71,50"/>
        <filter val="727,33"/>
        <filter val="738,00"/>
        <filter val="76,05"/>
        <filter val="760,80"/>
        <filter val="776,70"/>
        <filter val="79,20"/>
        <filter val="80,00"/>
        <filter val="810,16"/>
        <filter val="850,00"/>
        <filter val="984,80"/>
        <filter val="988,00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825</v>
      </c>
      <c r="D6" s="47" t="s">
        <v>826</v>
      </c>
      <c r="E6" s="47"/>
    </row>
    <row r="7" spans="2:8" x14ac:dyDescent="0.2">
      <c r="B7" s="47" t="s">
        <v>827</v>
      </c>
      <c r="C7" s="47" t="s">
        <v>828</v>
      </c>
      <c r="D7" s="47" t="s">
        <v>829</v>
      </c>
      <c r="E7" s="47"/>
    </row>
    <row r="9" spans="2:8" x14ac:dyDescent="0.2">
      <c r="B9" s="47" t="s">
        <v>830</v>
      </c>
      <c r="C9" s="47" t="s">
        <v>825</v>
      </c>
      <c r="D9" s="47"/>
      <c r="E9" s="47"/>
    </row>
    <row r="11" spans="2:8" x14ac:dyDescent="0.2">
      <c r="B11" s="47" t="s">
        <v>830</v>
      </c>
      <c r="C11" s="47" t="s">
        <v>828</v>
      </c>
      <c r="D11" s="47"/>
      <c r="E11" s="47"/>
    </row>
    <row r="13" spans="2:8" x14ac:dyDescent="0.2">
      <c r="B13" s="47" t="s">
        <v>831</v>
      </c>
      <c r="C13" s="47"/>
      <c r="D13" s="47"/>
      <c r="E13" s="47"/>
    </row>
    <row r="14" spans="2:8" x14ac:dyDescent="0.2">
      <c r="B14" s="47" t="s">
        <v>832</v>
      </c>
      <c r="C14" s="47"/>
      <c r="D14" s="47"/>
      <c r="E14" s="47"/>
    </row>
    <row r="15" spans="2:8" x14ac:dyDescent="0.2">
      <c r="B15" s="47" t="s">
        <v>833</v>
      </c>
      <c r="C15" s="47"/>
      <c r="D15" s="47"/>
      <c r="E15" s="47"/>
    </row>
    <row r="16" spans="2:8" x14ac:dyDescent="0.2">
      <c r="B16" s="47" t="s">
        <v>834</v>
      </c>
      <c r="C16" s="47"/>
      <c r="D16" s="47"/>
      <c r="E16" s="47"/>
    </row>
    <row r="17" spans="2:5" x14ac:dyDescent="0.2">
      <c r="B17" s="47" t="s">
        <v>835</v>
      </c>
      <c r="C17" s="47"/>
      <c r="D17" s="47"/>
      <c r="E17" s="47"/>
    </row>
    <row r="18" spans="2:5" x14ac:dyDescent="0.2">
      <c r="B18" s="47" t="s">
        <v>836</v>
      </c>
      <c r="C18" s="47"/>
      <c r="D18" s="47"/>
      <c r="E18" s="47"/>
    </row>
    <row r="19" spans="2:5" x14ac:dyDescent="0.2">
      <c r="B19" s="47" t="s">
        <v>837</v>
      </c>
      <c r="C19" s="47"/>
      <c r="D19" s="47"/>
      <c r="E19" s="47"/>
    </row>
    <row r="20" spans="2:5" x14ac:dyDescent="0.2">
      <c r="B20" s="47" t="s">
        <v>838</v>
      </c>
      <c r="C20" s="47"/>
      <c r="D20" s="47"/>
      <c r="E20" s="47"/>
    </row>
    <row r="21" spans="2:5" x14ac:dyDescent="0.2">
      <c r="B21" s="47" t="s">
        <v>839</v>
      </c>
      <c r="C21" s="47"/>
      <c r="D21" s="47"/>
      <c r="E21" s="47"/>
    </row>
    <row r="22" spans="2:5" x14ac:dyDescent="0.2">
      <c r="B22" s="47" t="s">
        <v>840</v>
      </c>
      <c r="C22" s="47"/>
      <c r="D22" s="47"/>
      <c r="E22" s="47"/>
    </row>
    <row r="23" spans="2:5" x14ac:dyDescent="0.2">
      <c r="B23" s="47" t="s">
        <v>841</v>
      </c>
      <c r="C23" s="47"/>
      <c r="D23" s="47"/>
      <c r="E23" s="47"/>
    </row>
  </sheetData>
  <sheetProtection algorithmName="SHA-512" hashValue="5BKBW2MORATgJ8CRhesQXAkbLy0WOzIo+d9IV+XguIEE6zk0jUiMDoFqXbuSscQb/PWpuvoRmBNKKo/jsmjIig==" saltValue="BSx5ddumQkGumlBJ7N1U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1367</vt:i4>
      </vt:variant>
    </vt:vector>
  </HeadingPairs>
  <TitlesOfParts>
    <vt:vector size="13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2024-07-10T12:07:51Z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