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DC287D-3DAD-4AE3-90F7-1933D3AEF7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O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BN395" i="1"/>
  <c r="BL395" i="1"/>
  <c r="X395" i="1"/>
  <c r="BN394" i="1"/>
  <c r="BL394" i="1"/>
  <c r="X394" i="1"/>
  <c r="O394" i="1"/>
  <c r="BN393" i="1"/>
  <c r="BL393" i="1"/>
  <c r="X393" i="1"/>
  <c r="BN392" i="1"/>
  <c r="BL392" i="1"/>
  <c r="X392" i="1"/>
  <c r="O392" i="1"/>
  <c r="BN391" i="1"/>
  <c r="BL391" i="1"/>
  <c r="X391" i="1"/>
  <c r="BN390" i="1"/>
  <c r="BL390" i="1"/>
  <c r="X390" i="1"/>
  <c r="O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W375" i="1"/>
  <c r="W374" i="1"/>
  <c r="BN373" i="1"/>
  <c r="BL373" i="1"/>
  <c r="X373" i="1"/>
  <c r="BO373" i="1" s="1"/>
  <c r="O373" i="1"/>
  <c r="BN372" i="1"/>
  <c r="BL372" i="1"/>
  <c r="X372" i="1"/>
  <c r="X374" i="1" s="1"/>
  <c r="O372" i="1"/>
  <c r="W370" i="1"/>
  <c r="W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BO365" i="1" s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BO353" i="1" s="1"/>
  <c r="O353" i="1"/>
  <c r="BN352" i="1"/>
  <c r="BL352" i="1"/>
  <c r="X352" i="1"/>
  <c r="O352" i="1"/>
  <c r="BN351" i="1"/>
  <c r="BL351" i="1"/>
  <c r="X351" i="1"/>
  <c r="O351" i="1"/>
  <c r="W348" i="1"/>
  <c r="W347" i="1"/>
  <c r="BN346" i="1"/>
  <c r="BL346" i="1"/>
  <c r="X346" i="1"/>
  <c r="BO346" i="1" s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BO334" i="1" s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BO326" i="1" s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N322" i="1"/>
  <c r="BL322" i="1"/>
  <c r="X322" i="1"/>
  <c r="BO322" i="1" s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N318" i="1"/>
  <c r="BL318" i="1"/>
  <c r="X318" i="1"/>
  <c r="O318" i="1"/>
  <c r="W314" i="1"/>
  <c r="W313" i="1"/>
  <c r="BN312" i="1"/>
  <c r="BL312" i="1"/>
  <c r="X312" i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X271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W266" i="1"/>
  <c r="W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O258" i="1"/>
  <c r="W256" i="1"/>
  <c r="W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N236" i="1"/>
  <c r="BL236" i="1"/>
  <c r="X236" i="1"/>
  <c r="O236" i="1"/>
  <c r="BN235" i="1"/>
  <c r="BL235" i="1"/>
  <c r="X235" i="1"/>
  <c r="O235" i="1"/>
  <c r="BN234" i="1"/>
  <c r="BL234" i="1"/>
  <c r="X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O205" i="1"/>
  <c r="BN204" i="1"/>
  <c r="BL204" i="1"/>
  <c r="X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BO168" i="1" s="1"/>
  <c r="O168" i="1"/>
  <c r="W166" i="1"/>
  <c r="W165" i="1"/>
  <c r="BN164" i="1"/>
  <c r="BL164" i="1"/>
  <c r="X164" i="1"/>
  <c r="BO164" i="1" s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O137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02" i="1" l="1"/>
  <c r="BM102" i="1"/>
  <c r="Y102" i="1"/>
  <c r="BO126" i="1"/>
  <c r="BM126" i="1"/>
  <c r="Y126" i="1"/>
  <c r="BO153" i="1"/>
  <c r="BM153" i="1"/>
  <c r="Y153" i="1"/>
  <c r="BO184" i="1"/>
  <c r="BM184" i="1"/>
  <c r="Y184" i="1"/>
  <c r="BO207" i="1"/>
  <c r="BM207" i="1"/>
  <c r="Y207" i="1"/>
  <c r="BO223" i="1"/>
  <c r="BM223" i="1"/>
  <c r="Y223" i="1"/>
  <c r="BO236" i="1"/>
  <c r="BM236" i="1"/>
  <c r="Y236" i="1"/>
  <c r="BO254" i="1"/>
  <c r="BM254" i="1"/>
  <c r="Y254" i="1"/>
  <c r="BO293" i="1"/>
  <c r="BM293" i="1"/>
  <c r="Y293" i="1"/>
  <c r="BO328" i="1"/>
  <c r="BM328" i="1"/>
  <c r="Y328" i="1"/>
  <c r="BO367" i="1"/>
  <c r="BM367" i="1"/>
  <c r="Y367" i="1"/>
  <c r="BO429" i="1"/>
  <c r="BM429" i="1"/>
  <c r="Y429" i="1"/>
  <c r="BO433" i="1"/>
  <c r="BM433" i="1"/>
  <c r="Y433" i="1"/>
  <c r="B559" i="1"/>
  <c r="W551" i="1"/>
  <c r="W549" i="1"/>
  <c r="Y33" i="1"/>
  <c r="BM33" i="1"/>
  <c r="E559" i="1"/>
  <c r="Y74" i="1"/>
  <c r="BM74" i="1"/>
  <c r="Y82" i="1"/>
  <c r="BM82" i="1"/>
  <c r="Y92" i="1"/>
  <c r="BM92" i="1"/>
  <c r="BO112" i="1"/>
  <c r="BM112" i="1"/>
  <c r="Y112" i="1"/>
  <c r="BO137" i="1"/>
  <c r="BM137" i="1"/>
  <c r="Y137" i="1"/>
  <c r="BO174" i="1"/>
  <c r="BM174" i="1"/>
  <c r="Y174" i="1"/>
  <c r="X209" i="1"/>
  <c r="BO206" i="1"/>
  <c r="BM206" i="1"/>
  <c r="Y206" i="1"/>
  <c r="BO208" i="1"/>
  <c r="BM208" i="1"/>
  <c r="Y208" i="1"/>
  <c r="BO213" i="1"/>
  <c r="BM213" i="1"/>
  <c r="Y213" i="1"/>
  <c r="BO231" i="1"/>
  <c r="BM231" i="1"/>
  <c r="Y231" i="1"/>
  <c r="BO244" i="1"/>
  <c r="BM244" i="1"/>
  <c r="Y244" i="1"/>
  <c r="BO282" i="1"/>
  <c r="BM282" i="1"/>
  <c r="Y282" i="1"/>
  <c r="BO320" i="1"/>
  <c r="BM320" i="1"/>
  <c r="Y320" i="1"/>
  <c r="BO351" i="1"/>
  <c r="BM351" i="1"/>
  <c r="Y351" i="1"/>
  <c r="BO428" i="1"/>
  <c r="BM428" i="1"/>
  <c r="Y428" i="1"/>
  <c r="BO432" i="1"/>
  <c r="BM432" i="1"/>
  <c r="Y432" i="1"/>
  <c r="BO491" i="1"/>
  <c r="BM491" i="1"/>
  <c r="Y491" i="1"/>
  <c r="X104" i="1"/>
  <c r="X122" i="1"/>
  <c r="G559" i="1"/>
  <c r="W550" i="1"/>
  <c r="W552" i="1" s="1"/>
  <c r="Y23" i="1"/>
  <c r="BM23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Y128" i="1"/>
  <c r="BM128" i="1"/>
  <c r="Y135" i="1"/>
  <c r="BM135" i="1"/>
  <c r="Y143" i="1"/>
  <c r="BM143" i="1"/>
  <c r="BO143" i="1"/>
  <c r="Y144" i="1"/>
  <c r="BM144" i="1"/>
  <c r="Y145" i="1"/>
  <c r="BM145" i="1"/>
  <c r="Y146" i="1"/>
  <c r="BM146" i="1"/>
  <c r="X147" i="1"/>
  <c r="Y151" i="1"/>
  <c r="BM151" i="1"/>
  <c r="Y155" i="1"/>
  <c r="BM155" i="1"/>
  <c r="Y164" i="1"/>
  <c r="BM164" i="1"/>
  <c r="Y168" i="1"/>
  <c r="BM168" i="1"/>
  <c r="Y176" i="1"/>
  <c r="BM176" i="1"/>
  <c r="Y180" i="1"/>
  <c r="BM180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X210" i="1"/>
  <c r="BO204" i="1"/>
  <c r="BM204" i="1"/>
  <c r="Y204" i="1"/>
  <c r="BO219" i="1"/>
  <c r="BM219" i="1"/>
  <c r="Y219" i="1"/>
  <c r="BO234" i="1"/>
  <c r="BM234" i="1"/>
  <c r="Y234" i="1"/>
  <c r="BO252" i="1"/>
  <c r="BM252" i="1"/>
  <c r="Y252" i="1"/>
  <c r="BO262" i="1"/>
  <c r="BM262" i="1"/>
  <c r="Y262" i="1"/>
  <c r="BO280" i="1"/>
  <c r="BM280" i="1"/>
  <c r="Y280" i="1"/>
  <c r="BO291" i="1"/>
  <c r="BM291" i="1"/>
  <c r="Y291" i="1"/>
  <c r="X314" i="1"/>
  <c r="X313" i="1"/>
  <c r="BO312" i="1"/>
  <c r="BM312" i="1"/>
  <c r="Y312" i="1"/>
  <c r="Y313" i="1" s="1"/>
  <c r="BO318" i="1"/>
  <c r="BM318" i="1"/>
  <c r="Y318" i="1"/>
  <c r="BO199" i="1"/>
  <c r="BM199" i="1"/>
  <c r="Y199" i="1"/>
  <c r="BO215" i="1"/>
  <c r="BM215" i="1"/>
  <c r="Y215" i="1"/>
  <c r="BO233" i="1"/>
  <c r="BM233" i="1"/>
  <c r="Y233" i="1"/>
  <c r="BO246" i="1"/>
  <c r="BM246" i="1"/>
  <c r="Y246" i="1"/>
  <c r="BO258" i="1"/>
  <c r="BM258" i="1"/>
  <c r="Y258" i="1"/>
  <c r="X272" i="1"/>
  <c r="BO268" i="1"/>
  <c r="BM268" i="1"/>
  <c r="Y268" i="1"/>
  <c r="N559" i="1"/>
  <c r="BO287" i="1"/>
  <c r="BM287" i="1"/>
  <c r="Y287" i="1"/>
  <c r="X299" i="1"/>
  <c r="X298" i="1"/>
  <c r="BO297" i="1"/>
  <c r="BM297" i="1"/>
  <c r="Y297" i="1"/>
  <c r="Y298" i="1" s="1"/>
  <c r="X303" i="1"/>
  <c r="BO302" i="1"/>
  <c r="BM302" i="1"/>
  <c r="Y302" i="1"/>
  <c r="Y303" i="1" s="1"/>
  <c r="BO306" i="1"/>
  <c r="BM306" i="1"/>
  <c r="Y306" i="1"/>
  <c r="X225" i="1"/>
  <c r="Y322" i="1"/>
  <c r="BM322" i="1"/>
  <c r="Y326" i="1"/>
  <c r="BM326" i="1"/>
  <c r="Y334" i="1"/>
  <c r="BM334" i="1"/>
  <c r="Y346" i="1"/>
  <c r="BM346" i="1"/>
  <c r="Y353" i="1"/>
  <c r="BM353" i="1"/>
  <c r="Y365" i="1"/>
  <c r="BM365" i="1"/>
  <c r="Y373" i="1"/>
  <c r="BM373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BO471" i="1"/>
  <c r="BM471" i="1"/>
  <c r="Y471" i="1"/>
  <c r="BO485" i="1"/>
  <c r="BM485" i="1"/>
  <c r="Y485" i="1"/>
  <c r="BO489" i="1"/>
  <c r="BM489" i="1"/>
  <c r="Y489" i="1"/>
  <c r="BO379" i="1"/>
  <c r="BM379" i="1"/>
  <c r="Y379" i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BO493" i="1"/>
  <c r="BM493" i="1"/>
  <c r="Y493" i="1"/>
  <c r="X419" i="1"/>
  <c r="X418" i="1"/>
  <c r="W559" i="1"/>
  <c r="H9" i="1"/>
  <c r="A10" i="1"/>
  <c r="X24" i="1"/>
  <c r="X36" i="1"/>
  <c r="X87" i="1"/>
  <c r="X103" i="1"/>
  <c r="X121" i="1"/>
  <c r="X129" i="1"/>
  <c r="BO134" i="1"/>
  <c r="BM134" i="1"/>
  <c r="Y134" i="1"/>
  <c r="X138" i="1"/>
  <c r="BO152" i="1"/>
  <c r="BM152" i="1"/>
  <c r="Y152" i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4" i="1"/>
  <c r="BM214" i="1"/>
  <c r="Y214" i="1"/>
  <c r="BO218" i="1"/>
  <c r="BM218" i="1"/>
  <c r="Y218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X249" i="1"/>
  <c r="BO253" i="1"/>
  <c r="BM253" i="1"/>
  <c r="Y253" i="1"/>
  <c r="Y255" i="1" s="1"/>
  <c r="BO261" i="1"/>
  <c r="BM261" i="1"/>
  <c r="Y261" i="1"/>
  <c r="X278" i="1"/>
  <c r="BO274" i="1"/>
  <c r="BM274" i="1"/>
  <c r="Y274" i="1"/>
  <c r="X277" i="1"/>
  <c r="BO281" i="1"/>
  <c r="BM281" i="1"/>
  <c r="Y281" i="1"/>
  <c r="Y283" i="1" s="1"/>
  <c r="X283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X337" i="1"/>
  <c r="BO341" i="1"/>
  <c r="BM341" i="1"/>
  <c r="Y341" i="1"/>
  <c r="X343" i="1"/>
  <c r="X348" i="1"/>
  <c r="BO345" i="1"/>
  <c r="BM345" i="1"/>
  <c r="Y345" i="1"/>
  <c r="Y347" i="1" s="1"/>
  <c r="X347" i="1"/>
  <c r="X56" i="1"/>
  <c r="X64" i="1"/>
  <c r="X93" i="1"/>
  <c r="F9" i="1"/>
  <c r="J9" i="1"/>
  <c r="Y22" i="1"/>
  <c r="Y24" i="1" s="1"/>
  <c r="BM22" i="1"/>
  <c r="BO22" i="1"/>
  <c r="W553" i="1"/>
  <c r="X25" i="1"/>
  <c r="Y28" i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X130" i="1"/>
  <c r="Y125" i="1"/>
  <c r="BM12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Y165" i="1" s="1"/>
  <c r="X170" i="1"/>
  <c r="BO175" i="1"/>
  <c r="BM175" i="1"/>
  <c r="Y175" i="1"/>
  <c r="BO179" i="1"/>
  <c r="BM179" i="1"/>
  <c r="Y179" i="1"/>
  <c r="X201" i="1"/>
  <c r="BO188" i="1"/>
  <c r="BM188" i="1"/>
  <c r="Y188" i="1"/>
  <c r="BO191" i="1"/>
  <c r="BM191" i="1"/>
  <c r="Y191" i="1"/>
  <c r="BO200" i="1"/>
  <c r="BM200" i="1"/>
  <c r="Y200" i="1"/>
  <c r="X202" i="1"/>
  <c r="BO205" i="1"/>
  <c r="BM205" i="1"/>
  <c r="Y205" i="1"/>
  <c r="BO216" i="1"/>
  <c r="BM216" i="1"/>
  <c r="Y216" i="1"/>
  <c r="X220" i="1"/>
  <c r="BO224" i="1"/>
  <c r="BM224" i="1"/>
  <c r="Y224" i="1"/>
  <c r="Y225" i="1" s="1"/>
  <c r="X226" i="1"/>
  <c r="K559" i="1"/>
  <c r="X238" i="1"/>
  <c r="BO229" i="1"/>
  <c r="BM229" i="1"/>
  <c r="Y229" i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X256" i="1"/>
  <c r="X255" i="1"/>
  <c r="BO259" i="1"/>
  <c r="BM259" i="1"/>
  <c r="Y259" i="1"/>
  <c r="Y265" i="1" s="1"/>
  <c r="BO263" i="1"/>
  <c r="BM263" i="1"/>
  <c r="Y263" i="1"/>
  <c r="BO290" i="1"/>
  <c r="BM290" i="1"/>
  <c r="Y290" i="1"/>
  <c r="X294" i="1"/>
  <c r="Y309" i="1"/>
  <c r="BO307" i="1"/>
  <c r="BM307" i="1"/>
  <c r="Y307" i="1"/>
  <c r="X309" i="1"/>
  <c r="BO354" i="1"/>
  <c r="BM354" i="1"/>
  <c r="Y354" i="1"/>
  <c r="X356" i="1"/>
  <c r="X361" i="1"/>
  <c r="BO358" i="1"/>
  <c r="BM358" i="1"/>
  <c r="Y358" i="1"/>
  <c r="X362" i="1"/>
  <c r="BO366" i="1"/>
  <c r="BM366" i="1"/>
  <c r="Y366" i="1"/>
  <c r="BO380" i="1"/>
  <c r="BM380" i="1"/>
  <c r="Y380" i="1"/>
  <c r="Y381" i="1" s="1"/>
  <c r="X382" i="1"/>
  <c r="BO385" i="1"/>
  <c r="BM385" i="1"/>
  <c r="Y385" i="1"/>
  <c r="X408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Y455" i="1" s="1"/>
  <c r="X455" i="1"/>
  <c r="R559" i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Y342" i="1" s="1"/>
  <c r="BO352" i="1"/>
  <c r="BM352" i="1"/>
  <c r="Y352" i="1"/>
  <c r="Y355" i="1" s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Y412" i="1" s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95" i="1"/>
  <c r="O559" i="1"/>
  <c r="X304" i="1"/>
  <c r="P559" i="1"/>
  <c r="X330" i="1"/>
  <c r="Q559" i="1"/>
  <c r="X355" i="1"/>
  <c r="X407" i="1"/>
  <c r="BO416" i="1"/>
  <c r="BM416" i="1"/>
  <c r="Y416" i="1"/>
  <c r="Y418" i="1" s="1"/>
  <c r="BO430" i="1"/>
  <c r="BM430" i="1"/>
  <c r="Y430" i="1"/>
  <c r="BO434" i="1"/>
  <c r="BM434" i="1"/>
  <c r="Y434" i="1"/>
  <c r="X441" i="1"/>
  <c r="BO438" i="1"/>
  <c r="BM438" i="1"/>
  <c r="Y438" i="1"/>
  <c r="Y440" i="1" s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294" i="1" l="1"/>
  <c r="Y209" i="1"/>
  <c r="Y495" i="1"/>
  <c r="Y407" i="1"/>
  <c r="Y129" i="1"/>
  <c r="Y220" i="1"/>
  <c r="Y424" i="1"/>
  <c r="Y147" i="1"/>
  <c r="Y121" i="1"/>
  <c r="Y103" i="1"/>
  <c r="Y36" i="1"/>
  <c r="Y201" i="1"/>
  <c r="Y159" i="1"/>
  <c r="Y138" i="1"/>
  <c r="Y527" i="1"/>
  <c r="Y330" i="1"/>
  <c r="Y435" i="1"/>
  <c r="Y361" i="1"/>
  <c r="Y249" i="1"/>
  <c r="Y87" i="1"/>
  <c r="Y63" i="1"/>
  <c r="X550" i="1"/>
  <c r="Y336" i="1"/>
  <c r="Y277" i="1"/>
  <c r="Y181" i="1"/>
  <c r="Y540" i="1"/>
  <c r="Y501" i="1"/>
  <c r="Y481" i="1"/>
  <c r="Y369" i="1"/>
  <c r="Y237" i="1"/>
  <c r="Y554" i="1" s="1"/>
  <c r="X549" i="1"/>
  <c r="X551" i="1"/>
  <c r="X553" i="1"/>
  <c r="X552" i="1" l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<sst xmlns="http://schemas.openxmlformats.org/spreadsheetml/2006/main" count="2426" uniqueCount="811">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</sst>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45488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0.45833333333333331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hidden="1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hidden="1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7"/>
      <c r="AA121" s="387"/>
    </row>
    <row r="122" spans="1:67" hidden="1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0</v>
      </c>
      <c r="X122" s="386">
        <f>IFERROR(SUM(X106:X120),"0")</f>
        <v>0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hidden="1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0</v>
      </c>
      <c r="X138" s="386">
        <f>IFERROR(X133/H133,"0")+IFERROR(X134/H134,"0")+IFERROR(X135/H135,"0")+IFERROR(X136/H136,"0")+IFERROR(X137/H137,"0")</f>
        <v>0</v>
      </c>
      <c r="Y138" s="386">
        <f>IFERROR(IF(Y133="",0,Y133),"0")+IFERROR(IF(Y134="",0,Y134),"0")+IFERROR(IF(Y135="",0,Y135),"0")+IFERROR(IF(Y136="",0,Y136),"0")+IFERROR(IF(Y137="",0,Y137),"0")</f>
        <v>0</v>
      </c>
      <c r="Z138" s="387"/>
      <c r="AA138" s="387"/>
    </row>
    <row r="139" spans="1:67" hidden="1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0</v>
      </c>
      <c r="X139" s="386">
        <f>IFERROR(SUM(X133:X137),"0")</f>
        <v>0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hidden="1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0</v>
      </c>
      <c r="X151" s="385">
        <f t="shared" ref="X151:X158" si="23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8" si="24">IFERROR(W151*I151/H151,"0")</f>
        <v>0</v>
      </c>
      <c r="BM151" s="64">
        <f t="shared" ref="BM151:BM158" si="25">IFERROR(X151*I151/H151,"0")</f>
        <v>0</v>
      </c>
      <c r="BN151" s="64">
        <f t="shared" ref="BN151:BN158" si="26">IFERROR(1/J151*(W151/H151),"0")</f>
        <v>0</v>
      </c>
      <c r="BO151" s="64">
        <f t="shared" ref="BO151:BO158" si="27">IFERROR(1/J151*(X151/H151),"0")</f>
        <v>0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0</v>
      </c>
      <c r="X159" s="386">
        <f>IFERROR(X151/H151,"0")+IFERROR(X152/H152,"0")+IFERROR(X153/H153,"0")+IFERROR(X154/H154,"0")+IFERROR(X155/H155,"0")+IFERROR(X156/H156,"0")+IFERROR(X157/H157,"0")+IFERROR(X158/H158,"0")</f>
        <v>0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7"/>
      <c r="AA159" s="387"/>
    </row>
    <row r="160" spans="1:67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0</v>
      </c>
      <c r="X160" s="386">
        <f>IFERROR(SUM(X151:X158),"0")</f>
        <v>0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hidden="1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hidden="1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idden="1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0</v>
      </c>
      <c r="X181" s="386">
        <f>IFERROR(X173/H173,"0")+IFERROR(X174/H174,"0")+IFERROR(X175/H175,"0")+IFERROR(X176/H176,"0")+IFERROR(X177/H177,"0")+IFERROR(X178/H178,"0")+IFERROR(X179/H179,"0")+IFERROR(X180/H180,"0")</f>
        <v>0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87"/>
      <c r="AA181" s="387"/>
    </row>
    <row r="182" spans="1:67" hidden="1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0</v>
      </c>
      <c r="X182" s="386">
        <f>IFERROR(SUM(X173:X180),"0")</f>
        <v>0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0</v>
      </c>
      <c r="X190" s="385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0</v>
      </c>
      <c r="X194" s="385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0</v>
      </c>
      <c r="X196" s="385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0</v>
      </c>
      <c r="X197" s="385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0</v>
      </c>
      <c r="X199" s="385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idden="1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7"/>
      <c r="AA201" s="387"/>
    </row>
    <row r="202" spans="1:67" hidden="1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0</v>
      </c>
      <c r="X202" s="386">
        <f>IFERROR(SUM(X184:X200),"0")</f>
        <v>0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hidden="1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idden="1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hidden="1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hidden="1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hidden="1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hidden="1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0</v>
      </c>
      <c r="X269" s="385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idden="1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0</v>
      </c>
      <c r="X271" s="386">
        <f>IFERROR(X268/H268,"0")+IFERROR(X269/H269,"0")+IFERROR(X270/H270,"0")</f>
        <v>0</v>
      </c>
      <c r="Y271" s="386">
        <f>IFERROR(IF(Y268="",0,Y268),"0")+IFERROR(IF(Y269="",0,Y269),"0")+IFERROR(IF(Y270="",0,Y270),"0")</f>
        <v>0</v>
      </c>
      <c r="Z271" s="387"/>
      <c r="AA271" s="387"/>
    </row>
    <row r="272" spans="1:67" hidden="1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0</v>
      </c>
      <c r="X272" s="386">
        <f>IFERROR(SUM(X268:X270),"0")</f>
        <v>0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hidden="1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hidden="1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idden="1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hidden="1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0</v>
      </c>
      <c r="X321" s="385">
        <f t="shared" si="64"/>
        <v>0</v>
      </c>
      <c r="Y321" s="36" t="str">
        <f>IFERROR(IF(X321=0,"",ROUNDUP(X321/H321,0)*0.02175),"")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hidden="1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0</v>
      </c>
      <c r="X323" s="385">
        <f t="shared" si="64"/>
        <v>0</v>
      </c>
      <c r="Y323" s="36" t="str">
        <f>IFERROR(IF(X323=0,"",ROUNDUP(X323/H323,0)*0.02175),"")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hidden="1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0</v>
      </c>
      <c r="X325" s="385">
        <f t="shared" si="64"/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idden="1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0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0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0</v>
      </c>
      <c r="Z330" s="387"/>
      <c r="AA330" s="387"/>
    </row>
    <row r="331" spans="1:67" hidden="1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0</v>
      </c>
      <c r="X331" s="386">
        <f>IFERROR(SUM(X318:X329),"0")</f>
        <v>0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314</v>
      </c>
      <c r="X333" s="385">
        <f>IFERROR(IF(W333="",0,CEILING((W333/$H333),1)*$H333),"")</f>
        <v>315</v>
      </c>
      <c r="Y333" s="36">
        <f>IFERROR(IF(X333=0,"",ROUNDUP(X333/H333,0)*0.02175),"")</f>
        <v>0.45674999999999999</v>
      </c>
      <c r="Z333" s="56"/>
      <c r="AA333" s="57"/>
      <c r="AE333" s="64"/>
      <c r="BB333" s="255" t="s">
        <v>1</v>
      </c>
      <c r="BL333" s="64">
        <f>IFERROR(W333*I333/H333,"0")</f>
        <v>324.048</v>
      </c>
      <c r="BM333" s="64">
        <f>IFERROR(X333*I333/H333,"0")</f>
        <v>325.08</v>
      </c>
      <c r="BN333" s="64">
        <f>IFERROR(1/J333*(W333/H333),"0")</f>
        <v>0.43611111111111112</v>
      </c>
      <c r="BO333" s="64">
        <f>IFERROR(1/J333*(X333/H333),"0")</f>
        <v>0.4375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20.933333333333334</v>
      </c>
      <c r="X336" s="386">
        <f>IFERROR(X333/H333,"0")+IFERROR(X334/H334,"0")+IFERROR(X335/H335,"0")</f>
        <v>21</v>
      </c>
      <c r="Y336" s="386">
        <f>IFERROR(IF(Y333="",0,Y333),"0")+IFERROR(IF(Y334="",0,Y334),"0")+IFERROR(IF(Y335="",0,Y335),"0")</f>
        <v>0.45674999999999999</v>
      </c>
      <c r="Z336" s="387"/>
      <c r="AA336" s="387"/>
    </row>
    <row r="337" spans="1:67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314</v>
      </c>
      <c r="X337" s="386">
        <f>IFERROR(SUM(X333:X335),"0")</f>
        <v>315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hidden="1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hidden="1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hidden="1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0</v>
      </c>
      <c r="X364" s="385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0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0</v>
      </c>
      <c r="X369" s="386">
        <f>IFERROR(X364/H364,"0")+IFERROR(X365/H365,"0")+IFERROR(X366/H366,"0")+IFERROR(X367/H367,"0")+IFERROR(X368/H368,"0")</f>
        <v>0</v>
      </c>
      <c r="Y369" s="386">
        <f>IFERROR(IF(Y364="",0,Y364),"0")+IFERROR(IF(Y365="",0,Y365),"0")+IFERROR(IF(Y366="",0,Y366),"0")+IFERROR(IF(Y367="",0,Y367),"0")+IFERROR(IF(Y368="",0,Y368),"0")</f>
        <v>0</v>
      </c>
      <c r="Z369" s="387"/>
      <c r="AA369" s="387"/>
    </row>
    <row r="370" spans="1:67" hidden="1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0</v>
      </c>
      <c r="X370" s="386">
        <f>IFERROR(SUM(X364:X368),"0")</f>
        <v>0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hidden="1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87"/>
      <c r="AA407" s="387"/>
    </row>
    <row r="408" spans="1:67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0</v>
      </c>
      <c r="X408" s="386">
        <f>IFERROR(SUM(X384:X406),"0")</f>
        <v>0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hidden="1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idden="1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hidden="1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475</v>
      </c>
      <c r="X472" s="385">
        <f t="shared" si="82"/>
        <v>475.20000000000005</v>
      </c>
      <c r="Y472" s="36">
        <f t="shared" si="83"/>
        <v>1.0764</v>
      </c>
      <c r="Z472" s="56"/>
      <c r="AA472" s="57"/>
      <c r="AE472" s="64"/>
      <c r="BB472" s="329" t="s">
        <v>1</v>
      </c>
      <c r="BL472" s="64">
        <f t="shared" si="84"/>
        <v>507.38636363636363</v>
      </c>
      <c r="BM472" s="64">
        <f t="shared" si="85"/>
        <v>507.6</v>
      </c>
      <c r="BN472" s="64">
        <f t="shared" si="86"/>
        <v>0.86502039627039629</v>
      </c>
      <c r="BO472" s="64">
        <f t="shared" si="87"/>
        <v>0.86538461538461542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578</v>
      </c>
      <c r="X475" s="385">
        <f t="shared" si="82"/>
        <v>580.80000000000007</v>
      </c>
      <c r="Y475" s="36">
        <f t="shared" si="83"/>
        <v>1.3156000000000001</v>
      </c>
      <c r="Z475" s="56"/>
      <c r="AA475" s="57"/>
      <c r="AE475" s="64"/>
      <c r="BB475" s="332" t="s">
        <v>1</v>
      </c>
      <c r="BL475" s="64">
        <f t="shared" si="84"/>
        <v>617.40909090909076</v>
      </c>
      <c r="BM475" s="64">
        <f t="shared" si="85"/>
        <v>620.4</v>
      </c>
      <c r="BN475" s="64">
        <f t="shared" si="86"/>
        <v>1.0525932400932401</v>
      </c>
      <c r="BO475" s="64">
        <f t="shared" si="87"/>
        <v>1.0576923076923079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199.43181818181819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200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2.3920000000000003</v>
      </c>
      <c r="Z481" s="387"/>
      <c r="AA481" s="387"/>
    </row>
    <row r="482" spans="1:67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1053</v>
      </c>
      <c r="X482" s="386">
        <f>IFERROR(SUM(X470:X480),"0")</f>
        <v>1056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hidden="1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0</v>
      </c>
      <c r="X484" s="385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8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0</v>
      </c>
      <c r="X486" s="386">
        <f>IFERROR(X484/H484,"0")+IFERROR(X485/H485,"0")</f>
        <v>0</v>
      </c>
      <c r="Y486" s="386">
        <f>IFERROR(IF(Y484="",0,Y484),"0")+IFERROR(IF(Y485="",0,Y485),"0")</f>
        <v>0</v>
      </c>
      <c r="Z486" s="387"/>
      <c r="AA486" s="387"/>
    </row>
    <row r="487" spans="1:67" hidden="1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0</v>
      </c>
      <c r="X487" s="386">
        <f>IFERROR(SUM(X484:X485),"0")</f>
        <v>0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hidden="1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429</v>
      </c>
      <c r="X490" s="385">
        <f t="shared" si="88"/>
        <v>432.96000000000004</v>
      </c>
      <c r="Y490" s="36">
        <f>IFERROR(IF(X490=0,"",ROUNDUP(X490/H490,0)*0.01196),"")</f>
        <v>0.98072000000000004</v>
      </c>
      <c r="Z490" s="56"/>
      <c r="AA490" s="57"/>
      <c r="AE490" s="64"/>
      <c r="BB490" s="341" t="s">
        <v>1</v>
      </c>
      <c r="BL490" s="64">
        <f t="shared" si="89"/>
        <v>458.24999999999994</v>
      </c>
      <c r="BM490" s="64">
        <f t="shared" si="90"/>
        <v>462.48</v>
      </c>
      <c r="BN490" s="64">
        <f t="shared" si="91"/>
        <v>0.78125</v>
      </c>
      <c r="BO490" s="64">
        <f t="shared" si="92"/>
        <v>0.78846153846153855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0</v>
      </c>
      <c r="X491" s="385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81.25</v>
      </c>
      <c r="X495" s="386">
        <f>IFERROR(X489/H489,"0")+IFERROR(X490/H490,"0")+IFERROR(X491/H491,"0")+IFERROR(X492/H492,"0")+IFERROR(X493/H493,"0")+IFERROR(X494/H494,"0")</f>
        <v>82</v>
      </c>
      <c r="Y495" s="386">
        <f>IFERROR(IF(Y489="",0,Y489),"0")+IFERROR(IF(Y490="",0,Y490),"0")+IFERROR(IF(Y491="",0,Y491),"0")+IFERROR(IF(Y492="",0,Y492),"0")+IFERROR(IF(Y493="",0,Y493),"0")+IFERROR(IF(Y494="",0,Y494),"0")</f>
        <v>0.98072000000000004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429</v>
      </c>
      <c r="X496" s="386">
        <f>IFERROR(SUM(X489:X494),"0")</f>
        <v>432.96000000000004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hidden="1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hidden="1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hidden="1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1796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1803.96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1907.0934545454543</v>
      </c>
      <c r="X550" s="386">
        <f>IFERROR(SUM(BM22:BM546),"0")</f>
        <v>1915.56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4</v>
      </c>
      <c r="X551" s="38">
        <f>ROUNDUP(SUM(BO22:BO546),0)</f>
        <v>4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2007.0934545454543</v>
      </c>
      <c r="X552" s="386">
        <f>GrossWeightTotalR+PalletQtyTotalR*25</f>
        <v>2015.56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301.61515151515152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303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3.8294700000000006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0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0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315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0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0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1488.96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3,00"/>
        <filter val="1 796,00"/>
        <filter val="1 907,09"/>
        <filter val="199,43"/>
        <filter val="2 007,09"/>
        <filter val="20,93"/>
        <filter val="301,62"/>
        <filter val="314,00"/>
        <filter val="4"/>
        <filter val="429,00"/>
        <filter val="475,00"/>
        <filter val="578,00"/>
        <filter val="81,25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