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C6EC69-3E04-4AFE-B7CE-3E3FEAED15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BN459" i="1"/>
  <c r="BL459" i="1"/>
  <c r="X459" i="1"/>
  <c r="X461" i="1" s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X455" i="1" s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X412" i="1" s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N398" i="1"/>
  <c r="BL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BN394" i="1"/>
  <c r="BL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N391" i="1"/>
  <c r="BL391" i="1"/>
  <c r="X391" i="1"/>
  <c r="BN390" i="1"/>
  <c r="BL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O373" i="1"/>
  <c r="BN372" i="1"/>
  <c r="BL372" i="1"/>
  <c r="X372" i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O358" i="1"/>
  <c r="W356" i="1"/>
  <c r="W355" i="1"/>
  <c r="BN354" i="1"/>
  <c r="BL354" i="1"/>
  <c r="X354" i="1"/>
  <c r="Y354" i="1" s="1"/>
  <c r="O354" i="1"/>
  <c r="BN353" i="1"/>
  <c r="BL353" i="1"/>
  <c r="X353" i="1"/>
  <c r="BO353" i="1" s="1"/>
  <c r="O353" i="1"/>
  <c r="BN352" i="1"/>
  <c r="BL352" i="1"/>
  <c r="X352" i="1"/>
  <c r="O352" i="1"/>
  <c r="BN351" i="1"/>
  <c r="BL351" i="1"/>
  <c r="X351" i="1"/>
  <c r="Q559" i="1" s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O333" i="1"/>
  <c r="W331" i="1"/>
  <c r="W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BO320" i="1" s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BO308" i="1" s="1"/>
  <c r="O308" i="1"/>
  <c r="BN307" i="1"/>
  <c r="BL307" i="1"/>
  <c r="X307" i="1"/>
  <c r="O307" i="1"/>
  <c r="BN306" i="1"/>
  <c r="BL306" i="1"/>
  <c r="X306" i="1"/>
  <c r="X310" i="1" s="1"/>
  <c r="O306" i="1"/>
  <c r="W304" i="1"/>
  <c r="W303" i="1"/>
  <c r="BN302" i="1"/>
  <c r="BL302" i="1"/>
  <c r="X302" i="1"/>
  <c r="O559" i="1" s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X284" i="1" s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X182" i="1" s="1"/>
  <c r="O174" i="1"/>
  <c r="BO173" i="1"/>
  <c r="BN173" i="1"/>
  <c r="BM173" i="1"/>
  <c r="BL173" i="1"/>
  <c r="Y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M152" i="1"/>
  <c r="BL152" i="1"/>
  <c r="Y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24" i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BO163" i="1" l="1"/>
  <c r="BM163" i="1"/>
  <c r="Y163" i="1"/>
  <c r="BO193" i="1"/>
  <c r="BM193" i="1"/>
  <c r="Y193" i="1"/>
  <c r="BO205" i="1"/>
  <c r="BM205" i="1"/>
  <c r="Y205" i="1"/>
  <c r="BO232" i="1"/>
  <c r="BM232" i="1"/>
  <c r="Y232" i="1"/>
  <c r="BO241" i="1"/>
  <c r="BM241" i="1"/>
  <c r="Y241" i="1"/>
  <c r="BO243" i="1"/>
  <c r="BM243" i="1"/>
  <c r="Y243" i="1"/>
  <c r="BO288" i="1"/>
  <c r="BM288" i="1"/>
  <c r="Y288" i="1"/>
  <c r="BO327" i="1"/>
  <c r="BM327" i="1"/>
  <c r="Y327" i="1"/>
  <c r="BO380" i="1"/>
  <c r="BM380" i="1"/>
  <c r="Y380" i="1"/>
  <c r="BO386" i="1"/>
  <c r="BM386" i="1"/>
  <c r="Y386" i="1"/>
  <c r="BO406" i="1"/>
  <c r="BM406" i="1"/>
  <c r="Y406" i="1"/>
  <c r="BO411" i="1"/>
  <c r="BM411" i="1"/>
  <c r="Y411" i="1"/>
  <c r="BO415" i="1"/>
  <c r="BM415" i="1"/>
  <c r="Y415" i="1"/>
  <c r="Y30" i="1"/>
  <c r="BM30" i="1"/>
  <c r="Y31" i="1"/>
  <c r="BM31" i="1"/>
  <c r="Y32" i="1"/>
  <c r="BM32" i="1"/>
  <c r="Y61" i="1"/>
  <c r="BM61" i="1"/>
  <c r="Y62" i="1"/>
  <c r="BM62" i="1"/>
  <c r="Y73" i="1"/>
  <c r="BM73" i="1"/>
  <c r="Y81" i="1"/>
  <c r="BM81" i="1"/>
  <c r="Y97" i="1"/>
  <c r="BM97" i="1"/>
  <c r="Y109" i="1"/>
  <c r="BM109" i="1"/>
  <c r="Y125" i="1"/>
  <c r="BM125" i="1"/>
  <c r="Y127" i="1"/>
  <c r="BM127" i="1"/>
  <c r="F559" i="1"/>
  <c r="BO177" i="1"/>
  <c r="BM177" i="1"/>
  <c r="Y177" i="1"/>
  <c r="BO200" i="1"/>
  <c r="BM200" i="1"/>
  <c r="Y200" i="1"/>
  <c r="BO224" i="1"/>
  <c r="BM224" i="1"/>
  <c r="Y224" i="1"/>
  <c r="BO235" i="1"/>
  <c r="BM235" i="1"/>
  <c r="Y235" i="1"/>
  <c r="BO242" i="1"/>
  <c r="BM242" i="1"/>
  <c r="Y242" i="1"/>
  <c r="BO259" i="1"/>
  <c r="BM259" i="1"/>
  <c r="Y259" i="1"/>
  <c r="BO319" i="1"/>
  <c r="BM319" i="1"/>
  <c r="Y319" i="1"/>
  <c r="BO339" i="1"/>
  <c r="BM339" i="1"/>
  <c r="Y339" i="1"/>
  <c r="BO364" i="1"/>
  <c r="BM364" i="1"/>
  <c r="Y364" i="1"/>
  <c r="BO385" i="1"/>
  <c r="BM385" i="1"/>
  <c r="Y385" i="1"/>
  <c r="BO405" i="1"/>
  <c r="BM405" i="1"/>
  <c r="Y405" i="1"/>
  <c r="BO454" i="1"/>
  <c r="BM454" i="1"/>
  <c r="Y454" i="1"/>
  <c r="BO491" i="1"/>
  <c r="BM491" i="1"/>
  <c r="Y491" i="1"/>
  <c r="X166" i="1"/>
  <c r="X342" i="1"/>
  <c r="X369" i="1"/>
  <c r="X418" i="1"/>
  <c r="BO134" i="1"/>
  <c r="BM134" i="1"/>
  <c r="Y134" i="1"/>
  <c r="BO158" i="1"/>
  <c r="BM158" i="1"/>
  <c r="Y158" i="1"/>
  <c r="BO175" i="1"/>
  <c r="BM175" i="1"/>
  <c r="Y175" i="1"/>
  <c r="BO191" i="1"/>
  <c r="BM191" i="1"/>
  <c r="Y191" i="1"/>
  <c r="BO218" i="1"/>
  <c r="BM218" i="1"/>
  <c r="Y218" i="1"/>
  <c r="BO230" i="1"/>
  <c r="BM230" i="1"/>
  <c r="Y230" i="1"/>
  <c r="BO253" i="1"/>
  <c r="BM253" i="1"/>
  <c r="Y253" i="1"/>
  <c r="BO281" i="1"/>
  <c r="BM281" i="1"/>
  <c r="Y281" i="1"/>
  <c r="BO307" i="1"/>
  <c r="BM307" i="1"/>
  <c r="Y307" i="1"/>
  <c r="BO325" i="1"/>
  <c r="BM325" i="1"/>
  <c r="Y325" i="1"/>
  <c r="BO335" i="1"/>
  <c r="BM335" i="1"/>
  <c r="Y335" i="1"/>
  <c r="BO352" i="1"/>
  <c r="BM352" i="1"/>
  <c r="Y352" i="1"/>
  <c r="W553" i="1"/>
  <c r="Y28" i="1"/>
  <c r="BM28" i="1"/>
  <c r="Y34" i="1"/>
  <c r="BM34" i="1"/>
  <c r="Y59" i="1"/>
  <c r="BM59" i="1"/>
  <c r="X63" i="1"/>
  <c r="Y67" i="1"/>
  <c r="BM67" i="1"/>
  <c r="X88" i="1"/>
  <c r="Y71" i="1"/>
  <c r="BM71" i="1"/>
  <c r="Y75" i="1"/>
  <c r="BM75" i="1"/>
  <c r="Y79" i="1"/>
  <c r="BM79" i="1"/>
  <c r="Y83" i="1"/>
  <c r="BM83" i="1"/>
  <c r="Y91" i="1"/>
  <c r="BM91" i="1"/>
  <c r="X104" i="1"/>
  <c r="Y99" i="1"/>
  <c r="BM99" i="1"/>
  <c r="Y107" i="1"/>
  <c r="BM107" i="1"/>
  <c r="Y111" i="1"/>
  <c r="BM111" i="1"/>
  <c r="Y117" i="1"/>
  <c r="BM117" i="1"/>
  <c r="X130" i="1"/>
  <c r="BO154" i="1"/>
  <c r="BM154" i="1"/>
  <c r="Y154" i="1"/>
  <c r="BO169" i="1"/>
  <c r="BM169" i="1"/>
  <c r="Y169" i="1"/>
  <c r="BO179" i="1"/>
  <c r="BM179" i="1"/>
  <c r="Y179" i="1"/>
  <c r="J559" i="1"/>
  <c r="BO214" i="1"/>
  <c r="BM214" i="1"/>
  <c r="Y214" i="1"/>
  <c r="BO229" i="1"/>
  <c r="BM229" i="1"/>
  <c r="Y229" i="1"/>
  <c r="X250" i="1"/>
  <c r="BO245" i="1"/>
  <c r="BM245" i="1"/>
  <c r="Y245" i="1"/>
  <c r="BO262" i="1"/>
  <c r="BM262" i="1"/>
  <c r="Y262" i="1"/>
  <c r="BO290" i="1"/>
  <c r="BM290" i="1"/>
  <c r="Y290" i="1"/>
  <c r="BO321" i="1"/>
  <c r="BM321" i="1"/>
  <c r="Y321" i="1"/>
  <c r="BO329" i="1"/>
  <c r="BM329" i="1"/>
  <c r="Y329" i="1"/>
  <c r="BO341" i="1"/>
  <c r="BM341" i="1"/>
  <c r="Y341" i="1"/>
  <c r="BO366" i="1"/>
  <c r="BM366" i="1"/>
  <c r="Y366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17" i="1"/>
  <c r="BM417" i="1"/>
  <c r="Y417" i="1"/>
  <c r="BO429" i="1"/>
  <c r="BM429" i="1"/>
  <c r="Y429" i="1"/>
  <c r="BO433" i="1"/>
  <c r="BM433" i="1"/>
  <c r="Y433" i="1"/>
  <c r="BO460" i="1"/>
  <c r="BM460" i="1"/>
  <c r="Y460" i="1"/>
  <c r="BO474" i="1"/>
  <c r="BM474" i="1"/>
  <c r="Y474" i="1"/>
  <c r="BO493" i="1"/>
  <c r="BM493" i="1"/>
  <c r="Y493" i="1"/>
  <c r="H559" i="1"/>
  <c r="X181" i="1"/>
  <c r="X201" i="1"/>
  <c r="X210" i="1"/>
  <c r="X238" i="1"/>
  <c r="X266" i="1"/>
  <c r="P559" i="1"/>
  <c r="X337" i="1"/>
  <c r="X343" i="1"/>
  <c r="X347" i="1"/>
  <c r="BO354" i="1"/>
  <c r="BM354" i="1"/>
  <c r="BO360" i="1"/>
  <c r="BM360" i="1"/>
  <c r="Y360" i="1"/>
  <c r="X374" i="1"/>
  <c r="BO372" i="1"/>
  <c r="BM372" i="1"/>
  <c r="Y372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28" i="1"/>
  <c r="BM428" i="1"/>
  <c r="Y428" i="1"/>
  <c r="BO432" i="1"/>
  <c r="BM432" i="1"/>
  <c r="Y432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T559" i="1"/>
  <c r="BO452" i="1"/>
  <c r="BM452" i="1"/>
  <c r="Y452" i="1"/>
  <c r="BO471" i="1"/>
  <c r="BM471" i="1"/>
  <c r="Y471" i="1"/>
  <c r="BO485" i="1"/>
  <c r="BM485" i="1"/>
  <c r="Y485" i="1"/>
  <c r="BO489" i="1"/>
  <c r="BM489" i="1"/>
  <c r="Y489" i="1"/>
  <c r="X362" i="1"/>
  <c r="X370" i="1"/>
  <c r="X375" i="1"/>
  <c r="X407" i="1"/>
  <c r="W559" i="1"/>
  <c r="H9" i="1"/>
  <c r="A10" i="1"/>
  <c r="B559" i="1"/>
  <c r="W550" i="1"/>
  <c r="W551" i="1"/>
  <c r="Y23" i="1"/>
  <c r="Y24" i="1" s="1"/>
  <c r="BM23" i="1"/>
  <c r="BO23" i="1"/>
  <c r="X24" i="1"/>
  <c r="W549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BM60" i="1"/>
  <c r="BO60" i="1"/>
  <c r="X64" i="1"/>
  <c r="E559" i="1"/>
  <c r="Y68" i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BM168" i="1"/>
  <c r="BO168" i="1"/>
  <c r="X171" i="1"/>
  <c r="Y174" i="1"/>
  <c r="BM174" i="1"/>
  <c r="BO174" i="1"/>
  <c r="Y176" i="1"/>
  <c r="BM176" i="1"/>
  <c r="Y178" i="1"/>
  <c r="BM178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BM204" i="1"/>
  <c r="BO204" i="1"/>
  <c r="Y206" i="1"/>
  <c r="BM206" i="1"/>
  <c r="Y207" i="1"/>
  <c r="BM207" i="1"/>
  <c r="Y208" i="1"/>
  <c r="BM208" i="1"/>
  <c r="X209" i="1"/>
  <c r="Y213" i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BO223" i="1"/>
  <c r="X226" i="1"/>
  <c r="K559" i="1"/>
  <c r="Y231" i="1"/>
  <c r="BM231" i="1"/>
  <c r="BO231" i="1"/>
  <c r="Y233" i="1"/>
  <c r="BM233" i="1"/>
  <c r="Y234" i="1"/>
  <c r="BM234" i="1"/>
  <c r="Y236" i="1"/>
  <c r="BM236" i="1"/>
  <c r="X237" i="1"/>
  <c r="L559" i="1"/>
  <c r="Y244" i="1"/>
  <c r="BM244" i="1"/>
  <c r="BO244" i="1"/>
  <c r="Y246" i="1"/>
  <c r="BM246" i="1"/>
  <c r="Y248" i="1"/>
  <c r="BM248" i="1"/>
  <c r="X249" i="1"/>
  <c r="Y252" i="1"/>
  <c r="BM252" i="1"/>
  <c r="BO252" i="1"/>
  <c r="Y254" i="1"/>
  <c r="BM254" i="1"/>
  <c r="X255" i="1"/>
  <c r="Y258" i="1"/>
  <c r="BM258" i="1"/>
  <c r="BO258" i="1"/>
  <c r="Y260" i="1"/>
  <c r="BM260" i="1"/>
  <c r="BO261" i="1"/>
  <c r="BM261" i="1"/>
  <c r="Y261" i="1"/>
  <c r="X265" i="1"/>
  <c r="X271" i="1"/>
  <c r="BO268" i="1"/>
  <c r="BM268" i="1"/>
  <c r="Y268" i="1"/>
  <c r="X277" i="1"/>
  <c r="BO282" i="1"/>
  <c r="BM282" i="1"/>
  <c r="Y282" i="1"/>
  <c r="N559" i="1"/>
  <c r="X294" i="1"/>
  <c r="BO287" i="1"/>
  <c r="BM287" i="1"/>
  <c r="Y287" i="1"/>
  <c r="BO291" i="1"/>
  <c r="BM291" i="1"/>
  <c r="Y291" i="1"/>
  <c r="F9" i="1"/>
  <c r="J9" i="1"/>
  <c r="X55" i="1"/>
  <c r="X139" i="1"/>
  <c r="X148" i="1"/>
  <c r="X159" i="1"/>
  <c r="X221" i="1"/>
  <c r="BO263" i="1"/>
  <c r="BM263" i="1"/>
  <c r="Y263" i="1"/>
  <c r="BO270" i="1"/>
  <c r="BM270" i="1"/>
  <c r="Y270" i="1"/>
  <c r="X272" i="1"/>
  <c r="BO276" i="1"/>
  <c r="BM276" i="1"/>
  <c r="Y276" i="1"/>
  <c r="Y277" i="1" s="1"/>
  <c r="X278" i="1"/>
  <c r="X283" i="1"/>
  <c r="BO280" i="1"/>
  <c r="BM280" i="1"/>
  <c r="Y280" i="1"/>
  <c r="Y283" i="1" s="1"/>
  <c r="BO289" i="1"/>
  <c r="BM289" i="1"/>
  <c r="Y289" i="1"/>
  <c r="BO293" i="1"/>
  <c r="BM293" i="1"/>
  <c r="Y293" i="1"/>
  <c r="X295" i="1"/>
  <c r="X298" i="1"/>
  <c r="BO297" i="1"/>
  <c r="BM297" i="1"/>
  <c r="Y297" i="1"/>
  <c r="Y298" i="1" s="1"/>
  <c r="X299" i="1"/>
  <c r="Y302" i="1"/>
  <c r="Y303" i="1" s="1"/>
  <c r="BM302" i="1"/>
  <c r="BO302" i="1"/>
  <c r="X303" i="1"/>
  <c r="Y306" i="1"/>
  <c r="BM306" i="1"/>
  <c r="BO306" i="1"/>
  <c r="Y308" i="1"/>
  <c r="BM308" i="1"/>
  <c r="X309" i="1"/>
  <c r="Y312" i="1"/>
  <c r="Y313" i="1" s="1"/>
  <c r="BM312" i="1"/>
  <c r="BO312" i="1"/>
  <c r="X313" i="1"/>
  <c r="Y318" i="1"/>
  <c r="BM318" i="1"/>
  <c r="BO318" i="1"/>
  <c r="Y320" i="1"/>
  <c r="BM320" i="1"/>
  <c r="Y322" i="1"/>
  <c r="BM322" i="1"/>
  <c r="Y324" i="1"/>
  <c r="BM324" i="1"/>
  <c r="Y326" i="1"/>
  <c r="BM326" i="1"/>
  <c r="Y328" i="1"/>
  <c r="BM328" i="1"/>
  <c r="X331" i="1"/>
  <c r="Y334" i="1"/>
  <c r="BM334" i="1"/>
  <c r="BO334" i="1"/>
  <c r="Y340" i="1"/>
  <c r="Y342" i="1" s="1"/>
  <c r="BM340" i="1"/>
  <c r="BO340" i="1"/>
  <c r="Y346" i="1"/>
  <c r="Y347" i="1" s="1"/>
  <c r="BM346" i="1"/>
  <c r="BO346" i="1"/>
  <c r="Y351" i="1"/>
  <c r="BM351" i="1"/>
  <c r="BO351" i="1"/>
  <c r="Y353" i="1"/>
  <c r="BM353" i="1"/>
  <c r="X356" i="1"/>
  <c r="Y359" i="1"/>
  <c r="Y361" i="1" s="1"/>
  <c r="BM359" i="1"/>
  <c r="BO359" i="1"/>
  <c r="Y365" i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04" i="1"/>
  <c r="X330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40" i="1" l="1"/>
  <c r="Y455" i="1"/>
  <c r="Y369" i="1"/>
  <c r="Y336" i="1"/>
  <c r="Y237" i="1"/>
  <c r="Y181" i="1"/>
  <c r="Y170" i="1"/>
  <c r="Y63" i="1"/>
  <c r="X550" i="1"/>
  <c r="X551" i="1"/>
  <c r="X549" i="1"/>
  <c r="Y495" i="1"/>
  <c r="Y355" i="1"/>
  <c r="Y249" i="1"/>
  <c r="Y87" i="1"/>
  <c r="Y527" i="1"/>
  <c r="Y501" i="1"/>
  <c r="Y435" i="1"/>
  <c r="Y407" i="1"/>
  <c r="Y330" i="1"/>
  <c r="Y309" i="1"/>
  <c r="Y271" i="1"/>
  <c r="Y265" i="1"/>
  <c r="Y255" i="1"/>
  <c r="Y220" i="1"/>
  <c r="Y209" i="1"/>
  <c r="Y201" i="1"/>
  <c r="Y159" i="1"/>
  <c r="Y147" i="1"/>
  <c r="Y138" i="1"/>
  <c r="Y129" i="1"/>
  <c r="Y121" i="1"/>
  <c r="Y103" i="1"/>
  <c r="Y93" i="1"/>
  <c r="Y36" i="1"/>
  <c r="X553" i="1"/>
  <c r="Y481" i="1"/>
  <c r="Y294" i="1"/>
  <c r="W552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<sst xmlns="http://schemas.openxmlformats.org/spreadsheetml/2006/main" count="2426" uniqueCount="811">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</sst>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33" sqref="AA13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45489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Вторник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0.41666666666666669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hidden="1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160</v>
      </c>
      <c r="X133" s="385">
        <f>IFERROR(IF(W133="",0,CEILING((W133/$H133),1)*$H133),"")</f>
        <v>168</v>
      </c>
      <c r="Y133" s="36">
        <f>IFERROR(IF(X133=0,"",ROUNDUP(X133/H133,0)*0.02175),"")</f>
        <v>0.43499999999999994</v>
      </c>
      <c r="Z133" s="56"/>
      <c r="AA133" s="57"/>
      <c r="AE133" s="64"/>
      <c r="BB133" s="135" t="s">
        <v>1</v>
      </c>
      <c r="BL133" s="64">
        <f>IFERROR(W133*I133/H133,"0")</f>
        <v>170.62857142857141</v>
      </c>
      <c r="BM133" s="64">
        <f>IFERROR(X133*I133/H133,"0")</f>
        <v>179.16</v>
      </c>
      <c r="BN133" s="64">
        <f>IFERROR(1/J133*(W133/H133),"0")</f>
        <v>0.3401360544217687</v>
      </c>
      <c r="BO133" s="64">
        <f>IFERROR(1/J133*(X133/H133),"0")</f>
        <v>0.3571428571428571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19.047619047619047</v>
      </c>
      <c r="X138" s="386">
        <f>IFERROR(X133/H133,"0")+IFERROR(X134/H134,"0")+IFERROR(X135/H135,"0")+IFERROR(X136/H136,"0")+IFERROR(X137/H137,"0")</f>
        <v>20</v>
      </c>
      <c r="Y138" s="386">
        <f>IFERROR(IF(Y133="",0,Y133),"0")+IFERROR(IF(Y134="",0,Y134),"0")+IFERROR(IF(Y135="",0,Y135),"0")+IFERROR(IF(Y136="",0,Y136),"0")+IFERROR(IF(Y137="",0,Y137),"0")</f>
        <v>0.43499999999999994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160</v>
      </c>
      <c r="X139" s="386">
        <f>IFERROR(SUM(X133:X137),"0")</f>
        <v>168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hidden="1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idden="1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hidden="1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80</v>
      </c>
      <c r="X190" s="385">
        <f t="shared" si="33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0" t="s">
        <v>1</v>
      </c>
      <c r="BL190" s="64">
        <f t="shared" si="34"/>
        <v>89.066666666666677</v>
      </c>
      <c r="BM190" s="64">
        <f t="shared" si="35"/>
        <v>90.847999999999999</v>
      </c>
      <c r="BN190" s="64">
        <f t="shared" si="36"/>
        <v>0.21367521367521369</v>
      </c>
      <c r="BO190" s="64">
        <f t="shared" si="37"/>
        <v>0.21794871794871795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80</v>
      </c>
      <c r="X192" s="385">
        <f t="shared" si="33"/>
        <v>81.599999999999994</v>
      </c>
      <c r="Y192" s="36">
        <f>IFERROR(IF(X192=0,"",ROUNDUP(X192/H192,0)*0.00753),"")</f>
        <v>0.25602000000000003</v>
      </c>
      <c r="Z192" s="56"/>
      <c r="AA192" s="57"/>
      <c r="AE192" s="64"/>
      <c r="BB192" s="172" t="s">
        <v>1</v>
      </c>
      <c r="BL192" s="64">
        <f t="shared" si="34"/>
        <v>86.666666666666671</v>
      </c>
      <c r="BM192" s="64">
        <f t="shared" si="35"/>
        <v>88.4</v>
      </c>
      <c r="BN192" s="64">
        <f t="shared" si="36"/>
        <v>0.21367521367521369</v>
      </c>
      <c r="BO192" s="64">
        <f t="shared" si="37"/>
        <v>0.21794871794871795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80</v>
      </c>
      <c r="X197" s="385">
        <f t="shared" si="33"/>
        <v>81.599999999999994</v>
      </c>
      <c r="Y197" s="36">
        <f t="shared" si="38"/>
        <v>0.25602000000000003</v>
      </c>
      <c r="Z197" s="56"/>
      <c r="AA197" s="57"/>
      <c r="AE197" s="64"/>
      <c r="BB197" s="177" t="s">
        <v>1</v>
      </c>
      <c r="BL197" s="64">
        <f t="shared" si="34"/>
        <v>89.066666666666677</v>
      </c>
      <c r="BM197" s="64">
        <f t="shared" si="35"/>
        <v>90.847999999999999</v>
      </c>
      <c r="BN197" s="64">
        <f t="shared" si="36"/>
        <v>0.21367521367521369</v>
      </c>
      <c r="BO197" s="64">
        <f t="shared" si="37"/>
        <v>0.21794871794871795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100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102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0.76806000000000008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240</v>
      </c>
      <c r="X202" s="386">
        <f>IFERROR(SUM(X184:X200),"0")</f>
        <v>244.79999999999998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hidden="1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idden="1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hidden="1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1300</v>
      </c>
      <c r="X321" s="385">
        <f t="shared" si="64"/>
        <v>1305</v>
      </c>
      <c r="Y321" s="36">
        <f>IFERROR(IF(X321=0,"",ROUNDUP(X321/H321,0)*0.02175),"")</f>
        <v>1.8922499999999998</v>
      </c>
      <c r="Z321" s="56"/>
      <c r="AA321" s="57"/>
      <c r="AE321" s="64"/>
      <c r="BB321" s="246" t="s">
        <v>1</v>
      </c>
      <c r="BL321" s="64">
        <f t="shared" si="65"/>
        <v>1341.6</v>
      </c>
      <c r="BM321" s="64">
        <f t="shared" si="66"/>
        <v>1346.76</v>
      </c>
      <c r="BN321" s="64">
        <f t="shared" si="67"/>
        <v>1.8055555555555556</v>
      </c>
      <c r="BO321" s="64">
        <f t="shared" si="68"/>
        <v>1.8125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2000</v>
      </c>
      <c r="X323" s="385">
        <f t="shared" si="64"/>
        <v>2010</v>
      </c>
      <c r="Y323" s="36">
        <f>IFERROR(IF(X323=0,"",ROUNDUP(X323/H323,0)*0.02175),"")</f>
        <v>2.9144999999999999</v>
      </c>
      <c r="Z323" s="56"/>
      <c r="AA323" s="57"/>
      <c r="AE323" s="64"/>
      <c r="BB323" s="248" t="s">
        <v>1</v>
      </c>
      <c r="BL323" s="64">
        <f t="shared" si="65"/>
        <v>2064</v>
      </c>
      <c r="BM323" s="64">
        <f t="shared" si="66"/>
        <v>2074.3200000000002</v>
      </c>
      <c r="BN323" s="64">
        <f t="shared" si="67"/>
        <v>2.7777777777777777</v>
      </c>
      <c r="BO323" s="64">
        <f t="shared" si="68"/>
        <v>2.7916666666666665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220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221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4.8067499999999992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3300</v>
      </c>
      <c r="X331" s="386">
        <f>IFERROR(SUM(X318:X329),"0")</f>
        <v>3315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hidden="1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idden="1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hidden="1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850</v>
      </c>
      <c r="X364" s="385">
        <f>IFERROR(IF(W364="",0,CEILING((W364/$H364),1)*$H364),"")</f>
        <v>850.19999999999993</v>
      </c>
      <c r="Y364" s="36">
        <f>IFERROR(IF(X364=0,"",ROUNDUP(X364/H364,0)*0.02175),"")</f>
        <v>2.3707499999999997</v>
      </c>
      <c r="Z364" s="56"/>
      <c r="AA364" s="57"/>
      <c r="AE364" s="64"/>
      <c r="BB364" s="270" t="s">
        <v>1</v>
      </c>
      <c r="BL364" s="64">
        <f>IFERROR(W364*I364/H364,"0")</f>
        <v>911.46153846153857</v>
      </c>
      <c r="BM364" s="64">
        <f>IFERROR(X364*I364/H364,"0")</f>
        <v>911.67600000000004</v>
      </c>
      <c r="BN364" s="64">
        <f>IFERROR(1/J364*(W364/H364),"0")</f>
        <v>1.9459706959706959</v>
      </c>
      <c r="BO364" s="64">
        <f>IFERROR(1/J364*(X364/H364),"0")</f>
        <v>1.9464285714285714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108.97435897435898</v>
      </c>
      <c r="X369" s="386">
        <f>IFERROR(X364/H364,"0")+IFERROR(X365/H365,"0")+IFERROR(X366/H366,"0")+IFERROR(X367/H367,"0")+IFERROR(X368/H368,"0")</f>
        <v>109</v>
      </c>
      <c r="Y369" s="386">
        <f>IFERROR(IF(Y364="",0,Y364),"0")+IFERROR(IF(Y365="",0,Y365),"0")+IFERROR(IF(Y366="",0,Y366),"0")+IFERROR(IF(Y367="",0,Y367),"0")+IFERROR(IF(Y368="",0,Y368),"0")</f>
        <v>2.3707499999999997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850</v>
      </c>
      <c r="X370" s="386">
        <f>IFERROR(SUM(X364:X368),"0")</f>
        <v>850.19999999999993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idden="1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200</v>
      </c>
      <c r="X484" s="385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8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37.878787878787875</v>
      </c>
      <c r="X486" s="386">
        <f>IFERROR(X484/H484,"0")+IFERROR(X485/H485,"0")</f>
        <v>38</v>
      </c>
      <c r="Y486" s="386">
        <f>IFERROR(IF(Y484="",0,Y484),"0")+IFERROR(IF(Y485="",0,Y485),"0")</f>
        <v>0.45448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200</v>
      </c>
      <c r="X487" s="386">
        <f>IFERROR(SUM(X484:X485),"0")</f>
        <v>200.64000000000001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250</v>
      </c>
      <c r="X491" s="385">
        <f t="shared" si="88"/>
        <v>253.44</v>
      </c>
      <c r="Y491" s="36">
        <f>IFERROR(IF(X491=0,"",ROUNDUP(X491/H491,0)*0.01196),"")</f>
        <v>0.57408000000000003</v>
      </c>
      <c r="Z491" s="56"/>
      <c r="AA491" s="57"/>
      <c r="AE491" s="64"/>
      <c r="BB491" s="342" t="s">
        <v>1</v>
      </c>
      <c r="BL491" s="64">
        <f t="shared" si="89"/>
        <v>267.04545454545456</v>
      </c>
      <c r="BM491" s="64">
        <f t="shared" si="90"/>
        <v>270.71999999999997</v>
      </c>
      <c r="BN491" s="64">
        <f t="shared" si="91"/>
        <v>0.45527389277389274</v>
      </c>
      <c r="BO491" s="64">
        <f t="shared" si="92"/>
        <v>0.46153846153846156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47.348484848484844</v>
      </c>
      <c r="X495" s="386">
        <f>IFERROR(X489/H489,"0")+IFERROR(X490/H490,"0")+IFERROR(X491/H491,"0")+IFERROR(X492/H492,"0")+IFERROR(X493/H493,"0")+IFERROR(X494/H494,"0")</f>
        <v>48</v>
      </c>
      <c r="Y495" s="386">
        <f>IFERROR(IF(Y489="",0,Y489),"0")+IFERROR(IF(Y490="",0,Y490),"0")+IFERROR(IF(Y491="",0,Y491),"0")+IFERROR(IF(Y492="",0,Y492),"0")+IFERROR(IF(Y493="",0,Y493),"0")+IFERROR(IF(Y494="",0,Y494),"0")</f>
        <v>0.57408000000000003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250</v>
      </c>
      <c r="X496" s="386">
        <f>IFERROR(SUM(X489:X494),"0")</f>
        <v>253.44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5000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5032.08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5233.171928071929</v>
      </c>
      <c r="X550" s="386">
        <f>IFERROR(SUM(BM22:BM546),"0")</f>
        <v>5267.0520000000006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9</v>
      </c>
      <c r="X551" s="38">
        <f>ROUNDUP(SUM(BO22:BO546),0)</f>
        <v>9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5458.171928071929</v>
      </c>
      <c r="X552" s="386">
        <f>GrossWeightTotalR+PalletQtyTotalR*25</f>
        <v>5492.0520000000006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533.24925074925079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538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9.4091199999999997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168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244.79999999999998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3315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850.19999999999993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454.08000000000004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00,00"/>
        <filter val="108,97"/>
        <filter val="160,00"/>
        <filter val="19,05"/>
        <filter val="2 000,00"/>
        <filter val="200,00"/>
        <filter val="220,00"/>
        <filter val="240,00"/>
        <filter val="250,00"/>
        <filter val="3 300,00"/>
        <filter val="37,88"/>
        <filter val="47,35"/>
        <filter val="5 000,00"/>
        <filter val="5 233,17"/>
        <filter val="5 458,17"/>
        <filter val="533,25"/>
        <filter val="80,00"/>
        <filter val="850,00"/>
        <filter val="9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