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FD662D-F934-4801-AF44-0C0E645148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N401" i="1"/>
  <c r="BL401" i="1"/>
  <c r="X401" i="1"/>
  <c r="BN400" i="1"/>
  <c r="BL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BN396" i="1"/>
  <c r="BL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N393" i="1"/>
  <c r="BL393" i="1"/>
  <c r="X393" i="1"/>
  <c r="BN392" i="1"/>
  <c r="BL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N367" i="1"/>
  <c r="BL367" i="1"/>
  <c r="Y367" i="1"/>
  <c r="X367" i="1"/>
  <c r="O367" i="1"/>
  <c r="BN366" i="1"/>
  <c r="BL366" i="1"/>
  <c r="X366" i="1"/>
  <c r="BO366" i="1" s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BO360" i="1" s="1"/>
  <c r="O360" i="1"/>
  <c r="BN359" i="1"/>
  <c r="BL359" i="1"/>
  <c r="X359" i="1"/>
  <c r="O359" i="1"/>
  <c r="BN358" i="1"/>
  <c r="BL358" i="1"/>
  <c r="X358" i="1"/>
  <c r="O358" i="1"/>
  <c r="W356" i="1"/>
  <c r="W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BO352" i="1" s="1"/>
  <c r="O352" i="1"/>
  <c r="BO351" i="1"/>
  <c r="BN351" i="1"/>
  <c r="BM351" i="1"/>
  <c r="BL351" i="1"/>
  <c r="Y351" i="1"/>
  <c r="X351" i="1"/>
  <c r="O351" i="1"/>
  <c r="W348" i="1"/>
  <c r="W347" i="1"/>
  <c r="BN346" i="1"/>
  <c r="BL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X336" i="1" s="1"/>
  <c r="O333" i="1"/>
  <c r="W331" i="1"/>
  <c r="W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O322" i="1"/>
  <c r="BN321" i="1"/>
  <c r="BL321" i="1"/>
  <c r="X321" i="1"/>
  <c r="BO321" i="1" s="1"/>
  <c r="O321" i="1"/>
  <c r="BO320" i="1"/>
  <c r="BN320" i="1"/>
  <c r="BM320" i="1"/>
  <c r="BL320" i="1"/>
  <c r="Y320" i="1"/>
  <c r="X320" i="1"/>
  <c r="O320" i="1"/>
  <c r="BN319" i="1"/>
  <c r="BL319" i="1"/>
  <c r="X319" i="1"/>
  <c r="BO319" i="1" s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N307" i="1"/>
  <c r="BL307" i="1"/>
  <c r="X307" i="1"/>
  <c r="BO307" i="1" s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O117" i="1"/>
  <c r="BN116" i="1"/>
  <c r="BL116" i="1"/>
  <c r="X116" i="1"/>
  <c r="BN115" i="1"/>
  <c r="BL115" i="1"/>
  <c r="X115" i="1"/>
  <c r="BN114" i="1"/>
  <c r="BL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49" i="1" s="1"/>
  <c r="W24" i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BO118" i="1" l="1"/>
  <c r="BM118" i="1"/>
  <c r="BO119" i="1"/>
  <c r="BM119" i="1"/>
  <c r="Y119" i="1"/>
  <c r="BO133" i="1"/>
  <c r="BM133" i="1"/>
  <c r="Y133" i="1"/>
  <c r="BO176" i="1"/>
  <c r="BM176" i="1"/>
  <c r="Y176" i="1"/>
  <c r="BO187" i="1"/>
  <c r="BM187" i="1"/>
  <c r="Y187" i="1"/>
  <c r="BO213" i="1"/>
  <c r="BM213" i="1"/>
  <c r="Y213" i="1"/>
  <c r="BO231" i="1"/>
  <c r="BM231" i="1"/>
  <c r="Y231" i="1"/>
  <c r="BO244" i="1"/>
  <c r="BM244" i="1"/>
  <c r="Y244" i="1"/>
  <c r="BO276" i="1"/>
  <c r="BM276" i="1"/>
  <c r="Y276" i="1"/>
  <c r="BO308" i="1"/>
  <c r="BM308" i="1"/>
  <c r="Y308" i="1"/>
  <c r="BO340" i="1"/>
  <c r="BM340" i="1"/>
  <c r="Y340" i="1"/>
  <c r="BO373" i="1"/>
  <c r="BM373" i="1"/>
  <c r="Y373" i="1"/>
  <c r="BO429" i="1"/>
  <c r="BM429" i="1"/>
  <c r="Y429" i="1"/>
  <c r="BO433" i="1"/>
  <c r="BM433" i="1"/>
  <c r="Y433" i="1"/>
  <c r="Y30" i="1"/>
  <c r="BM30" i="1"/>
  <c r="Y31" i="1"/>
  <c r="BM31" i="1"/>
  <c r="Y32" i="1"/>
  <c r="BM32" i="1"/>
  <c r="Y61" i="1"/>
  <c r="BM61" i="1"/>
  <c r="Y62" i="1"/>
  <c r="BM62" i="1"/>
  <c r="Y73" i="1"/>
  <c r="BM73" i="1"/>
  <c r="Y81" i="1"/>
  <c r="BM81" i="1"/>
  <c r="Y97" i="1"/>
  <c r="BM97" i="1"/>
  <c r="Y108" i="1"/>
  <c r="BM108" i="1"/>
  <c r="Y118" i="1"/>
  <c r="BO120" i="1"/>
  <c r="BM120" i="1"/>
  <c r="Y120" i="1"/>
  <c r="BO157" i="1"/>
  <c r="BM157" i="1"/>
  <c r="Y157" i="1"/>
  <c r="BO186" i="1"/>
  <c r="BM186" i="1"/>
  <c r="Y186" i="1"/>
  <c r="BO190" i="1"/>
  <c r="BM190" i="1"/>
  <c r="Y190" i="1"/>
  <c r="BO223" i="1"/>
  <c r="BM223" i="1"/>
  <c r="Y223" i="1"/>
  <c r="BO236" i="1"/>
  <c r="BM236" i="1"/>
  <c r="Y236" i="1"/>
  <c r="BO254" i="1"/>
  <c r="BM254" i="1"/>
  <c r="Y254" i="1"/>
  <c r="BO289" i="1"/>
  <c r="BM289" i="1"/>
  <c r="Y289" i="1"/>
  <c r="BO324" i="1"/>
  <c r="BM324" i="1"/>
  <c r="Y324" i="1"/>
  <c r="BO359" i="1"/>
  <c r="BM359" i="1"/>
  <c r="Y359" i="1"/>
  <c r="BO428" i="1"/>
  <c r="BM428" i="1"/>
  <c r="Y428" i="1"/>
  <c r="BO432" i="1"/>
  <c r="BM432" i="1"/>
  <c r="Y432" i="1"/>
  <c r="BO491" i="1"/>
  <c r="BM491" i="1"/>
  <c r="Y491" i="1"/>
  <c r="X138" i="1"/>
  <c r="I559" i="1"/>
  <c r="X226" i="1"/>
  <c r="K559" i="1"/>
  <c r="X369" i="1"/>
  <c r="BO75" i="1"/>
  <c r="BM75" i="1"/>
  <c r="Y75" i="1"/>
  <c r="BO83" i="1"/>
  <c r="BM83" i="1"/>
  <c r="Y83" i="1"/>
  <c r="BO99" i="1"/>
  <c r="BM99" i="1"/>
  <c r="Y99" i="1"/>
  <c r="BO110" i="1"/>
  <c r="BM110" i="1"/>
  <c r="Y110" i="1"/>
  <c r="BO115" i="1"/>
  <c r="BM115" i="1"/>
  <c r="Y115" i="1"/>
  <c r="X130" i="1"/>
  <c r="BO124" i="1"/>
  <c r="BM124" i="1"/>
  <c r="Y124" i="1"/>
  <c r="BO135" i="1"/>
  <c r="BM135" i="1"/>
  <c r="Y135" i="1"/>
  <c r="BO144" i="1"/>
  <c r="BM144" i="1"/>
  <c r="Y144" i="1"/>
  <c r="BO146" i="1"/>
  <c r="BM146" i="1"/>
  <c r="Y146" i="1"/>
  <c r="BO151" i="1"/>
  <c r="BM151" i="1"/>
  <c r="Y151" i="1"/>
  <c r="BO164" i="1"/>
  <c r="BM164" i="1"/>
  <c r="Y164" i="1"/>
  <c r="BO178" i="1"/>
  <c r="BM178" i="1"/>
  <c r="Y178" i="1"/>
  <c r="BO192" i="1"/>
  <c r="BM192" i="1"/>
  <c r="Y192" i="1"/>
  <c r="BO207" i="1"/>
  <c r="BM207" i="1"/>
  <c r="Y207" i="1"/>
  <c r="BO215" i="1"/>
  <c r="BM215" i="1"/>
  <c r="Y215" i="1"/>
  <c r="BO233" i="1"/>
  <c r="BM233" i="1"/>
  <c r="Y233" i="1"/>
  <c r="BO246" i="1"/>
  <c r="BM246" i="1"/>
  <c r="Y246" i="1"/>
  <c r="BO258" i="1"/>
  <c r="BM258" i="1"/>
  <c r="Y258" i="1"/>
  <c r="X272" i="1"/>
  <c r="BO268" i="1"/>
  <c r="BM268" i="1"/>
  <c r="Y268" i="1"/>
  <c r="N559" i="1"/>
  <c r="BO287" i="1"/>
  <c r="BM287" i="1"/>
  <c r="Y287" i="1"/>
  <c r="X299" i="1"/>
  <c r="X298" i="1"/>
  <c r="BO297" i="1"/>
  <c r="BM297" i="1"/>
  <c r="Y297" i="1"/>
  <c r="Y298" i="1" s="1"/>
  <c r="X303" i="1"/>
  <c r="BO302" i="1"/>
  <c r="BM302" i="1"/>
  <c r="Y302" i="1"/>
  <c r="Y303" i="1" s="1"/>
  <c r="X310" i="1"/>
  <c r="BO306" i="1"/>
  <c r="BM306" i="1"/>
  <c r="Y306" i="1"/>
  <c r="BO322" i="1"/>
  <c r="BM322" i="1"/>
  <c r="Y322" i="1"/>
  <c r="BO334" i="1"/>
  <c r="BM334" i="1"/>
  <c r="Y334" i="1"/>
  <c r="BO353" i="1"/>
  <c r="BM353" i="1"/>
  <c r="Y353" i="1"/>
  <c r="X408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W553" i="1"/>
  <c r="Y28" i="1"/>
  <c r="BM28" i="1"/>
  <c r="Y34" i="1"/>
  <c r="BM34" i="1"/>
  <c r="Y59" i="1"/>
  <c r="BM59" i="1"/>
  <c r="X63" i="1"/>
  <c r="Y67" i="1"/>
  <c r="BM67" i="1"/>
  <c r="Y71" i="1"/>
  <c r="BM71" i="1"/>
  <c r="BO79" i="1"/>
  <c r="BM79" i="1"/>
  <c r="Y79" i="1"/>
  <c r="BO91" i="1"/>
  <c r="BM91" i="1"/>
  <c r="Y91" i="1"/>
  <c r="X121" i="1"/>
  <c r="BO106" i="1"/>
  <c r="BM106" i="1"/>
  <c r="Y106" i="1"/>
  <c r="BO114" i="1"/>
  <c r="BM114" i="1"/>
  <c r="Y114" i="1"/>
  <c r="BO116" i="1"/>
  <c r="BM116" i="1"/>
  <c r="Y116" i="1"/>
  <c r="BO128" i="1"/>
  <c r="BM128" i="1"/>
  <c r="Y128" i="1"/>
  <c r="G559" i="1"/>
  <c r="X147" i="1"/>
  <c r="BO143" i="1"/>
  <c r="BM143" i="1"/>
  <c r="Y143" i="1"/>
  <c r="BO145" i="1"/>
  <c r="BM145" i="1"/>
  <c r="Y145" i="1"/>
  <c r="BO155" i="1"/>
  <c r="BM155" i="1"/>
  <c r="Y155" i="1"/>
  <c r="X181" i="1"/>
  <c r="BO174" i="1"/>
  <c r="BM174" i="1"/>
  <c r="Y174" i="1"/>
  <c r="X202" i="1"/>
  <c r="BO184" i="1"/>
  <c r="BM184" i="1"/>
  <c r="Y184" i="1"/>
  <c r="X209" i="1"/>
  <c r="BO206" i="1"/>
  <c r="BM206" i="1"/>
  <c r="Y206" i="1"/>
  <c r="BO208" i="1"/>
  <c r="BM208" i="1"/>
  <c r="Y208" i="1"/>
  <c r="BO219" i="1"/>
  <c r="BM219" i="1"/>
  <c r="Y219" i="1"/>
  <c r="BO234" i="1"/>
  <c r="BM234" i="1"/>
  <c r="Y234" i="1"/>
  <c r="X256" i="1"/>
  <c r="BO252" i="1"/>
  <c r="BM252" i="1"/>
  <c r="Y252" i="1"/>
  <c r="BO262" i="1"/>
  <c r="BM262" i="1"/>
  <c r="Y262" i="1"/>
  <c r="X271" i="1"/>
  <c r="BO280" i="1"/>
  <c r="BM280" i="1"/>
  <c r="Y280" i="1"/>
  <c r="BO291" i="1"/>
  <c r="BM291" i="1"/>
  <c r="Y291" i="1"/>
  <c r="X314" i="1"/>
  <c r="X313" i="1"/>
  <c r="BO312" i="1"/>
  <c r="BM312" i="1"/>
  <c r="Y312" i="1"/>
  <c r="Y313" i="1" s="1"/>
  <c r="BO318" i="1"/>
  <c r="BM318" i="1"/>
  <c r="Y318" i="1"/>
  <c r="BO326" i="1"/>
  <c r="BM326" i="1"/>
  <c r="Y326" i="1"/>
  <c r="BO346" i="1"/>
  <c r="BM346" i="1"/>
  <c r="Y346" i="1"/>
  <c r="BO365" i="1"/>
  <c r="BM365" i="1"/>
  <c r="Y365" i="1"/>
  <c r="X104" i="1"/>
  <c r="X129" i="1"/>
  <c r="X160" i="1"/>
  <c r="X170" i="1"/>
  <c r="X210" i="1"/>
  <c r="X225" i="1"/>
  <c r="L559" i="1"/>
  <c r="X255" i="1"/>
  <c r="X283" i="1"/>
  <c r="X342" i="1"/>
  <c r="X361" i="1"/>
  <c r="BO367" i="1"/>
  <c r="BM367" i="1"/>
  <c r="X381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419" i="1"/>
  <c r="X418" i="1"/>
  <c r="W559" i="1"/>
  <c r="H9" i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BO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BO107" i="1"/>
  <c r="BM107" i="1"/>
  <c r="Y107" i="1"/>
  <c r="BO111" i="1"/>
  <c r="BM111" i="1"/>
  <c r="Y111" i="1"/>
  <c r="BO117" i="1"/>
  <c r="BM117" i="1"/>
  <c r="Y117" i="1"/>
  <c r="F9" i="1"/>
  <c r="J9" i="1"/>
  <c r="X55" i="1"/>
  <c r="X88" i="1"/>
  <c r="BO109" i="1"/>
  <c r="BM109" i="1"/>
  <c r="Y109" i="1"/>
  <c r="BO113" i="1"/>
  <c r="BM113" i="1"/>
  <c r="Y113" i="1"/>
  <c r="X122" i="1"/>
  <c r="Y125" i="1"/>
  <c r="BM125" i="1"/>
  <c r="BO125" i="1"/>
  <c r="Y127" i="1"/>
  <c r="BM127" i="1"/>
  <c r="F559" i="1"/>
  <c r="Y134" i="1"/>
  <c r="BM134" i="1"/>
  <c r="BO134" i="1"/>
  <c r="Y136" i="1"/>
  <c r="BM136" i="1"/>
  <c r="X139" i="1"/>
  <c r="X148" i="1"/>
  <c r="H559" i="1"/>
  <c r="Y152" i="1"/>
  <c r="BM152" i="1"/>
  <c r="BO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Y177" i="1"/>
  <c r="BM177" i="1"/>
  <c r="Y179" i="1"/>
  <c r="BM179" i="1"/>
  <c r="X182" i="1"/>
  <c r="Y185" i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Y209" i="1" s="1"/>
  <c r="BM205" i="1"/>
  <c r="BO205" i="1"/>
  <c r="J559" i="1"/>
  <c r="Y214" i="1"/>
  <c r="BM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X294" i="1"/>
  <c r="X165" i="1"/>
  <c r="X220" i="1"/>
  <c r="X237" i="1"/>
  <c r="X249" i="1"/>
  <c r="X278" i="1"/>
  <c r="BO274" i="1"/>
  <c r="BM274" i="1"/>
  <c r="Y274" i="1"/>
  <c r="X277" i="1"/>
  <c r="BO281" i="1"/>
  <c r="BM281" i="1"/>
  <c r="Y281" i="1"/>
  <c r="Y283" i="1" s="1"/>
  <c r="BO290" i="1"/>
  <c r="BM290" i="1"/>
  <c r="Y290" i="1"/>
  <c r="X309" i="1"/>
  <c r="X331" i="1"/>
  <c r="X337" i="1"/>
  <c r="X343" i="1"/>
  <c r="X347" i="1"/>
  <c r="X356" i="1"/>
  <c r="X362" i="1"/>
  <c r="X370" i="1"/>
  <c r="X374" i="1"/>
  <c r="X382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Y292" i="1"/>
  <c r="BM292" i="1"/>
  <c r="X295" i="1"/>
  <c r="O559" i="1"/>
  <c r="X304" i="1"/>
  <c r="Y307" i="1"/>
  <c r="BM307" i="1"/>
  <c r="P559" i="1"/>
  <c r="Y319" i="1"/>
  <c r="BM319" i="1"/>
  <c r="Y321" i="1"/>
  <c r="BM321" i="1"/>
  <c r="Y323" i="1"/>
  <c r="BM323" i="1"/>
  <c r="Y325" i="1"/>
  <c r="BM325" i="1"/>
  <c r="Y327" i="1"/>
  <c r="BM327" i="1"/>
  <c r="Y329" i="1"/>
  <c r="BM329" i="1"/>
  <c r="X330" i="1"/>
  <c r="Y333" i="1"/>
  <c r="BM333" i="1"/>
  <c r="BO333" i="1"/>
  <c r="Y335" i="1"/>
  <c r="BM335" i="1"/>
  <c r="Y339" i="1"/>
  <c r="BM339" i="1"/>
  <c r="BO339" i="1"/>
  <c r="Y341" i="1"/>
  <c r="BM341" i="1"/>
  <c r="Y345" i="1"/>
  <c r="Y347" i="1" s="1"/>
  <c r="BM345" i="1"/>
  <c r="BO345" i="1"/>
  <c r="Q559" i="1"/>
  <c r="Y352" i="1"/>
  <c r="BM352" i="1"/>
  <c r="Y354" i="1"/>
  <c r="BM354" i="1"/>
  <c r="X355" i="1"/>
  <c r="Y358" i="1"/>
  <c r="BM358" i="1"/>
  <c r="BO358" i="1"/>
  <c r="Y360" i="1"/>
  <c r="BM360" i="1"/>
  <c r="Y364" i="1"/>
  <c r="BM364" i="1"/>
  <c r="BO364" i="1"/>
  <c r="Y366" i="1"/>
  <c r="BM366" i="1"/>
  <c r="Y368" i="1"/>
  <c r="BM368" i="1"/>
  <c r="Y372" i="1"/>
  <c r="Y374" i="1" s="1"/>
  <c r="BM372" i="1"/>
  <c r="BO372" i="1"/>
  <c r="Y380" i="1"/>
  <c r="Y381" i="1" s="1"/>
  <c r="BM380" i="1"/>
  <c r="X407" i="1"/>
  <c r="Y385" i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309" i="1" l="1"/>
  <c r="Y455" i="1"/>
  <c r="Y495" i="1"/>
  <c r="Y407" i="1"/>
  <c r="Y361" i="1"/>
  <c r="Y342" i="1"/>
  <c r="Y330" i="1"/>
  <c r="Y294" i="1"/>
  <c r="Y277" i="1"/>
  <c r="Y265" i="1"/>
  <c r="Y220" i="1"/>
  <c r="Y159" i="1"/>
  <c r="Y138" i="1"/>
  <c r="Y129" i="1"/>
  <c r="Y121" i="1"/>
  <c r="X549" i="1"/>
  <c r="Y147" i="1"/>
  <c r="Y355" i="1"/>
  <c r="Y201" i="1"/>
  <c r="X550" i="1"/>
  <c r="X551" i="1"/>
  <c r="Y87" i="1"/>
  <c r="Y424" i="1"/>
  <c r="Y527" i="1"/>
  <c r="Y501" i="1"/>
  <c r="Y435" i="1"/>
  <c r="Y249" i="1"/>
  <c r="Y237" i="1"/>
  <c r="Y36" i="1"/>
  <c r="W552" i="1"/>
  <c r="Y540" i="1"/>
  <c r="Y369" i="1"/>
  <c r="Y336" i="1"/>
  <c r="Y481" i="1"/>
  <c r="Y181" i="1"/>
  <c r="Y103" i="1"/>
  <c r="Y93" i="1"/>
  <c r="X553" i="1"/>
  <c r="X552" i="1" l="1"/>
  <c r="Y554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<sst xmlns="http://schemas.openxmlformats.org/spreadsheetml/2006/main" count="2426" uniqueCount="811">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</sst>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45489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Вторник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0.41666666666666669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150</v>
      </c>
      <c r="X53" s="385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13.888888888888888</v>
      </c>
      <c r="X55" s="386">
        <f>IFERROR(X53/H53,"0")+IFERROR(X54/H54,"0")</f>
        <v>14</v>
      </c>
      <c r="Y55" s="386">
        <f>IFERROR(IF(Y53="",0,Y53),"0")+IFERROR(IF(Y54="",0,Y54),"0")</f>
        <v>0.30449999999999999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150</v>
      </c>
      <c r="X56" s="386">
        <f>IFERROR(SUM(X53:X54),"0")</f>
        <v>151.20000000000002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190</v>
      </c>
      <c r="X59" s="385">
        <f>IFERROR(IF(W59="",0,CEILING((W59/$H59),1)*$H59),"")</f>
        <v>194.4</v>
      </c>
      <c r="Y59" s="36">
        <f>IFERROR(IF(X59=0,"",ROUNDUP(X59/H59,0)*0.02175),"")</f>
        <v>0.39149999999999996</v>
      </c>
      <c r="Z59" s="56"/>
      <c r="AA59" s="57"/>
      <c r="AE59" s="64"/>
      <c r="BB59" s="81" t="s">
        <v>1</v>
      </c>
      <c r="BL59" s="64">
        <f>IFERROR(W59*I59/H59,"0")</f>
        <v>198.44444444444443</v>
      </c>
      <c r="BM59" s="64">
        <f>IFERROR(X59*I59/H59,"0")</f>
        <v>203.03999999999996</v>
      </c>
      <c r="BN59" s="64">
        <f>IFERROR(1/J59*(W59/H59),"0")</f>
        <v>0.31415343915343913</v>
      </c>
      <c r="BO59" s="64">
        <f>IFERROR(1/J59*(X59/H59),"0")</f>
        <v>0.3214285714285714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17.592592592592592</v>
      </c>
      <c r="X63" s="386">
        <f>IFERROR(X59/H59,"0")+IFERROR(X60/H60,"0")+IFERROR(X61/H61,"0")+IFERROR(X62/H62,"0")</f>
        <v>18</v>
      </c>
      <c r="Y63" s="386">
        <f>IFERROR(IF(Y59="",0,Y59),"0")+IFERROR(IF(Y60="",0,Y60),"0")+IFERROR(IF(Y61="",0,Y61),"0")+IFERROR(IF(Y62="",0,Y62),"0")</f>
        <v>0.39149999999999996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190</v>
      </c>
      <c r="X64" s="386">
        <f>IFERROR(SUM(X59:X62),"0")</f>
        <v>194.4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400</v>
      </c>
      <c r="X68" s="385">
        <f t="shared" si="6"/>
        <v>410.40000000000003</v>
      </c>
      <c r="Y68" s="36">
        <f t="shared" si="7"/>
        <v>0.8264999999999999</v>
      </c>
      <c r="Z68" s="56"/>
      <c r="AA68" s="57"/>
      <c r="AE68" s="64"/>
      <c r="BB68" s="86" t="s">
        <v>1</v>
      </c>
      <c r="BL68" s="64">
        <f t="shared" si="8"/>
        <v>417.77777777777777</v>
      </c>
      <c r="BM68" s="64">
        <f t="shared" si="9"/>
        <v>428.64</v>
      </c>
      <c r="BN68" s="64">
        <f t="shared" si="10"/>
        <v>0.66137566137566139</v>
      </c>
      <c r="BO68" s="64">
        <f t="shared" si="11"/>
        <v>0.67857142857142849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70</v>
      </c>
      <c r="X70" s="385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73</v>
      </c>
      <c r="BM70" s="64">
        <f t="shared" si="9"/>
        <v>81.759999999999991</v>
      </c>
      <c r="BN70" s="64">
        <f t="shared" si="10"/>
        <v>0.11160714285714285</v>
      </c>
      <c r="BO70" s="64">
        <f t="shared" si="11"/>
        <v>0.125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220</v>
      </c>
      <c r="X73" s="385">
        <f t="shared" si="6"/>
        <v>224</v>
      </c>
      <c r="Y73" s="36">
        <f t="shared" si="7"/>
        <v>0.43499999999999994</v>
      </c>
      <c r="Z73" s="56"/>
      <c r="AA73" s="57"/>
      <c r="AE73" s="64"/>
      <c r="BB73" s="91" t="s">
        <v>1</v>
      </c>
      <c r="BL73" s="64">
        <f t="shared" si="8"/>
        <v>229.42857142857144</v>
      </c>
      <c r="BM73" s="64">
        <f t="shared" si="9"/>
        <v>233.6</v>
      </c>
      <c r="BN73" s="64">
        <f t="shared" si="10"/>
        <v>0.35076530612244894</v>
      </c>
      <c r="BO73" s="64">
        <f t="shared" si="11"/>
        <v>0.3571428571428571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45</v>
      </c>
      <c r="X80" s="385">
        <f t="shared" si="6"/>
        <v>45</v>
      </c>
      <c r="Y80" s="36">
        <f t="shared" si="12"/>
        <v>9.3700000000000006E-2</v>
      </c>
      <c r="Z80" s="56"/>
      <c r="AA80" s="57"/>
      <c r="AE80" s="64"/>
      <c r="BB80" s="98" t="s">
        <v>1</v>
      </c>
      <c r="BL80" s="64">
        <f t="shared" si="8"/>
        <v>47.099999999999994</v>
      </c>
      <c r="BM80" s="64">
        <f t="shared" si="9"/>
        <v>47.099999999999994</v>
      </c>
      <c r="BN80" s="64">
        <f t="shared" si="10"/>
        <v>8.3333333333333329E-2</v>
      </c>
      <c r="BO80" s="64">
        <f t="shared" si="11"/>
        <v>8.3333333333333329E-2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72.929894179894177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75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1.50745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735</v>
      </c>
      <c r="X88" s="386">
        <f>IFERROR(SUM(X67:X86),"0")</f>
        <v>757.8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23</v>
      </c>
      <c r="X112" s="385">
        <f t="shared" si="18"/>
        <v>24.3</v>
      </c>
      <c r="Y112" s="36">
        <f>IFERROR(IF(X112=0,"",ROUNDUP(X112/H112,0)*0.00753),"")</f>
        <v>6.7769999999999997E-2</v>
      </c>
      <c r="Z112" s="56"/>
      <c r="AA112" s="57"/>
      <c r="AE112" s="64"/>
      <c r="BB112" s="121" t="s">
        <v>1</v>
      </c>
      <c r="BL112" s="64">
        <f t="shared" si="19"/>
        <v>25.317037037037032</v>
      </c>
      <c r="BM112" s="64">
        <f t="shared" si="20"/>
        <v>26.747999999999998</v>
      </c>
      <c r="BN112" s="64">
        <f t="shared" si="21"/>
        <v>5.4605887939221262E-2</v>
      </c>
      <c r="BO112" s="64">
        <f t="shared" si="22"/>
        <v>5.7692307692307689E-2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45</v>
      </c>
      <c r="X113" s="385">
        <f t="shared" si="18"/>
        <v>45.900000000000006</v>
      </c>
      <c r="Y113" s="36">
        <f>IFERROR(IF(X113=0,"",ROUNDUP(X113/H113,0)*0.00937),"")</f>
        <v>0.15928999999999999</v>
      </c>
      <c r="Z113" s="56"/>
      <c r="AA113" s="57"/>
      <c r="AE113" s="64"/>
      <c r="BB113" s="122" t="s">
        <v>1</v>
      </c>
      <c r="BL113" s="64">
        <f t="shared" si="19"/>
        <v>49.8</v>
      </c>
      <c r="BM113" s="64">
        <f t="shared" si="20"/>
        <v>50.795999999999999</v>
      </c>
      <c r="BN113" s="64">
        <f t="shared" si="21"/>
        <v>0.13888888888888887</v>
      </c>
      <c r="BO113" s="64">
        <f t="shared" si="22"/>
        <v>0.14166666666666666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25.185185185185183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0.22705999999999998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68</v>
      </c>
      <c r="X122" s="386">
        <f>IFERROR(SUM(X106:X120),"0")</f>
        <v>70.2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45</v>
      </c>
      <c r="X136" s="385">
        <f>IFERROR(IF(W136="",0,CEILING((W136/$H136),1)*$H136),"")</f>
        <v>45.900000000000006</v>
      </c>
      <c r="Y136" s="36">
        <f>IFERROR(IF(X136=0,"",ROUNDUP(X136/H136,0)*0.00753),"")</f>
        <v>0.12801000000000001</v>
      </c>
      <c r="Z136" s="56"/>
      <c r="AA136" s="57"/>
      <c r="AE136" s="64"/>
      <c r="BB136" s="138" t="s">
        <v>1</v>
      </c>
      <c r="BL136" s="64">
        <f>IFERROR(W136*I136/H136,"0")</f>
        <v>49.533333333333331</v>
      </c>
      <c r="BM136" s="64">
        <f>IFERROR(X136*I136/H136,"0")</f>
        <v>50.524000000000001</v>
      </c>
      <c r="BN136" s="64">
        <f>IFERROR(1/J136*(W136/H136),"0")</f>
        <v>0.10683760683760682</v>
      </c>
      <c r="BO136" s="64">
        <f>IFERROR(1/J136*(X136/H136),"0")</f>
        <v>0.10897435897435898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16.666666666666664</v>
      </c>
      <c r="X138" s="386">
        <f>IFERROR(X133/H133,"0")+IFERROR(X134/H134,"0")+IFERROR(X135/H135,"0")+IFERROR(X136/H136,"0")+IFERROR(X137/H137,"0")</f>
        <v>17</v>
      </c>
      <c r="Y138" s="386">
        <f>IFERROR(IF(Y133="",0,Y133),"0")+IFERROR(IF(Y134="",0,Y134),"0")+IFERROR(IF(Y135="",0,Y135),"0")+IFERROR(IF(Y136="",0,Y136),"0")+IFERROR(IF(Y137="",0,Y137),"0")</f>
        <v>0.12801000000000001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45</v>
      </c>
      <c r="X139" s="386">
        <f>IFERROR(SUM(X133:X137),"0")</f>
        <v>45.900000000000006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100</v>
      </c>
      <c r="X151" s="385">
        <f t="shared" ref="X151:X158" si="23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106.19047619047619</v>
      </c>
      <c r="BM151" s="64">
        <f t="shared" ref="BM151:BM158" si="25">IFERROR(X151*I151/H151,"0")</f>
        <v>107.04</v>
      </c>
      <c r="BN151" s="64">
        <f t="shared" ref="BN151:BN158" si="26">IFERROR(1/J151*(W151/H151),"0")</f>
        <v>0.15262515262515264</v>
      </c>
      <c r="BO151" s="64">
        <f t="shared" ref="BO151:BO158" si="27">IFERROR(1/J151*(X151/H151),"0")</f>
        <v>0.15384615384615385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53</v>
      </c>
      <c r="X154" s="385">
        <f t="shared" si="23"/>
        <v>54.6</v>
      </c>
      <c r="Y154" s="36">
        <f>IFERROR(IF(X154=0,"",ROUNDUP(X154/H154,0)*0.00502),"")</f>
        <v>0.13052</v>
      </c>
      <c r="Z154" s="56"/>
      <c r="AA154" s="57"/>
      <c r="AE154" s="64"/>
      <c r="BB154" s="147" t="s">
        <v>1</v>
      </c>
      <c r="BL154" s="64">
        <f t="shared" si="24"/>
        <v>56.280952380952378</v>
      </c>
      <c r="BM154" s="64">
        <f t="shared" si="25"/>
        <v>57.98</v>
      </c>
      <c r="BN154" s="64">
        <f t="shared" si="26"/>
        <v>0.10785510785510787</v>
      </c>
      <c r="BO154" s="64">
        <f t="shared" si="27"/>
        <v>0.11111111111111112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70</v>
      </c>
      <c r="X156" s="385">
        <f t="shared" si="23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4"/>
        <v>73.333333333333329</v>
      </c>
      <c r="BM156" s="64">
        <f t="shared" si="25"/>
        <v>74.8</v>
      </c>
      <c r="BN156" s="64">
        <f t="shared" si="26"/>
        <v>0.14245014245014245</v>
      </c>
      <c r="BO156" s="64">
        <f t="shared" si="27"/>
        <v>0.14529914529914531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82.38095238095238</v>
      </c>
      <c r="X159" s="386">
        <f>IFERROR(X151/H151,"0")+IFERROR(X152/H152,"0")+IFERROR(X153/H153,"0")+IFERROR(X154/H154,"0")+IFERROR(X155/H155,"0")+IFERROR(X156/H156,"0")+IFERROR(X157/H157,"0")+IFERROR(X158/H158,"0")</f>
        <v>84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0.48191999999999996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223</v>
      </c>
      <c r="X160" s="386">
        <f>IFERROR(SUM(X151:X158),"0")</f>
        <v>226.8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300</v>
      </c>
      <c r="X173" s="385">
        <f t="shared" ref="X173:X180" si="28">IFERROR(IF(W173="",0,CEILING((W173/$H173),1)*$H173),"")</f>
        <v>302.40000000000003</v>
      </c>
      <c r="Y173" s="36">
        <f>IFERROR(IF(X173=0,"",ROUNDUP(X173/H173,0)*0.00937),"")</f>
        <v>0.52471999999999996</v>
      </c>
      <c r="Z173" s="56"/>
      <c r="AA173" s="57"/>
      <c r="AE173" s="64"/>
      <c r="BB173" s="156" t="s">
        <v>1</v>
      </c>
      <c r="BL173" s="64">
        <f t="shared" ref="BL173:BL180" si="29">IFERROR(W173*I173/H173,"0")</f>
        <v>311.66666666666663</v>
      </c>
      <c r="BM173" s="64">
        <f t="shared" ref="BM173:BM180" si="30">IFERROR(X173*I173/H173,"0")</f>
        <v>314.16000000000003</v>
      </c>
      <c r="BN173" s="64">
        <f t="shared" ref="BN173:BN180" si="31">IFERROR(1/J173*(W173/H173),"0")</f>
        <v>0.46296296296296291</v>
      </c>
      <c r="BO173" s="64">
        <f t="shared" ref="BO173:BO180" si="32">IFERROR(1/J173*(X173/H173),"0")</f>
        <v>0.46666666666666667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200</v>
      </c>
      <c r="X174" s="385">
        <f t="shared" si="28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57" t="s">
        <v>1</v>
      </c>
      <c r="BL174" s="64">
        <f t="shared" si="29"/>
        <v>207.77777777777777</v>
      </c>
      <c r="BM174" s="64">
        <f t="shared" si="30"/>
        <v>213.18000000000004</v>
      </c>
      <c r="BN174" s="64">
        <f t="shared" si="31"/>
        <v>0.30864197530864196</v>
      </c>
      <c r="BO174" s="64">
        <f t="shared" si="32"/>
        <v>0.31666666666666665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150</v>
      </c>
      <c r="X176" s="385">
        <f t="shared" si="28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59" t="s">
        <v>1</v>
      </c>
      <c r="BL176" s="64">
        <f t="shared" si="29"/>
        <v>155.83333333333331</v>
      </c>
      <c r="BM176" s="64">
        <f t="shared" si="30"/>
        <v>157.08000000000001</v>
      </c>
      <c r="BN176" s="64">
        <f t="shared" si="31"/>
        <v>0.23148148148148145</v>
      </c>
      <c r="BO176" s="64">
        <f t="shared" si="32"/>
        <v>0.23333333333333334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120.37037037037035</v>
      </c>
      <c r="X181" s="386">
        <f>IFERROR(X173/H173,"0")+IFERROR(X174/H174,"0")+IFERROR(X175/H175,"0")+IFERROR(X176/H176,"0")+IFERROR(X177/H177,"0")+IFERROR(X178/H178,"0")+IFERROR(X179/H179,"0")+IFERROR(X180/H180,"0")</f>
        <v>122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1.1431399999999998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650</v>
      </c>
      <c r="X182" s="386">
        <f>IFERROR(SUM(X173:X180),"0")</f>
        <v>658.80000000000007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200</v>
      </c>
      <c r="X189" s="385">
        <f t="shared" si="33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69" t="s">
        <v>1</v>
      </c>
      <c r="BL189" s="64">
        <f t="shared" si="34"/>
        <v>212.96551724137933</v>
      </c>
      <c r="BM189" s="64">
        <f t="shared" si="35"/>
        <v>213.072</v>
      </c>
      <c r="BN189" s="64">
        <f t="shared" si="36"/>
        <v>0.41050903119868637</v>
      </c>
      <c r="BO189" s="64">
        <f t="shared" si="37"/>
        <v>0.4107142857142857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120</v>
      </c>
      <c r="X190" s="385">
        <f t="shared" si="33"/>
        <v>120</v>
      </c>
      <c r="Y190" s="36">
        <f>IFERROR(IF(X190=0,"",ROUNDUP(X190/H190,0)*0.00753),"")</f>
        <v>0.3765</v>
      </c>
      <c r="Z190" s="56"/>
      <c r="AA190" s="57"/>
      <c r="AE190" s="64"/>
      <c r="BB190" s="170" t="s">
        <v>1</v>
      </c>
      <c r="BL190" s="64">
        <f t="shared" si="34"/>
        <v>133.60000000000002</v>
      </c>
      <c r="BM190" s="64">
        <f t="shared" si="35"/>
        <v>133.60000000000002</v>
      </c>
      <c r="BN190" s="64">
        <f t="shared" si="36"/>
        <v>0.32051282051282048</v>
      </c>
      <c r="BO190" s="64">
        <f t="shared" si="37"/>
        <v>0.32051282051282048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80</v>
      </c>
      <c r="X192" s="385">
        <f t="shared" si="33"/>
        <v>81.599999999999994</v>
      </c>
      <c r="Y192" s="36">
        <f>IFERROR(IF(X192=0,"",ROUNDUP(X192/H192,0)*0.00753),"")</f>
        <v>0.25602000000000003</v>
      </c>
      <c r="Z192" s="56"/>
      <c r="AA192" s="57"/>
      <c r="AE192" s="64"/>
      <c r="BB192" s="172" t="s">
        <v>1</v>
      </c>
      <c r="BL192" s="64">
        <f t="shared" si="34"/>
        <v>86.666666666666671</v>
      </c>
      <c r="BM192" s="64">
        <f t="shared" si="35"/>
        <v>88.4</v>
      </c>
      <c r="BN192" s="64">
        <f t="shared" si="36"/>
        <v>0.21367521367521369</v>
      </c>
      <c r="BO192" s="64">
        <f t="shared" si="37"/>
        <v>0.21794871794871795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100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112.08333333333334</v>
      </c>
      <c r="BM194" s="64">
        <f t="shared" si="35"/>
        <v>112.98</v>
      </c>
      <c r="BN194" s="64">
        <f t="shared" si="36"/>
        <v>0.26709401709401709</v>
      </c>
      <c r="BO194" s="64">
        <f t="shared" si="37"/>
        <v>0.26923076923076922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200</v>
      </c>
      <c r="X196" s="385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200</v>
      </c>
      <c r="X197" s="385">
        <f t="shared" si="33"/>
        <v>201.6</v>
      </c>
      <c r="Y197" s="36">
        <f t="shared" si="38"/>
        <v>0.63251999999999997</v>
      </c>
      <c r="Z197" s="56"/>
      <c r="AA197" s="57"/>
      <c r="AE197" s="64"/>
      <c r="BB197" s="177" t="s">
        <v>1</v>
      </c>
      <c r="BL197" s="64">
        <f t="shared" si="34"/>
        <v>222.66666666666666</v>
      </c>
      <c r="BM197" s="64">
        <f t="shared" si="35"/>
        <v>224.44800000000001</v>
      </c>
      <c r="BN197" s="64">
        <f t="shared" si="36"/>
        <v>0.53418803418803418</v>
      </c>
      <c r="BO197" s="64">
        <f t="shared" si="37"/>
        <v>0.53846153846153844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60</v>
      </c>
      <c r="X199" s="385">
        <f t="shared" si="33"/>
        <v>60</v>
      </c>
      <c r="Y199" s="36">
        <f t="shared" si="38"/>
        <v>0.18825</v>
      </c>
      <c r="Z199" s="56"/>
      <c r="AA199" s="57"/>
      <c r="AE199" s="64"/>
      <c r="BB199" s="179" t="s">
        <v>1</v>
      </c>
      <c r="BL199" s="64">
        <f t="shared" si="34"/>
        <v>66.800000000000011</v>
      </c>
      <c r="BM199" s="64">
        <f t="shared" si="35"/>
        <v>66.800000000000011</v>
      </c>
      <c r="BN199" s="64">
        <f t="shared" si="36"/>
        <v>0.16025641025641024</v>
      </c>
      <c r="BO199" s="64">
        <f t="shared" si="37"/>
        <v>0.16025641025641024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80</v>
      </c>
      <c r="X200" s="385">
        <f t="shared" si="33"/>
        <v>81.599999999999994</v>
      </c>
      <c r="Y200" s="36">
        <f t="shared" si="38"/>
        <v>0.25602000000000003</v>
      </c>
      <c r="Z200" s="56"/>
      <c r="AA200" s="57"/>
      <c r="AE200" s="64"/>
      <c r="BB200" s="180" t="s">
        <v>1</v>
      </c>
      <c r="BL200" s="64">
        <f t="shared" si="34"/>
        <v>89.26666666666668</v>
      </c>
      <c r="BM200" s="64">
        <f t="shared" si="35"/>
        <v>91.051999999999992</v>
      </c>
      <c r="BN200" s="64">
        <f t="shared" si="36"/>
        <v>0.21367521367521369</v>
      </c>
      <c r="BO200" s="64">
        <f t="shared" si="37"/>
        <v>0.21794871794871795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372.98850574712645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376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3.1583399999999999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1040</v>
      </c>
      <c r="X202" s="386">
        <f>IFERROR(SUM(X184:X200),"0")</f>
        <v>1047.3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40</v>
      </c>
      <c r="X208" s="385">
        <f>IFERROR(IF(W208="",0,CEILING((W208/$H208),1)*$H208),"")</f>
        <v>40.799999999999997</v>
      </c>
      <c r="Y208" s="36">
        <f>IFERROR(IF(X208=0,"",ROUNDUP(X208/H208,0)*0.00753),"")</f>
        <v>0.12801000000000001</v>
      </c>
      <c r="Z208" s="56"/>
      <c r="AA208" s="57"/>
      <c r="AE208" s="64"/>
      <c r="BB208" s="185" t="s">
        <v>1</v>
      </c>
      <c r="BL208" s="64">
        <f>IFERROR(W208*I208/H208,"0")</f>
        <v>44.533333333333339</v>
      </c>
      <c r="BM208" s="64">
        <f>IFERROR(X208*I208/H208,"0")</f>
        <v>45.423999999999999</v>
      </c>
      <c r="BN208" s="64">
        <f>IFERROR(1/J208*(W208/H208),"0")</f>
        <v>0.10683760683760685</v>
      </c>
      <c r="BO208" s="64">
        <f>IFERROR(1/J208*(X208/H208),"0")</f>
        <v>0.10897435897435898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16.666666666666668</v>
      </c>
      <c r="X209" s="386">
        <f>IFERROR(X204/H204,"0")+IFERROR(X205/H205,"0")+IFERROR(X206/H206,"0")+IFERROR(X207/H207,"0")+IFERROR(X208/H208,"0")</f>
        <v>17</v>
      </c>
      <c r="Y209" s="386">
        <f>IFERROR(IF(Y204="",0,Y204),"0")+IFERROR(IF(Y205="",0,Y205),"0")+IFERROR(IF(Y206="",0,Y206),"0")+IFERROR(IF(Y207="",0,Y207),"0")+IFERROR(IF(Y208="",0,Y208),"0")</f>
        <v>0.12801000000000001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40</v>
      </c>
      <c r="X210" s="386">
        <f>IFERROR(SUM(X204:X208),"0")</f>
        <v>40.799999999999997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100</v>
      </c>
      <c r="X229" s="385">
        <f t="shared" ref="X229:X236" si="44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104.13793103448276</v>
      </c>
      <c r="BM229" s="64">
        <f t="shared" ref="BM229:BM236" si="46">IFERROR(X229*I229/H229,"0")</f>
        <v>108.71999999999998</v>
      </c>
      <c r="BN229" s="64">
        <f t="shared" ref="BN229:BN236" si="47">IFERROR(1/J229*(W229/H229),"0")</f>
        <v>0.1539408866995074</v>
      </c>
      <c r="BO229" s="64">
        <f t="shared" ref="BO229:BO236" si="48">IFERROR(1/J229*(X229/H229),"0")</f>
        <v>0.1607142857142857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8.6206896551724146</v>
      </c>
      <c r="X237" s="386">
        <f>IFERROR(X229/H229,"0")+IFERROR(X230/H230,"0")+IFERROR(X231/H231,"0")+IFERROR(X232/H232,"0")+IFERROR(X233/H233,"0")+IFERROR(X234/H234,"0")+IFERROR(X235/H235,"0")+IFERROR(X236/H236,"0")</f>
        <v>9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0.19574999999999998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100</v>
      </c>
      <c r="X238" s="386">
        <f>IFERROR(SUM(X229:X236),"0")</f>
        <v>104.39999999999999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150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160.84615384615387</v>
      </c>
      <c r="BM269" s="64">
        <f>IFERROR(X269*I269/H269,"0")</f>
        <v>167.28000000000003</v>
      </c>
      <c r="BN269" s="64">
        <f>IFERROR(1/J269*(W269/H269),"0")</f>
        <v>0.34340659340659335</v>
      </c>
      <c r="BO269" s="64">
        <f>IFERROR(1/J269*(X269/H269),"0")</f>
        <v>0.3571428571428571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19.23076923076923</v>
      </c>
      <c r="X271" s="386">
        <f>IFERROR(X268/H268,"0")+IFERROR(X269/H269,"0")+IFERROR(X270/H270,"0")</f>
        <v>20</v>
      </c>
      <c r="Y271" s="386">
        <f>IFERROR(IF(Y268="",0,Y268),"0")+IFERROR(IF(Y269="",0,Y269),"0")+IFERROR(IF(Y270="",0,Y270),"0")</f>
        <v>0.43499999999999994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150</v>
      </c>
      <c r="X272" s="386">
        <f>IFERROR(SUM(X268:X270),"0")</f>
        <v>156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1000</v>
      </c>
      <c r="X321" s="385">
        <f t="shared" si="64"/>
        <v>1005</v>
      </c>
      <c r="Y321" s="36">
        <f>IFERROR(IF(X321=0,"",ROUNDUP(X321/H321,0)*0.02175),"")</f>
        <v>1.4572499999999999</v>
      </c>
      <c r="Z321" s="56"/>
      <c r="AA321" s="57"/>
      <c r="AE321" s="64"/>
      <c r="BB321" s="246" t="s">
        <v>1</v>
      </c>
      <c r="BL321" s="64">
        <f t="shared" si="65"/>
        <v>1032</v>
      </c>
      <c r="BM321" s="64">
        <f t="shared" si="66"/>
        <v>1037.1600000000001</v>
      </c>
      <c r="BN321" s="64">
        <f t="shared" si="67"/>
        <v>1.3888888888888888</v>
      </c>
      <c r="BO321" s="64">
        <f t="shared" si="68"/>
        <v>1.3958333333333333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800</v>
      </c>
      <c r="X323" s="385">
        <f t="shared" si="64"/>
        <v>810</v>
      </c>
      <c r="Y323" s="36">
        <f>IFERROR(IF(X323=0,"",ROUNDUP(X323/H323,0)*0.02175),"")</f>
        <v>1.1744999999999999</v>
      </c>
      <c r="Z323" s="56"/>
      <c r="AA323" s="57"/>
      <c r="AE323" s="64"/>
      <c r="BB323" s="248" t="s">
        <v>1</v>
      </c>
      <c r="BL323" s="64">
        <f t="shared" si="65"/>
        <v>825.6</v>
      </c>
      <c r="BM323" s="64">
        <f t="shared" si="66"/>
        <v>835.92000000000007</v>
      </c>
      <c r="BN323" s="64">
        <f t="shared" si="67"/>
        <v>1.1111111111111112</v>
      </c>
      <c r="BO323" s="64">
        <f t="shared" si="68"/>
        <v>1.125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500</v>
      </c>
      <c r="X325" s="385">
        <f t="shared" si="64"/>
        <v>510</v>
      </c>
      <c r="Y325" s="36">
        <f>IFERROR(IF(X325=0,"",ROUNDUP(X325/H325,0)*0.02175),"")</f>
        <v>0.73949999999999994</v>
      </c>
      <c r="Z325" s="56"/>
      <c r="AA325" s="57"/>
      <c r="AE325" s="64"/>
      <c r="BB325" s="250" t="s">
        <v>1</v>
      </c>
      <c r="BL325" s="64">
        <f t="shared" si="65"/>
        <v>516</v>
      </c>
      <c r="BM325" s="64">
        <f t="shared" si="66"/>
        <v>526.32000000000005</v>
      </c>
      <c r="BN325" s="64">
        <f t="shared" si="67"/>
        <v>0.69444444444444442</v>
      </c>
      <c r="BO325" s="64">
        <f t="shared" si="68"/>
        <v>0.70833333333333326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153.33333333333334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155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3.3712499999999999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2300</v>
      </c>
      <c r="X331" s="386">
        <f>IFERROR(SUM(X318:X329),"0")</f>
        <v>2325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650</v>
      </c>
      <c r="X333" s="385">
        <f>IFERROR(IF(W333="",0,CEILING((W333/$H333),1)*$H333),"")</f>
        <v>660</v>
      </c>
      <c r="Y333" s="36">
        <f>IFERROR(IF(X333=0,"",ROUNDUP(X333/H333,0)*0.02175),"")</f>
        <v>0.95699999999999996</v>
      </c>
      <c r="Z333" s="56"/>
      <c r="AA333" s="57"/>
      <c r="AE333" s="64"/>
      <c r="BB333" s="255" t="s">
        <v>1</v>
      </c>
      <c r="BL333" s="64">
        <f>IFERROR(W333*I333/H333,"0")</f>
        <v>670.8</v>
      </c>
      <c r="BM333" s="64">
        <f>IFERROR(X333*I333/H333,"0")</f>
        <v>681.12000000000012</v>
      </c>
      <c r="BN333" s="64">
        <f>IFERROR(1/J333*(W333/H333),"0")</f>
        <v>0.90277777777777779</v>
      </c>
      <c r="BO333" s="64">
        <f>IFERROR(1/J333*(X333/H333),"0")</f>
        <v>0.91666666666666663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43.333333333333336</v>
      </c>
      <c r="X336" s="386">
        <f>IFERROR(X333/H333,"0")+IFERROR(X334/H334,"0")+IFERROR(X335/H335,"0")</f>
        <v>44</v>
      </c>
      <c r="Y336" s="386">
        <f>IFERROR(IF(Y333="",0,Y333),"0")+IFERROR(IF(Y334="",0,Y334),"0")+IFERROR(IF(Y335="",0,Y335),"0")</f>
        <v>0.95699999999999996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650</v>
      </c>
      <c r="X337" s="386">
        <f>IFERROR(SUM(X333:X335),"0")</f>
        <v>660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450</v>
      </c>
      <c r="X364" s="385">
        <f>IFERROR(IF(W364="",0,CEILING((W364/$H364),1)*$H364),"")</f>
        <v>452.4</v>
      </c>
      <c r="Y364" s="36">
        <f>IFERROR(IF(X364=0,"",ROUNDUP(X364/H364,0)*0.02175),"")</f>
        <v>1.2614999999999998</v>
      </c>
      <c r="Z364" s="56"/>
      <c r="AA364" s="57"/>
      <c r="AE364" s="64"/>
      <c r="BB364" s="270" t="s">
        <v>1</v>
      </c>
      <c r="BL364" s="64">
        <f>IFERROR(W364*I364/H364,"0")</f>
        <v>482.53846153846155</v>
      </c>
      <c r="BM364" s="64">
        <f>IFERROR(X364*I364/H364,"0")</f>
        <v>485.11200000000008</v>
      </c>
      <c r="BN364" s="64">
        <f>IFERROR(1/J364*(W364/H364),"0")</f>
        <v>1.0302197802197801</v>
      </c>
      <c r="BO364" s="64">
        <f>IFERROR(1/J364*(X364/H364),"0")</f>
        <v>1.0357142857142856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57.692307692307693</v>
      </c>
      <c r="X369" s="386">
        <f>IFERROR(X364/H364,"0")+IFERROR(X365/H365,"0")+IFERROR(X366/H366,"0")+IFERROR(X367/H367,"0")+IFERROR(X368/H368,"0")</f>
        <v>58</v>
      </c>
      <c r="Y369" s="386">
        <f>IFERROR(IF(Y364="",0,Y364),"0")+IFERROR(IF(Y365="",0,Y365),"0")+IFERROR(IF(Y366="",0,Y366),"0")+IFERROR(IF(Y367="",0,Y367),"0")+IFERROR(IF(Y368="",0,Y368),"0")</f>
        <v>1.2614999999999998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450</v>
      </c>
      <c r="X370" s="386">
        <f>IFERROR(SUM(X364:X368),"0")</f>
        <v>452.4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500</v>
      </c>
      <c r="X472" s="385">
        <f t="shared" si="82"/>
        <v>501.6</v>
      </c>
      <c r="Y472" s="36">
        <f t="shared" si="83"/>
        <v>1.1362000000000001</v>
      </c>
      <c r="Z472" s="56"/>
      <c r="AA472" s="57"/>
      <c r="AE472" s="64"/>
      <c r="BB472" s="329" t="s">
        <v>1</v>
      </c>
      <c r="BL472" s="64">
        <f t="shared" si="84"/>
        <v>534.09090909090912</v>
      </c>
      <c r="BM472" s="64">
        <f t="shared" si="85"/>
        <v>535.79999999999995</v>
      </c>
      <c r="BN472" s="64">
        <f t="shared" si="86"/>
        <v>0.91054778554778548</v>
      </c>
      <c r="BO472" s="64">
        <f t="shared" si="87"/>
        <v>0.91346153846153855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300</v>
      </c>
      <c r="X475" s="385">
        <f t="shared" si="82"/>
        <v>300.96000000000004</v>
      </c>
      <c r="Y475" s="36">
        <f t="shared" si="83"/>
        <v>0.68171999999999999</v>
      </c>
      <c r="Z475" s="56"/>
      <c r="AA475" s="57"/>
      <c r="AE475" s="64"/>
      <c r="BB475" s="332" t="s">
        <v>1</v>
      </c>
      <c r="BL475" s="64">
        <f t="shared" si="84"/>
        <v>320.45454545454544</v>
      </c>
      <c r="BM475" s="64">
        <f t="shared" si="85"/>
        <v>321.48</v>
      </c>
      <c r="BN475" s="64">
        <f t="shared" si="86"/>
        <v>0.54632867132867136</v>
      </c>
      <c r="BO475" s="64">
        <f t="shared" si="87"/>
        <v>0.54807692307692313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151.5151515151515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152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1.81792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800</v>
      </c>
      <c r="X482" s="386">
        <f>IFERROR(SUM(X470:X480),"0")</f>
        <v>802.56000000000006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200</v>
      </c>
      <c r="X484" s="385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8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54</v>
      </c>
      <c r="X485" s="385">
        <f>IFERROR(IF(W485="",0,CEILING((W485/$H485),1)*$H485),"")</f>
        <v>54</v>
      </c>
      <c r="Y485" s="36">
        <f>IFERROR(IF(X485=0,"",ROUNDUP(X485/H485,0)*0.00937),"")</f>
        <v>0.14055000000000001</v>
      </c>
      <c r="Z485" s="56"/>
      <c r="AA485" s="57"/>
      <c r="AE485" s="64"/>
      <c r="BB485" s="339" t="s">
        <v>1</v>
      </c>
      <c r="BL485" s="64">
        <f>IFERROR(W485*I485/H485,"0")</f>
        <v>57.599999999999994</v>
      </c>
      <c r="BM485" s="64">
        <f>IFERROR(X485*I485/H485,"0")</f>
        <v>57.599999999999994</v>
      </c>
      <c r="BN485" s="64">
        <f>IFERROR(1/J485*(W485/H485),"0")</f>
        <v>0.125</v>
      </c>
      <c r="BO485" s="64">
        <f>IFERROR(1/J485*(X485/H485),"0")</f>
        <v>0.125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52.878787878787875</v>
      </c>
      <c r="X486" s="386">
        <f>IFERROR(X484/H484,"0")+IFERROR(X485/H485,"0")</f>
        <v>53</v>
      </c>
      <c r="Y486" s="386">
        <f>IFERROR(IF(Y484="",0,Y484),"0")+IFERROR(IF(Y485="",0,Y485),"0")</f>
        <v>0.59502999999999995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254</v>
      </c>
      <c r="X487" s="386">
        <f>IFERROR(SUM(X484:X485),"0")</f>
        <v>254.64000000000001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150</v>
      </c>
      <c r="X491" s="385">
        <f t="shared" si="88"/>
        <v>153.12</v>
      </c>
      <c r="Y491" s="36">
        <f>IFERROR(IF(X491=0,"",ROUNDUP(X491/H491,0)*0.01196),"")</f>
        <v>0.34683999999999998</v>
      </c>
      <c r="Z491" s="56"/>
      <c r="AA491" s="57"/>
      <c r="AE491" s="64"/>
      <c r="BB491" s="342" t="s">
        <v>1</v>
      </c>
      <c r="BL491" s="64">
        <f t="shared" si="89"/>
        <v>160.22727272727272</v>
      </c>
      <c r="BM491" s="64">
        <f t="shared" si="90"/>
        <v>163.56</v>
      </c>
      <c r="BN491" s="64">
        <f t="shared" si="91"/>
        <v>0.27316433566433568</v>
      </c>
      <c r="BO491" s="64">
        <f t="shared" si="92"/>
        <v>0.27884615384615385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28.409090909090907</v>
      </c>
      <c r="X495" s="386">
        <f>IFERROR(X489/H489,"0")+IFERROR(X490/H490,"0")+IFERROR(X491/H491,"0")+IFERROR(X492/H492,"0")+IFERROR(X493/H493,"0")+IFERROR(X494/H494,"0")</f>
        <v>29</v>
      </c>
      <c r="Y495" s="386">
        <f>IFERROR(IF(Y489="",0,Y489),"0")+IFERROR(IF(Y490="",0,Y490),"0")+IFERROR(IF(Y491="",0,Y491),"0")+IFERROR(IF(Y492="",0,Y492),"0")+IFERROR(IF(Y493="",0,Y493),"0")+IFERROR(IF(Y494="",0,Y494),"0")</f>
        <v>0.34683999999999998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150</v>
      </c>
      <c r="X496" s="386">
        <f>IFERROR(SUM(X489:X494),"0")</f>
        <v>153.12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7995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8101.3200000000006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8427.3308582732716</v>
      </c>
      <c r="X550" s="386">
        <f>IFERROR(SUM(BM22:BM546),"0")</f>
        <v>8538.9840000000004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15</v>
      </c>
      <c r="X551" s="38">
        <f>ROUNDUP(SUM(BO22:BO546),0)</f>
        <v>15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8802.3308582732716</v>
      </c>
      <c r="X552" s="386">
        <f>GrossWeightTotalR+PalletQtyTotalR*25</f>
        <v>8913.9840000000004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1253.6831862262898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1269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16.450220000000002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151.20000000000002</v>
      </c>
      <c r="D559" s="46">
        <f>IFERROR(X59*1,"0")+IFERROR(X60*1,"0")+IFERROR(X61*1,"0")+IFERROR(X62*1,"0")</f>
        <v>194.4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827.99999999999989</v>
      </c>
      <c r="F559" s="46">
        <f>IFERROR(X133*1,"0")+IFERROR(X134*1,"0")+IFERROR(X135*1,"0")+IFERROR(X136*1,"0")+IFERROR(X137*1,"0")</f>
        <v>45.900000000000006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226.8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1746.8999999999996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104.39999999999999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156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2985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452.4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1210.3200000000002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40,00"/>
        <filter val="1 253,68"/>
        <filter val="100,00"/>
        <filter val="120,00"/>
        <filter val="120,37"/>
        <filter val="13,89"/>
        <filter val="15"/>
        <filter val="150,00"/>
        <filter val="151,52"/>
        <filter val="153,33"/>
        <filter val="16,67"/>
        <filter val="17,59"/>
        <filter val="19,23"/>
        <filter val="190,00"/>
        <filter val="2 300,00"/>
        <filter val="200,00"/>
        <filter val="220,00"/>
        <filter val="223,00"/>
        <filter val="23,00"/>
        <filter val="25,19"/>
        <filter val="254,00"/>
        <filter val="28,41"/>
        <filter val="300,00"/>
        <filter val="372,99"/>
        <filter val="40,00"/>
        <filter val="400,00"/>
        <filter val="43,33"/>
        <filter val="45,00"/>
        <filter val="450,00"/>
        <filter val="500,00"/>
        <filter val="52,88"/>
        <filter val="53,00"/>
        <filter val="54,00"/>
        <filter val="57,69"/>
        <filter val="60,00"/>
        <filter val="650,00"/>
        <filter val="68,00"/>
        <filter val="7 995,00"/>
        <filter val="70,00"/>
        <filter val="72,93"/>
        <filter val="735,00"/>
        <filter val="8 427,33"/>
        <filter val="8 802,33"/>
        <filter val="8,62"/>
        <filter val="80,00"/>
        <filter val="800,00"/>
        <filter val="82,38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