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FF3AE8-5376-4473-A59E-EFEE4EF5DA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M407" i="1"/>
  <c r="BL407" i="1"/>
  <c r="Y407" i="1"/>
  <c r="X407" i="1"/>
  <c r="BO407" i="1" s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BO388" i="1" s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BO354" i="1" s="1"/>
  <c r="O354" i="1"/>
  <c r="BN353" i="1"/>
  <c r="BL353" i="1"/>
  <c r="X353" i="1"/>
  <c r="BO353" i="1" s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X349" i="1" s="1"/>
  <c r="O346" i="1"/>
  <c r="W344" i="1"/>
  <c r="W343" i="1"/>
  <c r="BN342" i="1"/>
  <c r="BL342" i="1"/>
  <c r="X342" i="1"/>
  <c r="BO342" i="1" s="1"/>
  <c r="O342" i="1"/>
  <c r="BN341" i="1"/>
  <c r="BL341" i="1"/>
  <c r="X341" i="1"/>
  <c r="O341" i="1"/>
  <c r="BN340" i="1"/>
  <c r="BL340" i="1"/>
  <c r="X340" i="1"/>
  <c r="X343" i="1" s="1"/>
  <c r="O340" i="1"/>
  <c r="W338" i="1"/>
  <c r="W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BO320" i="1" s="1"/>
  <c r="O320" i="1"/>
  <c r="BN319" i="1"/>
  <c r="BL319" i="1"/>
  <c r="X319" i="1"/>
  <c r="O319" i="1"/>
  <c r="W315" i="1"/>
  <c r="W314" i="1"/>
  <c r="BN313" i="1"/>
  <c r="BL313" i="1"/>
  <c r="X313" i="1"/>
  <c r="O313" i="1"/>
  <c r="W311" i="1"/>
  <c r="W310" i="1"/>
  <c r="BN309" i="1"/>
  <c r="BL309" i="1"/>
  <c r="X309" i="1"/>
  <c r="O309" i="1"/>
  <c r="BN308" i="1"/>
  <c r="BL308" i="1"/>
  <c r="X308" i="1"/>
  <c r="BO308" i="1" s="1"/>
  <c r="O308" i="1"/>
  <c r="BO307" i="1"/>
  <c r="BN307" i="1"/>
  <c r="BM307" i="1"/>
  <c r="BL307" i="1"/>
  <c r="Y307" i="1"/>
  <c r="X307" i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W285" i="1"/>
  <c r="W284" i="1"/>
  <c r="BN283" i="1"/>
  <c r="BL283" i="1"/>
  <c r="X283" i="1"/>
  <c r="O283" i="1"/>
  <c r="BN282" i="1"/>
  <c r="BL282" i="1"/>
  <c r="X282" i="1"/>
  <c r="BO282" i="1" s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O276" i="1" s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N269" i="1"/>
  <c r="BL269" i="1"/>
  <c r="X269" i="1"/>
  <c r="W267" i="1"/>
  <c r="W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O236" i="1"/>
  <c r="BN235" i="1"/>
  <c r="BL235" i="1"/>
  <c r="X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X226" i="1" s="1"/>
  <c r="O224" i="1"/>
  <c r="W222" i="1"/>
  <c r="W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O97" i="1"/>
  <c r="W95" i="1"/>
  <c r="W94" i="1"/>
  <c r="BN93" i="1"/>
  <c r="BL93" i="1"/>
  <c r="X93" i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Y59" i="1" s="1"/>
  <c r="O59" i="1"/>
  <c r="W56" i="1"/>
  <c r="W55" i="1"/>
  <c r="BN54" i="1"/>
  <c r="BL54" i="1"/>
  <c r="X54" i="1"/>
  <c r="BO54" i="1" s="1"/>
  <c r="O54" i="1"/>
  <c r="BN53" i="1"/>
  <c r="BL53" i="1"/>
  <c r="X53" i="1"/>
  <c r="X55" i="1" s="1"/>
  <c r="O53" i="1"/>
  <c r="W49" i="1"/>
  <c r="W48" i="1"/>
  <c r="BN47" i="1"/>
  <c r="BL47" i="1"/>
  <c r="X47" i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550" i="1" s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A10" i="1" s="1"/>
  <c r="D7" i="1"/>
  <c r="P6" i="1"/>
  <c r="O2" i="1"/>
  <c r="BO81" i="1" l="1"/>
  <c r="BM81" i="1"/>
  <c r="BO91" i="1"/>
  <c r="BM91" i="1"/>
  <c r="Y91" i="1"/>
  <c r="BO111" i="1"/>
  <c r="BM111" i="1"/>
  <c r="Y111" i="1"/>
  <c r="BO136" i="1"/>
  <c r="BM136" i="1"/>
  <c r="Y136" i="1"/>
  <c r="BO175" i="1"/>
  <c r="BM175" i="1"/>
  <c r="Y175" i="1"/>
  <c r="BO207" i="1"/>
  <c r="BM207" i="1"/>
  <c r="Y207" i="1"/>
  <c r="BO215" i="1"/>
  <c r="BM215" i="1"/>
  <c r="Y215" i="1"/>
  <c r="BO231" i="1"/>
  <c r="BM231" i="1"/>
  <c r="Y231" i="1"/>
  <c r="BO281" i="1"/>
  <c r="BM281" i="1"/>
  <c r="Y281" i="1"/>
  <c r="X315" i="1"/>
  <c r="X314" i="1"/>
  <c r="BO313" i="1"/>
  <c r="BM313" i="1"/>
  <c r="Y313" i="1"/>
  <c r="Y314" i="1" s="1"/>
  <c r="BO319" i="1"/>
  <c r="BM319" i="1"/>
  <c r="Y319" i="1"/>
  <c r="BO347" i="1"/>
  <c r="BM347" i="1"/>
  <c r="Y347" i="1"/>
  <c r="BO373" i="1"/>
  <c r="BM373" i="1"/>
  <c r="Y373" i="1"/>
  <c r="BO424" i="1"/>
  <c r="BM424" i="1"/>
  <c r="Y424" i="1"/>
  <c r="BO440" i="1"/>
  <c r="BM440" i="1"/>
  <c r="Y440" i="1"/>
  <c r="W554" i="1"/>
  <c r="Y61" i="1"/>
  <c r="BM61" i="1"/>
  <c r="Y62" i="1"/>
  <c r="BM62" i="1"/>
  <c r="Y73" i="1"/>
  <c r="BM73" i="1"/>
  <c r="Y81" i="1"/>
  <c r="BO101" i="1"/>
  <c r="BM101" i="1"/>
  <c r="Y101" i="1"/>
  <c r="BO125" i="1"/>
  <c r="BM125" i="1"/>
  <c r="Y125" i="1"/>
  <c r="BO156" i="1"/>
  <c r="BM156" i="1"/>
  <c r="Y156" i="1"/>
  <c r="BO185" i="1"/>
  <c r="BM185" i="1"/>
  <c r="Y185" i="1"/>
  <c r="BO208" i="1"/>
  <c r="BM208" i="1"/>
  <c r="Y208" i="1"/>
  <c r="BO230" i="1"/>
  <c r="BM230" i="1"/>
  <c r="Y230" i="1"/>
  <c r="BO254" i="1"/>
  <c r="BM254" i="1"/>
  <c r="Y254" i="1"/>
  <c r="BO292" i="1"/>
  <c r="BM292" i="1"/>
  <c r="Y292" i="1"/>
  <c r="BO327" i="1"/>
  <c r="BM327" i="1"/>
  <c r="Y327" i="1"/>
  <c r="BO361" i="1"/>
  <c r="BM361" i="1"/>
  <c r="Y361" i="1"/>
  <c r="X425" i="1"/>
  <c r="BO423" i="1"/>
  <c r="BM423" i="1"/>
  <c r="Y423" i="1"/>
  <c r="Y425" i="1" s="1"/>
  <c r="BO492" i="1"/>
  <c r="BM492" i="1"/>
  <c r="Y492" i="1"/>
  <c r="X94" i="1"/>
  <c r="X130" i="1"/>
  <c r="X376" i="1"/>
  <c r="Y28" i="1"/>
  <c r="BM28" i="1"/>
  <c r="Y54" i="1"/>
  <c r="BM54" i="1"/>
  <c r="BO71" i="1"/>
  <c r="BM71" i="1"/>
  <c r="Y71" i="1"/>
  <c r="BO79" i="1"/>
  <c r="BM79" i="1"/>
  <c r="Y79" i="1"/>
  <c r="BO87" i="1"/>
  <c r="BM87" i="1"/>
  <c r="Y87" i="1"/>
  <c r="BO99" i="1"/>
  <c r="BM99" i="1"/>
  <c r="Y99" i="1"/>
  <c r="BO109" i="1"/>
  <c r="BM109" i="1"/>
  <c r="Y109" i="1"/>
  <c r="BO119" i="1"/>
  <c r="BM119" i="1"/>
  <c r="Y119" i="1"/>
  <c r="BO121" i="1"/>
  <c r="BM121" i="1"/>
  <c r="Y121" i="1"/>
  <c r="BO134" i="1"/>
  <c r="BM134" i="1"/>
  <c r="Y134" i="1"/>
  <c r="X161" i="1"/>
  <c r="BO154" i="1"/>
  <c r="BM154" i="1"/>
  <c r="Y154" i="1"/>
  <c r="X171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BO205" i="1"/>
  <c r="BM205" i="1"/>
  <c r="Y205" i="1"/>
  <c r="BO225" i="1"/>
  <c r="BM225" i="1"/>
  <c r="Y225" i="1"/>
  <c r="BO236" i="1"/>
  <c r="BM236" i="1"/>
  <c r="Y236" i="1"/>
  <c r="BO243" i="1"/>
  <c r="BM243" i="1"/>
  <c r="Y243" i="1"/>
  <c r="BO248" i="1"/>
  <c r="BM248" i="1"/>
  <c r="Y248" i="1"/>
  <c r="BO264" i="1"/>
  <c r="BM264" i="1"/>
  <c r="Y264" i="1"/>
  <c r="BO277" i="1"/>
  <c r="BM277" i="1"/>
  <c r="Y277" i="1"/>
  <c r="BO290" i="1"/>
  <c r="BM290" i="1"/>
  <c r="Y290" i="1"/>
  <c r="BO309" i="1"/>
  <c r="BM309" i="1"/>
  <c r="Y309" i="1"/>
  <c r="BO325" i="1"/>
  <c r="BM325" i="1"/>
  <c r="Y325" i="1"/>
  <c r="BO472" i="1"/>
  <c r="BM472" i="1"/>
  <c r="Y472" i="1"/>
  <c r="BO486" i="1"/>
  <c r="BM486" i="1"/>
  <c r="Y486" i="1"/>
  <c r="BO490" i="1"/>
  <c r="BM490" i="1"/>
  <c r="Y490" i="1"/>
  <c r="Y22" i="1"/>
  <c r="BM22" i="1"/>
  <c r="BO22" i="1"/>
  <c r="Y30" i="1"/>
  <c r="BM30" i="1"/>
  <c r="Y31" i="1"/>
  <c r="BM31" i="1"/>
  <c r="Y34" i="1"/>
  <c r="BM34" i="1"/>
  <c r="BO59" i="1"/>
  <c r="BM59" i="1"/>
  <c r="BO67" i="1"/>
  <c r="BM67" i="1"/>
  <c r="Y67" i="1"/>
  <c r="BO75" i="1"/>
  <c r="BM75" i="1"/>
  <c r="Y75" i="1"/>
  <c r="BO83" i="1"/>
  <c r="BM83" i="1"/>
  <c r="Y83" i="1"/>
  <c r="BO93" i="1"/>
  <c r="BM93" i="1"/>
  <c r="Y93" i="1"/>
  <c r="BO103" i="1"/>
  <c r="BM103" i="1"/>
  <c r="Y103" i="1"/>
  <c r="BO113" i="1"/>
  <c r="BM113" i="1"/>
  <c r="Y113" i="1"/>
  <c r="BO120" i="1"/>
  <c r="BM120" i="1"/>
  <c r="Y120" i="1"/>
  <c r="BO127" i="1"/>
  <c r="BM127" i="1"/>
  <c r="Y127" i="1"/>
  <c r="BO138" i="1"/>
  <c r="BM138" i="1"/>
  <c r="Y138" i="1"/>
  <c r="BO158" i="1"/>
  <c r="BM158" i="1"/>
  <c r="Y158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BO217" i="1"/>
  <c r="BM217" i="1"/>
  <c r="Y217" i="1"/>
  <c r="BO233" i="1"/>
  <c r="BM233" i="1"/>
  <c r="Y233" i="1"/>
  <c r="BO242" i="1"/>
  <c r="BM242" i="1"/>
  <c r="Y242" i="1"/>
  <c r="BO244" i="1"/>
  <c r="BM244" i="1"/>
  <c r="Y244" i="1"/>
  <c r="X266" i="1"/>
  <c r="BO260" i="1"/>
  <c r="BM260" i="1"/>
  <c r="Y260" i="1"/>
  <c r="X273" i="1"/>
  <c r="BO269" i="1"/>
  <c r="BM269" i="1"/>
  <c r="Y269" i="1"/>
  <c r="BO283" i="1"/>
  <c r="BM283" i="1"/>
  <c r="Y283" i="1"/>
  <c r="BO294" i="1"/>
  <c r="BM294" i="1"/>
  <c r="Y294" i="1"/>
  <c r="BO321" i="1"/>
  <c r="BM321" i="1"/>
  <c r="Y321" i="1"/>
  <c r="BO329" i="1"/>
  <c r="BM329" i="1"/>
  <c r="Y329" i="1"/>
  <c r="X357" i="1"/>
  <c r="BO352" i="1"/>
  <c r="BM352" i="1"/>
  <c r="Y352" i="1"/>
  <c r="X371" i="1"/>
  <c r="BO365" i="1"/>
  <c r="BM365" i="1"/>
  <c r="Y365" i="1"/>
  <c r="BO381" i="1"/>
  <c r="BM381" i="1"/>
  <c r="Y381" i="1"/>
  <c r="BO387" i="1"/>
  <c r="BM387" i="1"/>
  <c r="Y387" i="1"/>
  <c r="BO404" i="1"/>
  <c r="BM404" i="1"/>
  <c r="Y404" i="1"/>
  <c r="BO429" i="1"/>
  <c r="BM429" i="1"/>
  <c r="Y429" i="1"/>
  <c r="BO433" i="1"/>
  <c r="BM433" i="1"/>
  <c r="Y433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T560" i="1"/>
  <c r="BO453" i="1"/>
  <c r="BM453" i="1"/>
  <c r="Y453" i="1"/>
  <c r="Y456" i="1" s="1"/>
  <c r="X456" i="1"/>
  <c r="X95" i="1"/>
  <c r="X105" i="1"/>
  <c r="X122" i="1"/>
  <c r="X131" i="1"/>
  <c r="X139" i="1"/>
  <c r="I560" i="1"/>
  <c r="X172" i="1"/>
  <c r="X182" i="1"/>
  <c r="X203" i="1"/>
  <c r="X256" i="1"/>
  <c r="X279" i="1"/>
  <c r="X285" i="1"/>
  <c r="N560" i="1"/>
  <c r="X311" i="1"/>
  <c r="X332" i="1"/>
  <c r="BO341" i="1"/>
  <c r="BM341" i="1"/>
  <c r="Y341" i="1"/>
  <c r="X363" i="1"/>
  <c r="BO359" i="1"/>
  <c r="BM359" i="1"/>
  <c r="Y359" i="1"/>
  <c r="BO369" i="1"/>
  <c r="BM369" i="1"/>
  <c r="Y369" i="1"/>
  <c r="X408" i="1"/>
  <c r="BO386" i="1"/>
  <c r="BM386" i="1"/>
  <c r="Y386" i="1"/>
  <c r="BO403" i="1"/>
  <c r="BM403" i="1"/>
  <c r="Y403" i="1"/>
  <c r="BO418" i="1"/>
  <c r="BM418" i="1"/>
  <c r="Y418" i="1"/>
  <c r="BO430" i="1"/>
  <c r="BM430" i="1"/>
  <c r="Y430" i="1"/>
  <c r="BO434" i="1"/>
  <c r="BM434" i="1"/>
  <c r="Y434" i="1"/>
  <c r="BO461" i="1"/>
  <c r="BM461" i="1"/>
  <c r="Y461" i="1"/>
  <c r="BO475" i="1"/>
  <c r="BM475" i="1"/>
  <c r="Y475" i="1"/>
  <c r="BO494" i="1"/>
  <c r="BM494" i="1"/>
  <c r="Y494" i="1"/>
  <c r="X337" i="1"/>
  <c r="X362" i="1"/>
  <c r="X370" i="1"/>
  <c r="X375" i="1"/>
  <c r="W560" i="1"/>
  <c r="F9" i="1"/>
  <c r="J9" i="1"/>
  <c r="F10" i="1"/>
  <c r="X37" i="1"/>
  <c r="X41" i="1"/>
  <c r="BO60" i="1"/>
  <c r="BM60" i="1"/>
  <c r="Y60" i="1"/>
  <c r="Y63" i="1" s="1"/>
  <c r="H9" i="1"/>
  <c r="B560" i="1"/>
  <c r="W551" i="1"/>
  <c r="W552" i="1"/>
  <c r="Y23" i="1"/>
  <c r="Y24" i="1" s="1"/>
  <c r="BM23" i="1"/>
  <c r="X24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X45" i="1"/>
  <c r="X48" i="1"/>
  <c r="BO47" i="1"/>
  <c r="BM47" i="1"/>
  <c r="Y47" i="1"/>
  <c r="Y48" i="1" s="1"/>
  <c r="X49" i="1"/>
  <c r="C560" i="1"/>
  <c r="X56" i="1"/>
  <c r="BO53" i="1"/>
  <c r="BM53" i="1"/>
  <c r="Y53" i="1"/>
  <c r="Y55" i="1" s="1"/>
  <c r="X63" i="1"/>
  <c r="D560" i="1"/>
  <c r="X64" i="1"/>
  <c r="E560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4" i="1" s="1"/>
  <c r="BM92" i="1"/>
  <c r="BO92" i="1"/>
  <c r="Y98" i="1"/>
  <c r="BM98" i="1"/>
  <c r="BO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X123" i="1"/>
  <c r="Y126" i="1"/>
  <c r="BM126" i="1"/>
  <c r="BO126" i="1"/>
  <c r="Y128" i="1"/>
  <c r="BM128" i="1"/>
  <c r="F560" i="1"/>
  <c r="Y135" i="1"/>
  <c r="BM135" i="1"/>
  <c r="BO135" i="1"/>
  <c r="Y137" i="1"/>
  <c r="BM137" i="1"/>
  <c r="X140" i="1"/>
  <c r="X149" i="1"/>
  <c r="H560" i="1"/>
  <c r="Y153" i="1"/>
  <c r="BM153" i="1"/>
  <c r="BO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BO170" i="1"/>
  <c r="Y174" i="1"/>
  <c r="BM174" i="1"/>
  <c r="BO174" i="1"/>
  <c r="Y176" i="1"/>
  <c r="BM176" i="1"/>
  <c r="Y178" i="1"/>
  <c r="BM178" i="1"/>
  <c r="Y180" i="1"/>
  <c r="BM180" i="1"/>
  <c r="X183" i="1"/>
  <c r="Y186" i="1"/>
  <c r="BM186" i="1"/>
  <c r="Y189" i="1"/>
  <c r="BM189" i="1"/>
  <c r="Y190" i="1"/>
  <c r="BM190" i="1"/>
  <c r="Y192" i="1"/>
  <c r="BM192" i="1"/>
  <c r="Y194" i="1"/>
  <c r="BM194" i="1"/>
  <c r="Y201" i="1"/>
  <c r="BM201" i="1"/>
  <c r="X202" i="1"/>
  <c r="X210" i="1"/>
  <c r="Y206" i="1"/>
  <c r="BM206" i="1"/>
  <c r="BO209" i="1"/>
  <c r="BM209" i="1"/>
  <c r="Y209" i="1"/>
  <c r="X211" i="1"/>
  <c r="J560" i="1"/>
  <c r="X221" i="1"/>
  <c r="BO214" i="1"/>
  <c r="BM214" i="1"/>
  <c r="Y214" i="1"/>
  <c r="BO218" i="1"/>
  <c r="BM218" i="1"/>
  <c r="Y218" i="1"/>
  <c r="BO232" i="1"/>
  <c r="BM232" i="1"/>
  <c r="Y232" i="1"/>
  <c r="BO235" i="1"/>
  <c r="BM235" i="1"/>
  <c r="Y235" i="1"/>
  <c r="X88" i="1"/>
  <c r="X166" i="1"/>
  <c r="BO216" i="1"/>
  <c r="BM216" i="1"/>
  <c r="Y216" i="1"/>
  <c r="BO220" i="1"/>
  <c r="BM220" i="1"/>
  <c r="Y220" i="1"/>
  <c r="X222" i="1"/>
  <c r="X227" i="1"/>
  <c r="BO224" i="1"/>
  <c r="BM224" i="1"/>
  <c r="Y224" i="1"/>
  <c r="Y226" i="1" s="1"/>
  <c r="BO234" i="1"/>
  <c r="BM234" i="1"/>
  <c r="Y234" i="1"/>
  <c r="BO237" i="1"/>
  <c r="BM237" i="1"/>
  <c r="Y237" i="1"/>
  <c r="X239" i="1"/>
  <c r="BO245" i="1"/>
  <c r="BM245" i="1"/>
  <c r="Y245" i="1"/>
  <c r="X251" i="1"/>
  <c r="X257" i="1"/>
  <c r="X267" i="1"/>
  <c r="X272" i="1"/>
  <c r="X278" i="1"/>
  <c r="X284" i="1"/>
  <c r="X295" i="1"/>
  <c r="X310" i="1"/>
  <c r="X338" i="1"/>
  <c r="X344" i="1"/>
  <c r="X348" i="1"/>
  <c r="Y354" i="1"/>
  <c r="BM354" i="1"/>
  <c r="Y360" i="1"/>
  <c r="Y362" i="1" s="1"/>
  <c r="BM360" i="1"/>
  <c r="BO360" i="1"/>
  <c r="Y366" i="1"/>
  <c r="BM366" i="1"/>
  <c r="BO366" i="1"/>
  <c r="Y368" i="1"/>
  <c r="BM368" i="1"/>
  <c r="Y374" i="1"/>
  <c r="Y375" i="1" s="1"/>
  <c r="BM374" i="1"/>
  <c r="BO374" i="1"/>
  <c r="Y380" i="1"/>
  <c r="BM380" i="1"/>
  <c r="BO380" i="1"/>
  <c r="X383" i="1"/>
  <c r="Y385" i="1"/>
  <c r="BM385" i="1"/>
  <c r="BO385" i="1"/>
  <c r="Y388" i="1"/>
  <c r="BM388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X409" i="1"/>
  <c r="X414" i="1"/>
  <c r="BO411" i="1"/>
  <c r="BM411" i="1"/>
  <c r="Y411" i="1"/>
  <c r="Y413" i="1" s="1"/>
  <c r="X420" i="1"/>
  <c r="X436" i="1"/>
  <c r="BO428" i="1"/>
  <c r="BM428" i="1"/>
  <c r="Y428" i="1"/>
  <c r="BO432" i="1"/>
  <c r="BM432" i="1"/>
  <c r="Y432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R560" i="1"/>
  <c r="K560" i="1"/>
  <c r="X238" i="1"/>
  <c r="L560" i="1"/>
  <c r="Y247" i="1"/>
  <c r="BM247" i="1"/>
  <c r="Y249" i="1"/>
  <c r="BM249" i="1"/>
  <c r="X250" i="1"/>
  <c r="Y253" i="1"/>
  <c r="BM253" i="1"/>
  <c r="BO253" i="1"/>
  <c r="Y255" i="1"/>
  <c r="BM255" i="1"/>
  <c r="Y259" i="1"/>
  <c r="BM259" i="1"/>
  <c r="BO259" i="1"/>
  <c r="Y261" i="1"/>
  <c r="BM261" i="1"/>
  <c r="Y263" i="1"/>
  <c r="BM263" i="1"/>
  <c r="Y265" i="1"/>
  <c r="BM265" i="1"/>
  <c r="Y270" i="1"/>
  <c r="Y272" i="1" s="1"/>
  <c r="BM270" i="1"/>
  <c r="Y275" i="1"/>
  <c r="BM275" i="1"/>
  <c r="BO275" i="1"/>
  <c r="Y276" i="1"/>
  <c r="BM276" i="1"/>
  <c r="Y282" i="1"/>
  <c r="Y284" i="1" s="1"/>
  <c r="BM282" i="1"/>
  <c r="Y289" i="1"/>
  <c r="BM289" i="1"/>
  <c r="Y291" i="1"/>
  <c r="BM291" i="1"/>
  <c r="Y293" i="1"/>
  <c r="BM293" i="1"/>
  <c r="X296" i="1"/>
  <c r="O560" i="1"/>
  <c r="X305" i="1"/>
  <c r="Y308" i="1"/>
  <c r="BM308" i="1"/>
  <c r="P560" i="1"/>
  <c r="Y320" i="1"/>
  <c r="BM320" i="1"/>
  <c r="Y322" i="1"/>
  <c r="BM322" i="1"/>
  <c r="Y324" i="1"/>
  <c r="BM324" i="1"/>
  <c r="Y326" i="1"/>
  <c r="BM326" i="1"/>
  <c r="Y328" i="1"/>
  <c r="BM328" i="1"/>
  <c r="Y330" i="1"/>
  <c r="BM330" i="1"/>
  <c r="X331" i="1"/>
  <c r="Y334" i="1"/>
  <c r="BM334" i="1"/>
  <c r="BO334" i="1"/>
  <c r="Y336" i="1"/>
  <c r="BM336" i="1"/>
  <c r="Y340" i="1"/>
  <c r="BM340" i="1"/>
  <c r="BO340" i="1"/>
  <c r="Y342" i="1"/>
  <c r="BM342" i="1"/>
  <c r="Y346" i="1"/>
  <c r="Y348" i="1" s="1"/>
  <c r="BM346" i="1"/>
  <c r="BO346" i="1"/>
  <c r="Q560" i="1"/>
  <c r="Y353" i="1"/>
  <c r="BM353" i="1"/>
  <c r="X356" i="1"/>
  <c r="BO417" i="1"/>
  <c r="BM417" i="1"/>
  <c r="Y417" i="1"/>
  <c r="Y419" i="1" s="1"/>
  <c r="BO431" i="1"/>
  <c r="BM431" i="1"/>
  <c r="Y431" i="1"/>
  <c r="BO435" i="1"/>
  <c r="BM435" i="1"/>
  <c r="Y435" i="1"/>
  <c r="X437" i="1"/>
  <c r="X442" i="1"/>
  <c r="BO439" i="1"/>
  <c r="BM439" i="1"/>
  <c r="Y439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441" i="1" l="1"/>
  <c r="Y356" i="1"/>
  <c r="Y337" i="1"/>
  <c r="Y310" i="1"/>
  <c r="Y278" i="1"/>
  <c r="Y256" i="1"/>
  <c r="Y408" i="1"/>
  <c r="Y382" i="1"/>
  <c r="Y370" i="1"/>
  <c r="Y182" i="1"/>
  <c r="Y502" i="1"/>
  <c r="Y496" i="1"/>
  <c r="Y331" i="1"/>
  <c r="Y295" i="1"/>
  <c r="Y160" i="1"/>
  <c r="Y139" i="1"/>
  <c r="Y130" i="1"/>
  <c r="Y104" i="1"/>
  <c r="Y88" i="1"/>
  <c r="X552" i="1"/>
  <c r="X553" i="1" s="1"/>
  <c r="X551" i="1"/>
  <c r="X550" i="1"/>
  <c r="Y250" i="1"/>
  <c r="Y210" i="1"/>
  <c r="Y202" i="1"/>
  <c r="Y122" i="1"/>
  <c r="Y528" i="1"/>
  <c r="Y436" i="1"/>
  <c r="Y238" i="1"/>
  <c r="Y221" i="1"/>
  <c r="X554" i="1"/>
  <c r="W553" i="1"/>
  <c r="Y541" i="1"/>
  <c r="Y343" i="1"/>
  <c r="Y266" i="1"/>
  <c r="Y482" i="1"/>
  <c r="Y36" i="1"/>
  <c r="Y555" i="1" s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<sst xmlns="http://schemas.openxmlformats.org/spreadsheetml/2006/main" count="2437" uniqueCount="817">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</sst>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4" t="s">
        <v>0</v>
      </c>
      <c r="E1" s="422"/>
      <c r="F1" s="422"/>
      <c r="G1" s="12" t="s">
        <v>1</v>
      </c>
      <c r="H1" s="564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54" t="s">
        <v>8</v>
      </c>
      <c r="B5" s="401"/>
      <c r="C5" s="402"/>
      <c r="D5" s="704"/>
      <c r="E5" s="705"/>
      <c r="F5" s="468" t="s">
        <v>9</v>
      </c>
      <c r="G5" s="402"/>
      <c r="H5" s="704" t="s">
        <v>816</v>
      </c>
      <c r="I5" s="751"/>
      <c r="J5" s="751"/>
      <c r="K5" s="751"/>
      <c r="L5" s="705"/>
      <c r="M5" s="58"/>
      <c r="O5" s="24" t="s">
        <v>10</v>
      </c>
      <c r="P5" s="410">
        <v>45491</v>
      </c>
      <c r="Q5" s="411"/>
      <c r="S5" s="566" t="s">
        <v>11</v>
      </c>
      <c r="T5" s="494"/>
      <c r="U5" s="568" t="s">
        <v>12</v>
      </c>
      <c r="V5" s="411"/>
      <c r="AA5" s="51"/>
      <c r="AB5" s="51"/>
      <c r="AC5" s="51"/>
    </row>
    <row r="6" spans="1:30" s="381" customFormat="1" ht="24" customHeight="1" x14ac:dyDescent="0.2">
      <c r="A6" s="754" t="s">
        <v>13</v>
      </c>
      <c r="B6" s="401"/>
      <c r="C6" s="402"/>
      <c r="D6" s="501" t="s">
        <v>14</v>
      </c>
      <c r="E6" s="502"/>
      <c r="F6" s="502"/>
      <c r="G6" s="502"/>
      <c r="H6" s="502"/>
      <c r="I6" s="502"/>
      <c r="J6" s="502"/>
      <c r="K6" s="502"/>
      <c r="L6" s="411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Четверг</v>
      </c>
      <c r="Q6" s="399"/>
      <c r="S6" s="766" t="s">
        <v>16</v>
      </c>
      <c r="T6" s="494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8" t="str">
        <f>IFERROR(VLOOKUP(DeliveryAddress,Table,3,0),1)</f>
        <v>5</v>
      </c>
      <c r="E7" s="589"/>
      <c r="F7" s="589"/>
      <c r="G7" s="589"/>
      <c r="H7" s="589"/>
      <c r="I7" s="589"/>
      <c r="J7" s="589"/>
      <c r="K7" s="589"/>
      <c r="L7" s="429"/>
      <c r="M7" s="60"/>
      <c r="O7" s="24"/>
      <c r="P7" s="42"/>
      <c r="Q7" s="42"/>
      <c r="S7" s="392"/>
      <c r="T7" s="494"/>
      <c r="U7" s="518"/>
      <c r="V7" s="519"/>
      <c r="AA7" s="51"/>
      <c r="AB7" s="51"/>
      <c r="AC7" s="51"/>
    </row>
    <row r="8" spans="1:30" s="381" customFormat="1" ht="25.5" customHeight="1" x14ac:dyDescent="0.2">
      <c r="A8" s="426" t="s">
        <v>18</v>
      </c>
      <c r="B8" s="408"/>
      <c r="C8" s="409"/>
      <c r="D8" s="711"/>
      <c r="E8" s="712"/>
      <c r="F8" s="712"/>
      <c r="G8" s="712"/>
      <c r="H8" s="712"/>
      <c r="I8" s="712"/>
      <c r="J8" s="712"/>
      <c r="K8" s="712"/>
      <c r="L8" s="713"/>
      <c r="M8" s="61"/>
      <c r="O8" s="24" t="s">
        <v>19</v>
      </c>
      <c r="P8" s="428">
        <v>0.5</v>
      </c>
      <c r="Q8" s="429"/>
      <c r="S8" s="392"/>
      <c r="T8" s="494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9"/>
      <c r="E9" s="413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55"/>
      <c r="Q9" s="425"/>
      <c r="S9" s="392"/>
      <c r="T9" s="494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9"/>
      <c r="E10" s="413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1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4"/>
      <c r="Q10" s="575"/>
      <c r="T10" s="24" t="s">
        <v>22</v>
      </c>
      <c r="U10" s="732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11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3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8"/>
      <c r="Q12" s="429"/>
      <c r="R12" s="23"/>
      <c r="T12" s="24"/>
      <c r="U12" s="422"/>
      <c r="V12" s="392"/>
      <c r="AA12" s="51"/>
      <c r="AB12" s="51"/>
      <c r="AC12" s="51"/>
    </row>
    <row r="13" spans="1:30" s="381" customFormat="1" ht="23.25" customHeight="1" x14ac:dyDescent="0.2">
      <c r="A13" s="43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3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4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8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0"/>
      <c r="P16" s="690"/>
      <c r="Q16" s="690"/>
      <c r="R16" s="690"/>
      <c r="S16" s="6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59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76"/>
      <c r="Q17" s="776"/>
      <c r="R17" s="776"/>
      <c r="S17" s="395"/>
      <c r="T17" s="440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56" t="s">
        <v>54</v>
      </c>
      <c r="AA17" s="556" t="s">
        <v>55</v>
      </c>
      <c r="AB17" s="556" t="s">
        <v>56</v>
      </c>
      <c r="AC17" s="699"/>
      <c r="AD17" s="700"/>
      <c r="AE17" s="691"/>
      <c r="BB17" s="438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77"/>
      <c r="Q18" s="777"/>
      <c r="R18" s="777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57"/>
      <c r="AA18" s="557"/>
      <c r="AB18" s="701"/>
      <c r="AC18" s="702"/>
      <c r="AD18" s="703"/>
      <c r="AE18" s="692"/>
      <c r="BB18" s="392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423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91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6" t="s">
        <v>86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59" t="s">
        <v>103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48"/>
      <c r="AA50" s="48"/>
    </row>
    <row r="51" spans="1:67" ht="16.5" hidden="1" customHeight="1" x14ac:dyDescent="0.25">
      <c r="A51" s="423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150</v>
      </c>
      <c r="X53" s="386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49.5</v>
      </c>
      <c r="X54" s="386">
        <f>IFERROR(IF(W54="",0,CEILING((W54/$H54),1)*$H54),"")</f>
        <v>51.300000000000004</v>
      </c>
      <c r="Y54" s="36">
        <f>IFERROR(IF(X54=0,"",ROUNDUP(X54/H54,0)*0.00753),"")</f>
        <v>0.14307</v>
      </c>
      <c r="Z54" s="56"/>
      <c r="AA54" s="57"/>
      <c r="AE54" s="64"/>
      <c r="BB54" s="80" t="s">
        <v>1</v>
      </c>
      <c r="BL54" s="64">
        <f>IFERROR(W54*I54/H54,"0")</f>
        <v>53.166666666666657</v>
      </c>
      <c r="BM54" s="64">
        <f>IFERROR(X54*I54/H54,"0")</f>
        <v>55.1</v>
      </c>
      <c r="BN54" s="64">
        <f>IFERROR(1/J54*(W54/H54),"0")</f>
        <v>0.11752136752136751</v>
      </c>
      <c r="BO54" s="64">
        <f>IFERROR(1/J54*(X54/H54),"0")</f>
        <v>0.12179487179487179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32.222222222222221</v>
      </c>
      <c r="X55" s="387">
        <f>IFERROR(X53/H53,"0")+IFERROR(X54/H54,"0")</f>
        <v>33</v>
      </c>
      <c r="Y55" s="387">
        <f>IFERROR(IF(Y53="",0,Y53),"0")+IFERROR(IF(Y54="",0,Y54),"0")</f>
        <v>0.44757000000000002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199.5</v>
      </c>
      <c r="X56" s="387">
        <f>IFERROR(SUM(X53:X54),"0")</f>
        <v>202.50000000000003</v>
      </c>
      <c r="Y56" s="37"/>
      <c r="Z56" s="388"/>
      <c r="AA56" s="388"/>
    </row>
    <row r="57" spans="1:67" ht="16.5" hidden="1" customHeight="1" x14ac:dyDescent="0.25">
      <c r="A57" s="423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350</v>
      </c>
      <c r="X59" s="386">
        <f>IFERROR(IF(W59="",0,CEILING((W59/$H59),1)*$H59),"")</f>
        <v>356.40000000000003</v>
      </c>
      <c r="Y59" s="36">
        <f>IFERROR(IF(X59=0,"",ROUNDUP(X59/H59,0)*0.02175),"")</f>
        <v>0.71775</v>
      </c>
      <c r="Z59" s="56"/>
      <c r="AA59" s="57"/>
      <c r="AE59" s="64"/>
      <c r="BB59" s="81" t="s">
        <v>1</v>
      </c>
      <c r="BL59" s="64">
        <f>IFERROR(W59*I59/H59,"0")</f>
        <v>365.55555555555554</v>
      </c>
      <c r="BM59" s="64">
        <f>IFERROR(X59*I59/H59,"0")</f>
        <v>372.23999999999995</v>
      </c>
      <c r="BN59" s="64">
        <f>IFERROR(1/J59*(W59/H59),"0")</f>
        <v>0.57870370370370361</v>
      </c>
      <c r="BO59" s="64">
        <f>IFERROR(1/J59*(X59/H59),"0")</f>
        <v>0.5892857142857143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90</v>
      </c>
      <c r="X61" s="386">
        <f>IFERROR(IF(W61="",0,CEILING((W61/$H61),1)*$H61),"")</f>
        <v>90</v>
      </c>
      <c r="Y61" s="36">
        <f>IFERROR(IF(X61=0,"",ROUNDUP(X61/H61,0)*0.00937),"")</f>
        <v>0.18740000000000001</v>
      </c>
      <c r="Z61" s="56"/>
      <c r="AA61" s="57"/>
      <c r="AE61" s="64"/>
      <c r="BB61" s="83" t="s">
        <v>1</v>
      </c>
      <c r="BL61" s="64">
        <f>IFERROR(W61*I61/H61,"0")</f>
        <v>94.800000000000011</v>
      </c>
      <c r="BM61" s="64">
        <f>IFERROR(X61*I61/H61,"0")</f>
        <v>94.800000000000011</v>
      </c>
      <c r="BN61" s="64">
        <f>IFERROR(1/J61*(W61/H61),"0")</f>
        <v>0.16666666666666666</v>
      </c>
      <c r="BO61" s="64">
        <f>IFERROR(1/J61*(X61/H61),"0")</f>
        <v>0.16666666666666666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7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52.407407407407405</v>
      </c>
      <c r="X63" s="387">
        <f>IFERROR(X59/H59,"0")+IFERROR(X60/H60,"0")+IFERROR(X61/H61,"0")+IFERROR(X62/H62,"0")</f>
        <v>53</v>
      </c>
      <c r="Y63" s="387">
        <f>IFERROR(IF(Y59="",0,Y59),"0")+IFERROR(IF(Y60="",0,Y60),"0")+IFERROR(IF(Y61="",0,Y61),"0")+IFERROR(IF(Y62="",0,Y62),"0")</f>
        <v>0.90515000000000001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440</v>
      </c>
      <c r="X64" s="387">
        <f>IFERROR(SUM(X59:X62),"0")</f>
        <v>446.40000000000003</v>
      </c>
      <c r="Y64" s="37"/>
      <c r="Z64" s="388"/>
      <c r="AA64" s="388"/>
    </row>
    <row r="65" spans="1:67" ht="16.5" hidden="1" customHeight="1" x14ac:dyDescent="0.25">
      <c r="A65" s="423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50</v>
      </c>
      <c r="X67" s="386">
        <f t="shared" ref="X67:X87" si="6">IFERROR(IF(W67="",0,CEILING((W67/$H67),1)*$H67),"")</f>
        <v>56</v>
      </c>
      <c r="Y67" s="36">
        <f t="shared" ref="Y67:Y73" si="7">IFERROR(IF(X67=0,"",ROUNDUP(X67/H67,0)*0.02175),"")</f>
        <v>0.10874999999999999</v>
      </c>
      <c r="Z67" s="56"/>
      <c r="AA67" s="57"/>
      <c r="AE67" s="64"/>
      <c r="BB67" s="85" t="s">
        <v>1</v>
      </c>
      <c r="BL67" s="64">
        <f t="shared" ref="BL67:BL87" si="8">IFERROR(W67*I67/H67,"0")</f>
        <v>52.142857142857146</v>
      </c>
      <c r="BM67" s="64">
        <f t="shared" ref="BM67:BM87" si="9">IFERROR(X67*I67/H67,"0")</f>
        <v>58.4</v>
      </c>
      <c r="BN67" s="64">
        <f t="shared" ref="BN67:BN87" si="10">IFERROR(1/J67*(W67/H67),"0")</f>
        <v>7.9719387755102039E-2</v>
      </c>
      <c r="BO67" s="64">
        <f t="shared" ref="BO67:BO87" si="11">IFERROR(1/J67*(X67/H67),"0")</f>
        <v>8.9285714285714274E-2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200</v>
      </c>
      <c r="X68" s="386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208.88888888888889</v>
      </c>
      <c r="BM68" s="64">
        <f t="shared" si="9"/>
        <v>214.32</v>
      </c>
      <c r="BN68" s="64">
        <f t="shared" si="10"/>
        <v>0.3306878306878307</v>
      </c>
      <c r="BO68" s="64">
        <f t="shared" si="11"/>
        <v>0.33928571428571425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5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60</v>
      </c>
      <c r="X71" s="386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62.666666666666657</v>
      </c>
      <c r="BM71" s="64">
        <f t="shared" si="9"/>
        <v>67.680000000000007</v>
      </c>
      <c r="BN71" s="64">
        <f t="shared" si="10"/>
        <v>9.9206349206349201E-2</v>
      </c>
      <c r="BO71" s="64">
        <f t="shared" si="11"/>
        <v>0.10714285714285715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9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9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40</v>
      </c>
      <c r="X75" s="386">
        <f t="shared" si="6"/>
        <v>40</v>
      </c>
      <c r="Y75" s="36">
        <f t="shared" ref="Y75:Y81" si="12">IFERROR(IF(X75=0,"",ROUNDUP(X75/H75,0)*0.00937),"")</f>
        <v>9.3700000000000006E-2</v>
      </c>
      <c r="Z75" s="56"/>
      <c r="AA75" s="57"/>
      <c r="AE75" s="64"/>
      <c r="BB75" s="93" t="s">
        <v>1</v>
      </c>
      <c r="BL75" s="64">
        <f t="shared" si="8"/>
        <v>42.400000000000006</v>
      </c>
      <c r="BM75" s="64">
        <f t="shared" si="9"/>
        <v>42.400000000000006</v>
      </c>
      <c r="BN75" s="64">
        <f t="shared" si="10"/>
        <v>8.3333333333333329E-2</v>
      </c>
      <c r="BO75" s="64">
        <f t="shared" si="11"/>
        <v>8.3333333333333329E-2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50</v>
      </c>
      <c r="X81" s="386">
        <f t="shared" si="6"/>
        <v>54</v>
      </c>
      <c r="Y81" s="36">
        <f t="shared" si="12"/>
        <v>0.11244</v>
      </c>
      <c r="Z81" s="56"/>
      <c r="AA81" s="57"/>
      <c r="AE81" s="64"/>
      <c r="BB81" s="99" t="s">
        <v>1</v>
      </c>
      <c r="BL81" s="64">
        <f t="shared" si="8"/>
        <v>52.333333333333336</v>
      </c>
      <c r="BM81" s="64">
        <f t="shared" si="9"/>
        <v>56.52</v>
      </c>
      <c r="BN81" s="64">
        <f t="shared" si="10"/>
        <v>9.2592592592592587E-2</v>
      </c>
      <c r="BO81" s="64">
        <f t="shared" si="11"/>
        <v>0.1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16</v>
      </c>
      <c r="X82" s="386">
        <f t="shared" si="6"/>
        <v>16</v>
      </c>
      <c r="Y82" s="36">
        <f>IFERROR(IF(X82=0,"",ROUNDUP(X82/H82,0)*0.00753),"")</f>
        <v>3.7650000000000003E-2</v>
      </c>
      <c r="Z82" s="56"/>
      <c r="AA82" s="57"/>
      <c r="AE82" s="64"/>
      <c r="BB82" s="100" t="s">
        <v>1</v>
      </c>
      <c r="BL82" s="64">
        <f t="shared" si="8"/>
        <v>17</v>
      </c>
      <c r="BM82" s="64">
        <f t="shared" si="9"/>
        <v>17</v>
      </c>
      <c r="BN82" s="64">
        <f t="shared" si="10"/>
        <v>3.2051282051282048E-2</v>
      </c>
      <c r="BO82" s="64">
        <f t="shared" si="11"/>
        <v>3.2051282051282048E-2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54.649470899470899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57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0.89628999999999981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416</v>
      </c>
      <c r="X89" s="387">
        <f>IFERROR(SUM(X67:X87),"0")</f>
        <v>436.00000000000006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30</v>
      </c>
      <c r="X98" s="386">
        <f t="shared" si="13"/>
        <v>33.6</v>
      </c>
      <c r="Y98" s="36">
        <f>IFERROR(IF(X98=0,"",ROUNDUP(X98/H98,0)*0.00937),"")</f>
        <v>7.4959999999999999E-2</v>
      </c>
      <c r="Z98" s="56"/>
      <c r="AA98" s="57"/>
      <c r="AE98" s="64"/>
      <c r="BB98" s="110" t="s">
        <v>1</v>
      </c>
      <c r="BL98" s="64">
        <f t="shared" si="14"/>
        <v>32.142857142857139</v>
      </c>
      <c r="BM98" s="64">
        <f t="shared" si="15"/>
        <v>36</v>
      </c>
      <c r="BN98" s="64">
        <f t="shared" si="16"/>
        <v>5.9523809523809521E-2</v>
      </c>
      <c r="BO98" s="64">
        <f t="shared" si="17"/>
        <v>6.6666666666666666E-2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10.5</v>
      </c>
      <c r="X103" s="386">
        <f t="shared" si="13"/>
        <v>11.2</v>
      </c>
      <c r="Y103" s="36">
        <f>IFERROR(IF(X103=0,"",ROUNDUP(X103/H103,0)*0.00753),"")</f>
        <v>3.0120000000000001E-2</v>
      </c>
      <c r="Z103" s="56"/>
      <c r="AA103" s="57"/>
      <c r="AE103" s="64"/>
      <c r="BB103" s="115" t="s">
        <v>1</v>
      </c>
      <c r="BL103" s="64">
        <f t="shared" si="14"/>
        <v>11.58</v>
      </c>
      <c r="BM103" s="64">
        <f t="shared" si="15"/>
        <v>12.352</v>
      </c>
      <c r="BN103" s="64">
        <f t="shared" si="16"/>
        <v>2.403846153846154E-2</v>
      </c>
      <c r="BO103" s="64">
        <f t="shared" si="17"/>
        <v>2.564102564102564E-2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10.892857142857142</v>
      </c>
      <c r="X104" s="387">
        <f>IFERROR(X97/H97,"0")+IFERROR(X98/H98,"0")+IFERROR(X99/H99,"0")+IFERROR(X100/H100,"0")+IFERROR(X101/H101,"0")+IFERROR(X102/H102,"0")+IFERROR(X103/H103,"0")</f>
        <v>12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0.10508000000000001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40.5</v>
      </c>
      <c r="X105" s="387">
        <f>IFERROR(SUM(X97:X103),"0")</f>
        <v>44.8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9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9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70</v>
      </c>
      <c r="X108" s="386">
        <f t="shared" si="18"/>
        <v>75.600000000000009</v>
      </c>
      <c r="Y108" s="36">
        <f>IFERROR(IF(X108=0,"",ROUNDUP(X108/H108,0)*0.02175),"")</f>
        <v>0.19574999999999998</v>
      </c>
      <c r="Z108" s="56"/>
      <c r="AA108" s="57"/>
      <c r="AE108" s="64"/>
      <c r="BB108" s="117" t="s">
        <v>1</v>
      </c>
      <c r="BL108" s="64">
        <f t="shared" si="19"/>
        <v>74.7</v>
      </c>
      <c r="BM108" s="64">
        <f t="shared" si="20"/>
        <v>80.676000000000016</v>
      </c>
      <c r="BN108" s="64">
        <f t="shared" si="21"/>
        <v>0.14880952380952378</v>
      </c>
      <c r="BO108" s="64">
        <f t="shared" si="22"/>
        <v>0.1607142857142857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9.9</v>
      </c>
      <c r="X112" s="386">
        <f t="shared" si="18"/>
        <v>10.56</v>
      </c>
      <c r="Y112" s="36">
        <f>IFERROR(IF(X112=0,"",ROUNDUP(X112/H112,0)*0.00753),"")</f>
        <v>3.0120000000000001E-2</v>
      </c>
      <c r="Z112" s="56"/>
      <c r="AA112" s="57"/>
      <c r="AE112" s="64"/>
      <c r="BB112" s="121" t="s">
        <v>1</v>
      </c>
      <c r="BL112" s="64">
        <f t="shared" si="19"/>
        <v>10.98</v>
      </c>
      <c r="BM112" s="64">
        <f t="shared" si="20"/>
        <v>11.712</v>
      </c>
      <c r="BN112" s="64">
        <f t="shared" si="21"/>
        <v>2.4038461538461536E-2</v>
      </c>
      <c r="BO112" s="64">
        <f t="shared" si="22"/>
        <v>2.564102564102564E-2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9</v>
      </c>
      <c r="X113" s="386">
        <f t="shared" si="18"/>
        <v>10.8</v>
      </c>
      <c r="Y113" s="36">
        <f>IFERROR(IF(X113=0,"",ROUNDUP(X113/H113,0)*0.00753),"")</f>
        <v>3.0120000000000001E-2</v>
      </c>
      <c r="Z113" s="56"/>
      <c r="AA113" s="57"/>
      <c r="AE113" s="64"/>
      <c r="BB113" s="122" t="s">
        <v>1</v>
      </c>
      <c r="BL113" s="64">
        <f t="shared" si="19"/>
        <v>9.9066666666666663</v>
      </c>
      <c r="BM113" s="64">
        <f t="shared" si="20"/>
        <v>11.888</v>
      </c>
      <c r="BN113" s="64">
        <f t="shared" si="21"/>
        <v>2.1367521367521364E-2</v>
      </c>
      <c r="BO113" s="64">
        <f t="shared" si="22"/>
        <v>2.564102564102564E-2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4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3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71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4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15.416666666666664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17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0.25599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88.9</v>
      </c>
      <c r="X123" s="387">
        <f>IFERROR(SUM(X107:X121),"0")</f>
        <v>96.960000000000008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9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9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23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100</v>
      </c>
      <c r="X134" s="386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64"/>
      <c r="BB134" s="136" t="s">
        <v>1</v>
      </c>
      <c r="BL134" s="64">
        <f>IFERROR(W134*I134/H134,"0")</f>
        <v>106.64285714285715</v>
      </c>
      <c r="BM134" s="64">
        <f>IFERROR(X134*I134/H134,"0")</f>
        <v>107.49600000000001</v>
      </c>
      <c r="BN134" s="64">
        <f>IFERROR(1/J134*(W134/H134),"0")</f>
        <v>0.21258503401360543</v>
      </c>
      <c r="BO134" s="64">
        <f>IFERROR(1/J134*(X134/H134),"0")</f>
        <v>0.21428571428571427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9</v>
      </c>
      <c r="X137" s="386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15.238095238095237</v>
      </c>
      <c r="X139" s="387">
        <f>IFERROR(X134/H134,"0")+IFERROR(X135/H135,"0")+IFERROR(X136/H136,"0")+IFERROR(X137/H137,"0")+IFERROR(X138/H138,"0")</f>
        <v>16</v>
      </c>
      <c r="Y139" s="387">
        <f>IFERROR(IF(Y134="",0,Y134),"0")+IFERROR(IF(Y135="",0,Y135),"0")+IFERROR(IF(Y136="",0,Y136),"0")+IFERROR(IF(Y137="",0,Y137),"0")+IFERROR(IF(Y138="",0,Y138),"0")</f>
        <v>0.29111999999999999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109</v>
      </c>
      <c r="X140" s="387">
        <f>IFERROR(SUM(X134:X138),"0")</f>
        <v>111.60000000000001</v>
      </c>
      <c r="Y140" s="37"/>
      <c r="Z140" s="388"/>
      <c r="AA140" s="388"/>
    </row>
    <row r="141" spans="1:67" ht="27.75" hidden="1" customHeight="1" x14ac:dyDescent="0.2">
      <c r="A141" s="559" t="s">
        <v>235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423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70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80</v>
      </c>
      <c r="X145" s="386">
        <f>IFERROR(IF(W145="",0,CEILING((W145/$H145),1)*$H145),"")</f>
        <v>81</v>
      </c>
      <c r="Y145" s="36">
        <f>IFERROR(IF(X145=0,"",ROUNDUP(X145/H145,0)*0.02175),"")</f>
        <v>0.19574999999999998</v>
      </c>
      <c r="Z145" s="56"/>
      <c r="AA145" s="57"/>
      <c r="AE145" s="64"/>
      <c r="BB145" s="142" t="s">
        <v>1</v>
      </c>
      <c r="BL145" s="64">
        <f>IFERROR(W145*I145/H145,"0")</f>
        <v>84.26666666666668</v>
      </c>
      <c r="BM145" s="64">
        <f>IFERROR(X145*I145/H145,"0")</f>
        <v>85.32</v>
      </c>
      <c r="BN145" s="64">
        <f>IFERROR(1/J145*(W145/H145),"0")</f>
        <v>0.15873015873015872</v>
      </c>
      <c r="BO145" s="64">
        <f>IFERROR(1/J145*(X145/H145),"0")</f>
        <v>0.1607142857142857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51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6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8.8888888888888893</v>
      </c>
      <c r="X148" s="387">
        <f>IFERROR(X144/H144,"0")+IFERROR(X145/H145,"0")+IFERROR(X146/H146,"0")+IFERROR(X147/H147,"0")</f>
        <v>9</v>
      </c>
      <c r="Y148" s="387">
        <f>IFERROR(IF(Y144="",0,Y144),"0")+IFERROR(IF(Y145="",0,Y145),"0")+IFERROR(IF(Y146="",0,Y146),"0")+IFERROR(IF(Y147="",0,Y147),"0")</f>
        <v>0.19574999999999998</v>
      </c>
      <c r="Z148" s="388"/>
      <c r="AA148" s="388"/>
    </row>
    <row r="149" spans="1:67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80</v>
      </c>
      <c r="X149" s="387">
        <f>IFERROR(SUM(X144:X147),"0")</f>
        <v>81</v>
      </c>
      <c r="Y149" s="37"/>
      <c r="Z149" s="388"/>
      <c r="AA149" s="388"/>
    </row>
    <row r="150" spans="1:67" ht="16.5" hidden="1" customHeight="1" x14ac:dyDescent="0.25">
      <c r="A150" s="423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17.5</v>
      </c>
      <c r="X155" s="386">
        <f t="shared" si="23"/>
        <v>18.900000000000002</v>
      </c>
      <c r="Y155" s="36">
        <f>IFERROR(IF(X155=0,"",ROUNDUP(X155/H155,0)*0.00502),"")</f>
        <v>4.5179999999999998E-2</v>
      </c>
      <c r="Z155" s="56"/>
      <c r="AA155" s="57"/>
      <c r="AE155" s="64"/>
      <c r="BB155" s="148" t="s">
        <v>1</v>
      </c>
      <c r="BL155" s="64">
        <f t="shared" si="24"/>
        <v>18.583333333333332</v>
      </c>
      <c r="BM155" s="64">
        <f t="shared" si="25"/>
        <v>20.07</v>
      </c>
      <c r="BN155" s="64">
        <f t="shared" si="26"/>
        <v>3.5612535612535613E-2</v>
      </c>
      <c r="BO155" s="64">
        <f t="shared" si="27"/>
        <v>3.8461538461538464E-2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8.3333333333333321</v>
      </c>
      <c r="X160" s="387">
        <f>IFERROR(X152/H152,"0")+IFERROR(X153/H153,"0")+IFERROR(X154/H154,"0")+IFERROR(X155/H155,"0")+IFERROR(X156/H156,"0")+IFERROR(X157/H157,"0")+IFERROR(X158/H158,"0")+IFERROR(X159/H159,"0")</f>
        <v>9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4.5179999999999998E-2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17.5</v>
      </c>
      <c r="X161" s="387">
        <f>IFERROR(SUM(X152:X159),"0")</f>
        <v>18.900000000000002</v>
      </c>
      <c r="Y161" s="37"/>
      <c r="Z161" s="388"/>
      <c r="AA161" s="388"/>
    </row>
    <row r="162" spans="1:67" ht="16.5" hidden="1" customHeight="1" x14ac:dyDescent="0.25">
      <c r="A162" s="423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18</v>
      </c>
      <c r="X176" s="386">
        <f t="shared" si="28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59" t="s">
        <v>1</v>
      </c>
      <c r="BL176" s="64">
        <f t="shared" si="29"/>
        <v>18.7</v>
      </c>
      <c r="BM176" s="64">
        <f t="shared" si="30"/>
        <v>22.44</v>
      </c>
      <c r="BN176" s="64">
        <f t="shared" si="31"/>
        <v>2.7777777777777776E-2</v>
      </c>
      <c r="BO176" s="64">
        <f t="shared" si="32"/>
        <v>3.3333333333333333E-2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3.333333333333333</v>
      </c>
      <c r="X182" s="387">
        <f>IFERROR(X174/H174,"0")+IFERROR(X175/H175,"0")+IFERROR(X176/H176,"0")+IFERROR(X177/H177,"0")+IFERROR(X178/H178,"0")+IFERROR(X179/H179,"0")+IFERROR(X180/H180,"0")+IFERROR(X181/H181,"0")</f>
        <v>4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3.7479999999999999E-2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18</v>
      </c>
      <c r="X183" s="387">
        <f>IFERROR(SUM(X174:X181),"0")</f>
        <v>21.6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6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2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8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9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4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18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3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9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23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17.5</v>
      </c>
      <c r="X224" s="386">
        <f>IFERROR(IF(W224="",0,CEILING((W224/$H224),1)*$H224),"")</f>
        <v>18.900000000000002</v>
      </c>
      <c r="Y224" s="36">
        <f>IFERROR(IF(X224=0,"",ROUNDUP(X224/H224,0)*0.00502),"")</f>
        <v>4.5179999999999998E-2</v>
      </c>
      <c r="Z224" s="56"/>
      <c r="AA224" s="57"/>
      <c r="AE224" s="64"/>
      <c r="BB224" s="194" t="s">
        <v>1</v>
      </c>
      <c r="BL224" s="64">
        <f>IFERROR(W224*I224/H224,"0")</f>
        <v>18.333333333333332</v>
      </c>
      <c r="BM224" s="64">
        <f>IFERROR(X224*I224/H224,"0")</f>
        <v>19.8</v>
      </c>
      <c r="BN224" s="64">
        <f>IFERROR(1/J224*(W224/H224),"0")</f>
        <v>3.5612535612535613E-2</v>
      </c>
      <c r="BO224" s="64">
        <f>IFERROR(1/J224*(X224/H224),"0")</f>
        <v>3.8461538461538464E-2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8.3333333333333321</v>
      </c>
      <c r="X226" s="387">
        <f>IFERROR(X224/H224,"0")+IFERROR(X225/H225,"0")</f>
        <v>9</v>
      </c>
      <c r="Y226" s="387">
        <f>IFERROR(IF(Y224="",0,Y224),"0")+IFERROR(IF(Y225="",0,Y225),"0")</f>
        <v>4.5179999999999998E-2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17.5</v>
      </c>
      <c r="X227" s="387">
        <f>IFERROR(SUM(X224:X225),"0")</f>
        <v>18.900000000000002</v>
      </c>
      <c r="Y227" s="37"/>
      <c r="Z227" s="388"/>
      <c r="AA227" s="388"/>
    </row>
    <row r="228" spans="1:67" ht="16.5" hidden="1" customHeight="1" x14ac:dyDescent="0.25">
      <c r="A228" s="423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6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5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23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727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1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0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15</v>
      </c>
      <c r="X254" s="386">
        <f>IFERROR(IF(W254="",0,CEILING((W254/$H254),1)*$H254),"")</f>
        <v>16.8</v>
      </c>
      <c r="Y254" s="36">
        <f>IFERROR(IF(X254=0,"",ROUNDUP(X254/H254,0)*0.00753),"")</f>
        <v>3.0120000000000001E-2</v>
      </c>
      <c r="Z254" s="56"/>
      <c r="AA254" s="57"/>
      <c r="AE254" s="64"/>
      <c r="BB254" s="213" t="s">
        <v>1</v>
      </c>
      <c r="BL254" s="64">
        <f>IFERROR(W254*I254/H254,"0")</f>
        <v>15.928571428571429</v>
      </c>
      <c r="BM254" s="64">
        <f>IFERROR(X254*I254/H254,"0")</f>
        <v>17.84</v>
      </c>
      <c r="BN254" s="64">
        <f>IFERROR(1/J254*(W254/H254),"0")</f>
        <v>2.2893772893772892E-2</v>
      </c>
      <c r="BO254" s="64">
        <f>IFERROR(1/J254*(X254/H254),"0")</f>
        <v>2.564102564102564E-2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10.5</v>
      </c>
      <c r="X255" s="386">
        <f>IFERROR(IF(W255="",0,CEILING((W255/$H255),1)*$H255),"")</f>
        <v>10.5</v>
      </c>
      <c r="Y255" s="36">
        <f>IFERROR(IF(X255=0,"",ROUNDUP(X255/H255,0)*0.00502),"")</f>
        <v>2.5100000000000001E-2</v>
      </c>
      <c r="Z255" s="56"/>
      <c r="AA255" s="57"/>
      <c r="AE255" s="64"/>
      <c r="BB255" s="214" t="s">
        <v>1</v>
      </c>
      <c r="BL255" s="64">
        <f>IFERROR(W255*I255/H255,"0")</f>
        <v>11.149999999999999</v>
      </c>
      <c r="BM255" s="64">
        <f>IFERROR(X255*I255/H255,"0")</f>
        <v>11.149999999999999</v>
      </c>
      <c r="BN255" s="64">
        <f>IFERROR(1/J255*(W255/H255),"0")</f>
        <v>2.1367521367521368E-2</v>
      </c>
      <c r="BO255" s="64">
        <f>IFERROR(1/J255*(X255/H255),"0")</f>
        <v>2.1367521367521368E-2</v>
      </c>
    </row>
    <row r="256" spans="1:67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8.5714285714285712</v>
      </c>
      <c r="X256" s="387">
        <f>IFERROR(X253/H253,"0")+IFERROR(X254/H254,"0")+IFERROR(X255/H255,"0")</f>
        <v>9</v>
      </c>
      <c r="Y256" s="387">
        <f>IFERROR(IF(Y253="",0,Y253),"0")+IFERROR(IF(Y254="",0,Y254),"0")+IFERROR(IF(Y255="",0,Y255),"0")</f>
        <v>5.5220000000000005E-2</v>
      </c>
      <c r="Z256" s="388"/>
      <c r="AA256" s="388"/>
    </row>
    <row r="257" spans="1:67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25.5</v>
      </c>
      <c r="X257" s="387">
        <f>IFERROR(SUM(X253:X255),"0")</f>
        <v>27.3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350</v>
      </c>
      <c r="X259" s="386">
        <f t="shared" ref="X259:X265" si="54">IFERROR(IF(W259="",0,CEILING((W259/$H259),1)*$H259),"")</f>
        <v>351</v>
      </c>
      <c r="Y259" s="36">
        <f>IFERROR(IF(X259=0,"",ROUNDUP(X259/H259,0)*0.02175),"")</f>
        <v>0.9787499999999999</v>
      </c>
      <c r="Z259" s="56"/>
      <c r="AA259" s="57"/>
      <c r="AE259" s="64"/>
      <c r="BB259" s="215" t="s">
        <v>1</v>
      </c>
      <c r="BL259" s="64">
        <f t="shared" ref="BL259:BL265" si="55">IFERROR(W259*I259/H259,"0")</f>
        <v>375.03846153846155</v>
      </c>
      <c r="BM259" s="64">
        <f t="shared" ref="BM259:BM265" si="56">IFERROR(X259*I259/H259,"0")</f>
        <v>376.11000000000007</v>
      </c>
      <c r="BN259" s="64">
        <f t="shared" ref="BN259:BN265" si="57">IFERROR(1/J259*(W259/H259),"0")</f>
        <v>0.80128205128205132</v>
      </c>
      <c r="BO259" s="64">
        <f t="shared" ref="BO259:BO265" si="58">IFERROR(1/J259*(X259/H259),"0")</f>
        <v>0.80357142857142849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44.871794871794876</v>
      </c>
      <c r="X266" s="387">
        <f>IFERROR(X259/H259,"0")+IFERROR(X260/H260,"0")+IFERROR(X261/H261,"0")+IFERROR(X262/H262,"0")+IFERROR(X263/H263,"0")+IFERROR(X264/H264,"0")+IFERROR(X265/H265,"0")</f>
        <v>45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0.9787499999999999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350</v>
      </c>
      <c r="X267" s="387">
        <f>IFERROR(SUM(X259:X265),"0")</f>
        <v>351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7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hidden="1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idden="1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hidden="1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7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3.3</v>
      </c>
      <c r="X275" s="386">
        <f>IFERROR(IF(W275="",0,CEILING((W275/$H275),1)*$H275),"")</f>
        <v>6.08</v>
      </c>
      <c r="Y275" s="36">
        <f>IFERROR(IF(X275=0,"",ROUNDUP(X275/H275,0)*0.00753),"")</f>
        <v>1.506E-2</v>
      </c>
      <c r="Z275" s="56"/>
      <c r="AA275" s="57"/>
      <c r="AE275" s="64"/>
      <c r="BB275" s="225" t="s">
        <v>1</v>
      </c>
      <c r="BL275" s="64">
        <f>IFERROR(W275*I275/H275,"0")</f>
        <v>3.5605263157894731</v>
      </c>
      <c r="BM275" s="64">
        <f>IFERROR(X275*I275/H275,"0")</f>
        <v>6.56</v>
      </c>
      <c r="BN275" s="64">
        <f>IFERROR(1/J275*(W275/H275),"0")</f>
        <v>6.9585020242914977E-3</v>
      </c>
      <c r="BO275" s="64">
        <f>IFERROR(1/J275*(X275/H275),"0")</f>
        <v>1.282051282051282E-2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4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5.3999999999999986</v>
      </c>
      <c r="X277" s="386">
        <f>IFERROR(IF(W277="",0,CEILING((W277/$H277),1)*$H277),"")</f>
        <v>7.6499999999999995</v>
      </c>
      <c r="Y277" s="36">
        <f>IFERROR(IF(X277=0,"",ROUNDUP(X277/H277,0)*0.00753),"")</f>
        <v>2.2589999999999999E-2</v>
      </c>
      <c r="Z277" s="56"/>
      <c r="AA277" s="57"/>
      <c r="AE277" s="64"/>
      <c r="BB277" s="227" t="s">
        <v>1</v>
      </c>
      <c r="BL277" s="64">
        <f>IFERROR(W277*I277/H277,"0")</f>
        <v>6.1411764705882339</v>
      </c>
      <c r="BM277" s="64">
        <f>IFERROR(X277*I277/H277,"0")</f>
        <v>8.6999999999999993</v>
      </c>
      <c r="BN277" s="64">
        <f>IFERROR(1/J277*(W277/H277),"0")</f>
        <v>1.357466063348416E-2</v>
      </c>
      <c r="BO277" s="64">
        <f>IFERROR(1/J277*(X277/H277),"0")</f>
        <v>1.9230769230769232E-2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3.2031733746130024</v>
      </c>
      <c r="X278" s="387">
        <f>IFERROR(X275/H275,"0")+IFERROR(X276/H276,"0")+IFERROR(X277/H277,"0")</f>
        <v>5</v>
      </c>
      <c r="Y278" s="387">
        <f>IFERROR(IF(Y275="",0,Y275),"0")+IFERROR(IF(Y276="",0,Y276),"0")+IFERROR(IF(Y277="",0,Y277),"0")</f>
        <v>3.7650000000000003E-2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8.6999999999999993</v>
      </c>
      <c r="X279" s="387">
        <f>IFERROR(SUM(X275:X277),"0")</f>
        <v>13.73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23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6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23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17.5</v>
      </c>
      <c r="X309" s="386">
        <f>IFERROR(IF(W309="",0,CEILING((W309/$H309),1)*$H309),"")</f>
        <v>18.900000000000002</v>
      </c>
      <c r="Y309" s="36">
        <f>IFERROR(IF(X309=0,"",ROUNDUP(X309/H309,0)*0.00753),"")</f>
        <v>6.7769999999999997E-2</v>
      </c>
      <c r="Z309" s="56"/>
      <c r="AA309" s="57"/>
      <c r="AE309" s="64"/>
      <c r="BB309" s="242" t="s">
        <v>1</v>
      </c>
      <c r="BL309" s="64">
        <f>IFERROR(W309*I309/H309,"0")</f>
        <v>19.666666666666664</v>
      </c>
      <c r="BM309" s="64">
        <f>IFERROR(X309*I309/H309,"0")</f>
        <v>21.24</v>
      </c>
      <c r="BN309" s="64">
        <f>IFERROR(1/J309*(W309/H309),"0")</f>
        <v>5.3418803418803409E-2</v>
      </c>
      <c r="BO309" s="64">
        <f>IFERROR(1/J309*(X309/H309),"0")</f>
        <v>5.7692307692307689E-2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8.3333333333333321</v>
      </c>
      <c r="X310" s="387">
        <f>IFERROR(X307/H307,"0")+IFERROR(X308/H308,"0")+IFERROR(X309/H309,"0")</f>
        <v>9</v>
      </c>
      <c r="Y310" s="387">
        <f>IFERROR(IF(Y307="",0,Y307),"0")+IFERROR(IF(Y308="",0,Y308),"0")+IFERROR(IF(Y309="",0,Y309),"0")</f>
        <v>6.7769999999999997E-2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17.5</v>
      </c>
      <c r="X311" s="387">
        <f>IFERROR(SUM(X307:X309),"0")</f>
        <v>18.900000000000002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59" t="s">
        <v>470</v>
      </c>
      <c r="B316" s="560"/>
      <c r="C316" s="560"/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560"/>
      <c r="R316" s="560"/>
      <c r="S316" s="560"/>
      <c r="T316" s="560"/>
      <c r="U316" s="560"/>
      <c r="V316" s="560"/>
      <c r="W316" s="560"/>
      <c r="X316" s="560"/>
      <c r="Y316" s="560"/>
      <c r="Z316" s="48"/>
      <c r="AA316" s="48"/>
    </row>
    <row r="317" spans="1:67" ht="16.5" hidden="1" customHeight="1" x14ac:dyDescent="0.25">
      <c r="A317" s="423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550</v>
      </c>
      <c r="X322" s="386">
        <f t="shared" si="64"/>
        <v>555</v>
      </c>
      <c r="Y322" s="36">
        <f>IFERROR(IF(X322=0,"",ROUNDUP(X322/H322,0)*0.02175),"")</f>
        <v>0.80474999999999997</v>
      </c>
      <c r="Z322" s="56"/>
      <c r="AA322" s="57"/>
      <c r="AE322" s="64"/>
      <c r="BB322" s="247" t="s">
        <v>1</v>
      </c>
      <c r="BL322" s="64">
        <f t="shared" si="65"/>
        <v>567.6</v>
      </c>
      <c r="BM322" s="64">
        <f t="shared" si="66"/>
        <v>572.76</v>
      </c>
      <c r="BN322" s="64">
        <f t="shared" si="67"/>
        <v>0.76388888888888884</v>
      </c>
      <c r="BO322" s="64">
        <f t="shared" si="68"/>
        <v>0.77083333333333326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100</v>
      </c>
      <c r="X324" s="386">
        <f t="shared" si="64"/>
        <v>105</v>
      </c>
      <c r="Y324" s="36">
        <f>IFERROR(IF(X324=0,"",ROUNDUP(X324/H324,0)*0.02175),"")</f>
        <v>0.15225</v>
      </c>
      <c r="Z324" s="56"/>
      <c r="AA324" s="57"/>
      <c r="AE324" s="64"/>
      <c r="BB324" s="249" t="s">
        <v>1</v>
      </c>
      <c r="BL324" s="64">
        <f t="shared" si="65"/>
        <v>103.2</v>
      </c>
      <c r="BM324" s="64">
        <f t="shared" si="66"/>
        <v>108.36</v>
      </c>
      <c r="BN324" s="64">
        <f t="shared" si="67"/>
        <v>0.1388888888888889</v>
      </c>
      <c r="BO324" s="64">
        <f t="shared" si="68"/>
        <v>0.14583333333333331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250</v>
      </c>
      <c r="X326" s="386">
        <f t="shared" si="64"/>
        <v>255</v>
      </c>
      <c r="Y326" s="36">
        <f>IFERROR(IF(X326=0,"",ROUNDUP(X326/H326,0)*0.02175),"")</f>
        <v>0.36974999999999997</v>
      </c>
      <c r="Z326" s="56"/>
      <c r="AA326" s="57"/>
      <c r="AE326" s="64"/>
      <c r="BB326" s="251" t="s">
        <v>1</v>
      </c>
      <c r="BL326" s="64">
        <f t="shared" si="65"/>
        <v>258</v>
      </c>
      <c r="BM326" s="64">
        <f t="shared" si="66"/>
        <v>263.16000000000003</v>
      </c>
      <c r="BN326" s="64">
        <f t="shared" si="67"/>
        <v>0.34722222222222221</v>
      </c>
      <c r="BO326" s="64">
        <f t="shared" si="68"/>
        <v>0.35416666666666663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5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100</v>
      </c>
      <c r="X327" s="386">
        <f t="shared" si="64"/>
        <v>100</v>
      </c>
      <c r="Y327" s="36">
        <f>IFERROR(IF(X327=0,"",ROUNDUP(X327/H327,0)*0.00937),"")</f>
        <v>0.23424999999999999</v>
      </c>
      <c r="Z327" s="56"/>
      <c r="AA327" s="57"/>
      <c r="AE327" s="64"/>
      <c r="BB327" s="252" t="s">
        <v>1</v>
      </c>
      <c r="BL327" s="64">
        <f t="shared" si="65"/>
        <v>105.25</v>
      </c>
      <c r="BM327" s="64">
        <f t="shared" si="66"/>
        <v>105.25</v>
      </c>
      <c r="BN327" s="64">
        <f t="shared" si="67"/>
        <v>0.20833333333333334</v>
      </c>
      <c r="BO327" s="64">
        <f t="shared" si="68"/>
        <v>0.20833333333333334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85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86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1.5609999999999999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1000</v>
      </c>
      <c r="X332" s="387">
        <f>IFERROR(SUM(X319:X330),"0")</f>
        <v>1015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300</v>
      </c>
      <c r="X334" s="386">
        <f>IFERROR(IF(W334="",0,CEILING((W334/$H334),1)*$H334),"")</f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>IFERROR(W334*I334/H334,"0")</f>
        <v>309.60000000000002</v>
      </c>
      <c r="BM334" s="64">
        <f>IFERROR(X334*I334/H334,"0")</f>
        <v>309.60000000000002</v>
      </c>
      <c r="BN334" s="64">
        <f>IFERROR(1/J334*(W334/H334),"0")</f>
        <v>0.41666666666666663</v>
      </c>
      <c r="BO334" s="64">
        <f>IFERROR(1/J334*(X334/H334),"0")</f>
        <v>0.41666666666666663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20</v>
      </c>
      <c r="X337" s="387">
        <f>IFERROR(X334/H334,"0")+IFERROR(X335/H335,"0")+IFERROR(X336/H336,"0")</f>
        <v>20</v>
      </c>
      <c r="Y337" s="387">
        <f>IFERROR(IF(Y334="",0,Y334),"0")+IFERROR(IF(Y335="",0,Y335),"0")+IFERROR(IF(Y336="",0,Y336),"0")</f>
        <v>0.43499999999999994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300</v>
      </c>
      <c r="X338" s="387">
        <f>IFERROR(SUM(X334:X336),"0")</f>
        <v>300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23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560</v>
      </c>
      <c r="X352" s="386">
        <f>IFERROR(IF(W352="",0,CEILING((W352/$H352),1)*$H352),"")</f>
        <v>564</v>
      </c>
      <c r="Y352" s="36">
        <f>IFERROR(IF(X352=0,"",ROUNDUP(X352/H352,0)*0.02175),"")</f>
        <v>1.0222499999999999</v>
      </c>
      <c r="Z352" s="56"/>
      <c r="AA352" s="57"/>
      <c r="AE352" s="64"/>
      <c r="BB352" s="264" t="s">
        <v>1</v>
      </c>
      <c r="BL352" s="64">
        <f>IFERROR(W352*I352/H352,"0")</f>
        <v>582.4</v>
      </c>
      <c r="BM352" s="64">
        <f>IFERROR(X352*I352/H352,"0")</f>
        <v>586.56000000000006</v>
      </c>
      <c r="BN352" s="64">
        <f>IFERROR(1/J352*(W352/H352),"0")</f>
        <v>0.83333333333333326</v>
      </c>
      <c r="BO352" s="64">
        <f>IFERROR(1/J352*(X352/H352),"0")</f>
        <v>0.83928571428571419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100</v>
      </c>
      <c r="X353" s="386">
        <f>IFERROR(IF(W353="",0,CEILING((W353/$H353),1)*$H353),"")</f>
        <v>108</v>
      </c>
      <c r="Y353" s="36">
        <f>IFERROR(IF(X353=0,"",ROUNDUP(X353/H353,0)*0.02175),"")</f>
        <v>0.21749999999999997</v>
      </c>
      <c r="Z353" s="56"/>
      <c r="AA353" s="57"/>
      <c r="AE353" s="64"/>
      <c r="BB353" s="265" t="s">
        <v>1</v>
      </c>
      <c r="BL353" s="64">
        <f>IFERROR(W353*I353/H353,"0")</f>
        <v>104.44444444444444</v>
      </c>
      <c r="BM353" s="64">
        <f>IFERROR(X353*I353/H353,"0")</f>
        <v>112.8</v>
      </c>
      <c r="BN353" s="64">
        <f>IFERROR(1/J353*(W353/H353),"0")</f>
        <v>0.16534391534391535</v>
      </c>
      <c r="BO353" s="64">
        <f>IFERROR(1/J353*(X353/H353),"0")</f>
        <v>0.17857142857142855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55.925925925925924</v>
      </c>
      <c r="X356" s="387">
        <f>IFERROR(X352/H352,"0")+IFERROR(X353/H353,"0")+IFERROR(X354/H354,"0")+IFERROR(X355/H355,"0")</f>
        <v>57</v>
      </c>
      <c r="Y356" s="387">
        <f>IFERROR(IF(Y352="",0,Y352),"0")+IFERROR(IF(Y353="",0,Y353),"0")+IFERROR(IF(Y354="",0,Y354),"0")+IFERROR(IF(Y355="",0,Y355),"0")</f>
        <v>1.2397499999999999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660</v>
      </c>
      <c r="X357" s="387">
        <f>IFERROR(SUM(X352:X355),"0")</f>
        <v>672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30</v>
      </c>
      <c r="X360" s="386">
        <f>IFERROR(IF(W360="",0,CEILING((W360/$H360),1)*$H360),"")</f>
        <v>30.66</v>
      </c>
      <c r="Y360" s="36">
        <f>IFERROR(IF(X360=0,"",ROUNDUP(X360/H360,0)*0.00753),"")</f>
        <v>5.271E-2</v>
      </c>
      <c r="Z360" s="56"/>
      <c r="AA360" s="57"/>
      <c r="AE360" s="64"/>
      <c r="BB360" s="269" t="s">
        <v>1</v>
      </c>
      <c r="BL360" s="64">
        <f>IFERROR(W360*I360/H360,"0")</f>
        <v>31.369863013698634</v>
      </c>
      <c r="BM360" s="64">
        <f>IFERROR(X360*I360/H360,"0")</f>
        <v>32.06</v>
      </c>
      <c r="BN360" s="64">
        <f>IFERROR(1/J360*(W360/H360),"0")</f>
        <v>4.3905865823674041E-2</v>
      </c>
      <c r="BO360" s="64">
        <f>IFERROR(1/J360*(X360/H360),"0")</f>
        <v>4.4871794871794872E-2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6.8493150684931505</v>
      </c>
      <c r="X362" s="387">
        <f>IFERROR(X359/H359,"0")+IFERROR(X360/H360,"0")+IFERROR(X361/H361,"0")</f>
        <v>7</v>
      </c>
      <c r="Y362" s="387">
        <f>IFERROR(IF(Y359="",0,Y359),"0")+IFERROR(IF(Y360="",0,Y360),"0")+IFERROR(IF(Y361="",0,Y361),"0")</f>
        <v>5.271E-2</v>
      </c>
      <c r="Z362" s="388"/>
      <c r="AA362" s="388"/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30</v>
      </c>
      <c r="X363" s="387">
        <f>IFERROR(SUM(X359:X361),"0")</f>
        <v>30.66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6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750</v>
      </c>
      <c r="X365" s="386">
        <f>IFERROR(IF(W365="",0,CEILING((W365/$H365),1)*$H365),"")</f>
        <v>756.6</v>
      </c>
      <c r="Y365" s="36">
        <f>IFERROR(IF(X365=0,"",ROUNDUP(X365/H365,0)*0.02175),"")</f>
        <v>2.10975</v>
      </c>
      <c r="Z365" s="56"/>
      <c r="AA365" s="57"/>
      <c r="AE365" s="64"/>
      <c r="BB365" s="271" t="s">
        <v>1</v>
      </c>
      <c r="BL365" s="64">
        <f>IFERROR(W365*I365/H365,"0")</f>
        <v>804.2307692307694</v>
      </c>
      <c r="BM365" s="64">
        <f>IFERROR(X365*I365/H365,"0")</f>
        <v>811.30800000000011</v>
      </c>
      <c r="BN365" s="64">
        <f>IFERROR(1/J365*(W365/H365),"0")</f>
        <v>1.7170329670329672</v>
      </c>
      <c r="BO365" s="64">
        <f>IFERROR(1/J365*(X365/H365),"0")</f>
        <v>1.732142857142857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140</v>
      </c>
      <c r="X367" s="386">
        <f>IFERROR(IF(W367="",0,CEILING((W367/$H367),1)*$H367),"")</f>
        <v>141.6</v>
      </c>
      <c r="Y367" s="36">
        <f>IFERROR(IF(X367=0,"",ROUNDUP(X367/H367,0)*0.00753),"")</f>
        <v>0.44427</v>
      </c>
      <c r="Z367" s="56"/>
      <c r="AA367" s="57"/>
      <c r="AE367" s="64"/>
      <c r="BB367" s="273" t="s">
        <v>1</v>
      </c>
      <c r="BL367" s="64">
        <f>IFERROR(W367*I367/H367,"0")</f>
        <v>156.56666666666669</v>
      </c>
      <c r="BM367" s="64">
        <f>IFERROR(X367*I367/H367,"0")</f>
        <v>158.35599999999999</v>
      </c>
      <c r="BN367" s="64">
        <f>IFERROR(1/J367*(W367/H367),"0")</f>
        <v>0.37393162393162394</v>
      </c>
      <c r="BO367" s="64">
        <f>IFERROR(1/J367*(X367/H367),"0")</f>
        <v>0.37820512820512819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154.4871794871795</v>
      </c>
      <c r="X370" s="387">
        <f>IFERROR(X365/H365,"0")+IFERROR(X366/H366,"0")+IFERROR(X367/H367,"0")+IFERROR(X368/H368,"0")+IFERROR(X369/H369,"0")</f>
        <v>156</v>
      </c>
      <c r="Y370" s="387">
        <f>IFERROR(IF(Y365="",0,Y365),"0")+IFERROR(IF(Y366="",0,Y366),"0")+IFERROR(IF(Y367="",0,Y367),"0")+IFERROR(IF(Y368="",0,Y368),"0")+IFERROR(IF(Y369="",0,Y369),"0")</f>
        <v>2.55402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890</v>
      </c>
      <c r="X371" s="387">
        <f>IFERROR(SUM(X365:X369),"0")</f>
        <v>898.2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59" t="s">
        <v>533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48"/>
      <c r="AA377" s="48"/>
    </row>
    <row r="378" spans="1:67" ht="16.5" hidden="1" customHeight="1" x14ac:dyDescent="0.25">
      <c r="A378" s="423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720" t="s">
        <v>541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40</v>
      </c>
      <c r="X386" s="386">
        <f t="shared" si="69"/>
        <v>42</v>
      </c>
      <c r="Y386" s="36">
        <f t="shared" si="70"/>
        <v>7.5300000000000006E-2</v>
      </c>
      <c r="Z386" s="56"/>
      <c r="AA386" s="57"/>
      <c r="AE386" s="64"/>
      <c r="BB386" s="281" t="s">
        <v>1</v>
      </c>
      <c r="BL386" s="64">
        <f t="shared" si="71"/>
        <v>42.190476190476183</v>
      </c>
      <c r="BM386" s="64">
        <f t="shared" si="72"/>
        <v>44.3</v>
      </c>
      <c r="BN386" s="64">
        <f t="shared" si="73"/>
        <v>6.1050061050061048E-2</v>
      </c>
      <c r="BO386" s="64">
        <f t="shared" si="74"/>
        <v>6.4102564102564097E-2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693" t="s">
        <v>545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49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20</v>
      </c>
      <c r="X389" s="386">
        <f t="shared" si="69"/>
        <v>21</v>
      </c>
      <c r="Y389" s="36">
        <f t="shared" si="70"/>
        <v>3.7650000000000003E-2</v>
      </c>
      <c r="Z389" s="56"/>
      <c r="AA389" s="57"/>
      <c r="AE389" s="64"/>
      <c r="BB389" s="284" t="s">
        <v>1</v>
      </c>
      <c r="BL389" s="64">
        <f t="shared" si="71"/>
        <v>21.095238095238091</v>
      </c>
      <c r="BM389" s="64">
        <f t="shared" si="72"/>
        <v>22.15</v>
      </c>
      <c r="BN389" s="64">
        <f t="shared" si="73"/>
        <v>3.0525030525030524E-2</v>
      </c>
      <c r="BO389" s="64">
        <f t="shared" si="74"/>
        <v>3.2051282051282048E-2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1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5" t="s">
        <v>559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17.5</v>
      </c>
      <c r="X395" s="386">
        <f t="shared" si="69"/>
        <v>18.900000000000002</v>
      </c>
      <c r="Y395" s="36">
        <f t="shared" si="75"/>
        <v>4.5179999999999998E-2</v>
      </c>
      <c r="Z395" s="56"/>
      <c r="AA395" s="57"/>
      <c r="AE395" s="64"/>
      <c r="BB395" s="290" t="s">
        <v>1</v>
      </c>
      <c r="BL395" s="64">
        <f t="shared" si="71"/>
        <v>18.583333333333332</v>
      </c>
      <c r="BM395" s="64">
        <f t="shared" si="72"/>
        <v>20.07</v>
      </c>
      <c r="BN395" s="64">
        <f t="shared" si="73"/>
        <v>3.5612535612535613E-2</v>
      </c>
      <c r="BO395" s="64">
        <f t="shared" si="74"/>
        <v>3.8461538461538464E-2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5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0" t="s">
        <v>567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572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75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6" t="s">
        <v>580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7" t="s">
        <v>585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22.619047619047617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0.15812999999999999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77.5</v>
      </c>
      <c r="X409" s="387">
        <f>IFERROR(SUM(X385:X407),"0")</f>
        <v>81.900000000000006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23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729" t="s">
        <v>606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15</v>
      </c>
      <c r="X428" s="386">
        <f t="shared" ref="X428:X435" si="76">IFERROR(IF(W428="",0,CEILING((W428/$H428),1)*$H428),"")</f>
        <v>16.8</v>
      </c>
      <c r="Y428" s="36">
        <f>IFERROR(IF(X428=0,"",ROUNDUP(X428/H428,0)*0.00753),"")</f>
        <v>3.0120000000000001E-2</v>
      </c>
      <c r="Z428" s="56"/>
      <c r="AA428" s="57"/>
      <c r="AE428" s="64"/>
      <c r="BB428" s="310" t="s">
        <v>1</v>
      </c>
      <c r="BL428" s="64">
        <f t="shared" ref="BL428:BL435" si="77">IFERROR(W428*I428/H428,"0")</f>
        <v>15.821428571428568</v>
      </c>
      <c r="BM428" s="64">
        <f t="shared" ref="BM428:BM435" si="78">IFERROR(X428*I428/H428,"0")</f>
        <v>17.72</v>
      </c>
      <c r="BN428" s="64">
        <f t="shared" ref="BN428:BN435" si="79">IFERROR(1/J428*(W428/H428),"0")</f>
        <v>2.2893772893772892E-2</v>
      </c>
      <c r="BO428" s="64">
        <f t="shared" ref="BO428:BO435" si="80">IFERROR(1/J428*(X428/H428),"0")</f>
        <v>2.564102564102564E-2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718" t="s">
        <v>615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61" t="s">
        <v>619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3.5714285714285712</v>
      </c>
      <c r="X436" s="387">
        <f>IFERROR(X428/H428,"0")+IFERROR(X429/H429,"0")+IFERROR(X430/H430,"0")+IFERROR(X431/H431,"0")+IFERROR(X432/H432,"0")+IFERROR(X433/H433,"0")+IFERROR(X434/H434,"0")+IFERROR(X435/H435,"0")</f>
        <v>4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3.0120000000000001E-2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15</v>
      </c>
      <c r="X437" s="387">
        <f>IFERROR(SUM(X428:X435),"0")</f>
        <v>16.8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23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23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1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20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59" t="s">
        <v>646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48"/>
      <c r="AA468" s="48"/>
    </row>
    <row r="469" spans="1:67" ht="16.5" hidden="1" customHeight="1" x14ac:dyDescent="0.25">
      <c r="A469" s="423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8">
        <v>4607091383522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70</v>
      </c>
      <c r="X472" s="386">
        <f t="shared" si="82"/>
        <v>73.92</v>
      </c>
      <c r="Y472" s="36">
        <f t="shared" si="83"/>
        <v>0.16744000000000001</v>
      </c>
      <c r="Z472" s="56"/>
      <c r="AA472" s="57"/>
      <c r="AE472" s="64"/>
      <c r="BB472" s="329" t="s">
        <v>1</v>
      </c>
      <c r="BL472" s="64">
        <f t="shared" si="84"/>
        <v>74.772727272727266</v>
      </c>
      <c r="BM472" s="64">
        <f t="shared" si="85"/>
        <v>78.959999999999994</v>
      </c>
      <c r="BN472" s="64">
        <f t="shared" si="86"/>
        <v>0.12747668997668998</v>
      </c>
      <c r="BO472" s="64">
        <f t="shared" si="87"/>
        <v>0.13461538461538464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8">
        <v>4680115885226</v>
      </c>
      <c r="E473" s="399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13.257575757575758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14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0.16744000000000001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70</v>
      </c>
      <c r="X483" s="387">
        <f>IFERROR(SUM(X471:X481),"0")</f>
        <v>73.92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50</v>
      </c>
      <c r="X485" s="386">
        <f>IFERROR(IF(W485="",0,CEILING((W485/$H485),1)*$H485),"")</f>
        <v>52.800000000000004</v>
      </c>
      <c r="Y485" s="36">
        <f>IFERROR(IF(X485=0,"",ROUNDUP(X485/H485,0)*0.01196),"")</f>
        <v>0.1196</v>
      </c>
      <c r="Z485" s="56"/>
      <c r="AA485" s="57"/>
      <c r="AE485" s="64"/>
      <c r="BB485" s="339" t="s">
        <v>1</v>
      </c>
      <c r="BL485" s="64">
        <f>IFERROR(W485*I485/H485,"0")</f>
        <v>53.409090909090907</v>
      </c>
      <c r="BM485" s="64">
        <f>IFERROR(X485*I485/H485,"0")</f>
        <v>56.400000000000006</v>
      </c>
      <c r="BN485" s="64">
        <f>IFERROR(1/J485*(W485/H485),"0")</f>
        <v>9.1054778554778545E-2</v>
      </c>
      <c r="BO485" s="64">
        <f>IFERROR(1/J485*(X485/H485),"0")</f>
        <v>9.6153846153846159E-2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9.4696969696969688</v>
      </c>
      <c r="X487" s="387">
        <f>IFERROR(X485/H485,"0")+IFERROR(X486/H486,"0")</f>
        <v>10</v>
      </c>
      <c r="Y487" s="387">
        <f>IFERROR(IF(Y485="",0,Y485),"0")+IFERROR(IF(Y486="",0,Y486),"0")</f>
        <v>0.1196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50</v>
      </c>
      <c r="X488" s="387">
        <f>IFERROR(SUM(X485:X486),"0")</f>
        <v>52.800000000000004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25</v>
      </c>
      <c r="X492" s="386">
        <f t="shared" si="88"/>
        <v>26.400000000000002</v>
      </c>
      <c r="Y492" s="36">
        <f>IFERROR(IF(X492=0,"",ROUNDUP(X492/H492,0)*0.01196),"")</f>
        <v>5.9799999999999999E-2</v>
      </c>
      <c r="Z492" s="56"/>
      <c r="AA492" s="57"/>
      <c r="AE492" s="64"/>
      <c r="BB492" s="343" t="s">
        <v>1</v>
      </c>
      <c r="BL492" s="64">
        <f t="shared" si="89"/>
        <v>26.704545454545453</v>
      </c>
      <c r="BM492" s="64">
        <f t="shared" si="90"/>
        <v>28.200000000000003</v>
      </c>
      <c r="BN492" s="64">
        <f t="shared" si="91"/>
        <v>4.5527389277389273E-2</v>
      </c>
      <c r="BO492" s="64">
        <f t="shared" si="92"/>
        <v>4.807692307692308E-2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4.7348484848484844</v>
      </c>
      <c r="X496" s="387">
        <f>IFERROR(X490/H490,"0")+IFERROR(X491/H491,"0")+IFERROR(X492/H492,"0")+IFERROR(X493/H493,"0")+IFERROR(X494/H494,"0")+IFERROR(X495/H495,"0")</f>
        <v>5</v>
      </c>
      <c r="Y496" s="387">
        <f>IFERROR(IF(Y490="",0,Y490),"0")+IFERROR(IF(Y491="",0,Y491),"0")+IFERROR(IF(Y492="",0,Y492),"0")+IFERROR(IF(Y493="",0,Y493),"0")+IFERROR(IF(Y494="",0,Y494),"0")+IFERROR(IF(Y495="",0,Y495),"0")</f>
        <v>5.9799999999999999E-2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25</v>
      </c>
      <c r="X497" s="387">
        <f>IFERROR(SUM(X490:X495),"0")</f>
        <v>26.400000000000002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59" t="s">
        <v>695</v>
      </c>
      <c r="B508" s="560"/>
      <c r="C508" s="560"/>
      <c r="D508" s="560"/>
      <c r="E508" s="560"/>
      <c r="F508" s="560"/>
      <c r="G508" s="560"/>
      <c r="H508" s="560"/>
      <c r="I508" s="560"/>
      <c r="J508" s="560"/>
      <c r="K508" s="560"/>
      <c r="L508" s="560"/>
      <c r="M508" s="560"/>
      <c r="N508" s="560"/>
      <c r="O508" s="560"/>
      <c r="P508" s="560"/>
      <c r="Q508" s="560"/>
      <c r="R508" s="560"/>
      <c r="S508" s="560"/>
      <c r="T508" s="560"/>
      <c r="U508" s="560"/>
      <c r="V508" s="560"/>
      <c r="W508" s="560"/>
      <c r="X508" s="560"/>
      <c r="Y508" s="560"/>
      <c r="Z508" s="48"/>
      <c r="AA508" s="48"/>
    </row>
    <row r="509" spans="1:67" ht="16.5" hidden="1" customHeight="1" x14ac:dyDescent="0.25">
      <c r="A509" s="423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9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47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90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6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85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67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21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46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1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67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37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497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1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hidden="1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67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69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5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27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9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9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1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3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4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4946.1000000000004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5057.2699999999995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4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5208.087001475511</v>
      </c>
      <c r="X551" s="387">
        <f>IFERROR(SUM(BM22:BM547),"0")</f>
        <v>5325.6359999999995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4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9</v>
      </c>
      <c r="X552" s="38">
        <f>ROUNDUP(SUM(BO22:BO547),0)</f>
        <v>10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4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5433.087001475511</v>
      </c>
      <c r="X553" s="387">
        <f>GrossWeightTotalR+PalletQtyTotalR*25</f>
        <v>5575.6359999999995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4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650.61035650097415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670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4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10.741749999999998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1"/>
      <c r="E557" s="661"/>
      <c r="F557" s="586"/>
      <c r="G557" s="389" t="s">
        <v>235</v>
      </c>
      <c r="H557" s="661"/>
      <c r="I557" s="661"/>
      <c r="J557" s="661"/>
      <c r="K557" s="661"/>
      <c r="L557" s="661"/>
      <c r="M557" s="661"/>
      <c r="N557" s="661"/>
      <c r="O557" s="586"/>
      <c r="P557" s="389" t="s">
        <v>470</v>
      </c>
      <c r="Q557" s="586"/>
      <c r="R557" s="389" t="s">
        <v>533</v>
      </c>
      <c r="S557" s="661"/>
      <c r="T557" s="661"/>
      <c r="U557" s="586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6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7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202.50000000000003</v>
      </c>
      <c r="D560" s="46">
        <f>IFERROR(X59*1,"0")+IFERROR(X60*1,"0")+IFERROR(X61*1,"0")+IFERROR(X62*1,"0")</f>
        <v>446.40000000000003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577.76</v>
      </c>
      <c r="F560" s="46">
        <f>IFERROR(X134*1,"0")+IFERROR(X135*1,"0")+IFERROR(X136*1,"0")+IFERROR(X137*1,"0")+IFERROR(X138*1,"0")</f>
        <v>111.60000000000001</v>
      </c>
      <c r="G560" s="46">
        <f>IFERROR(X144*1,"0")+IFERROR(X145*1,"0")+IFERROR(X146*1,"0")+IFERROR(X147*1,"0")</f>
        <v>81</v>
      </c>
      <c r="H560" s="46">
        <f>IFERROR(X152*1,"0")+IFERROR(X153*1,"0")+IFERROR(X154*1,"0")+IFERROR(X155*1,"0")+IFERROR(X156*1,"0")+IFERROR(X157*1,"0")+IFERROR(X158*1,"0")+IFERROR(X159*1,"0")</f>
        <v>18.900000000000002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21.6</v>
      </c>
      <c r="J560" s="46">
        <f>IFERROR(X214*1,"0")+IFERROR(X215*1,"0")+IFERROR(X216*1,"0")+IFERROR(X217*1,"0")+IFERROR(X218*1,"0")+IFERROR(X219*1,"0")+IFERROR(X220*1,"0")+IFERROR(X224*1,"0")+IFERROR(X225*1,"0")</f>
        <v>18.900000000000002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392.03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18.900000000000002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1315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1600.86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81.900000000000006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16.8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153.12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,50"/>
        <filter val="10,89"/>
        <filter val="100,00"/>
        <filter val="109,00"/>
        <filter val="13,26"/>
        <filter val="140,00"/>
        <filter val="15,00"/>
        <filter val="15,24"/>
        <filter val="15,42"/>
        <filter val="150,00"/>
        <filter val="154,49"/>
        <filter val="16,00"/>
        <filter val="17,50"/>
        <filter val="18,00"/>
        <filter val="199,50"/>
        <filter val="20,00"/>
        <filter val="200,00"/>
        <filter val="22,62"/>
        <filter val="25,00"/>
        <filter val="25,50"/>
        <filter val="250,00"/>
        <filter val="3,20"/>
        <filter val="3,30"/>
        <filter val="3,33"/>
        <filter val="3,57"/>
        <filter val="30,00"/>
        <filter val="300,00"/>
        <filter val="32,22"/>
        <filter val="350,00"/>
        <filter val="4 946,10"/>
        <filter val="4,73"/>
        <filter val="40,00"/>
        <filter val="40,50"/>
        <filter val="416,00"/>
        <filter val="44,87"/>
        <filter val="440,00"/>
        <filter val="49,50"/>
        <filter val="5 208,09"/>
        <filter val="5 433,09"/>
        <filter val="5,40"/>
        <filter val="50,00"/>
        <filter val="52,41"/>
        <filter val="54,65"/>
        <filter val="55,93"/>
        <filter val="550,00"/>
        <filter val="560,00"/>
        <filter val="6,85"/>
        <filter val="60,00"/>
        <filter val="650,61"/>
        <filter val="660,00"/>
        <filter val="70,00"/>
        <filter val="750,00"/>
        <filter val="77,50"/>
        <filter val="8,33"/>
        <filter val="8,57"/>
        <filter val="8,70"/>
        <filter val="8,89"/>
        <filter val="80,00"/>
        <filter val="85,00"/>
        <filter val="88,90"/>
        <filter val="890,00"/>
        <filter val="9"/>
        <filter val="9,00"/>
        <filter val="9,47"/>
        <filter val="9,90"/>
        <filter val="90,0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78:E78"/>
    <mergeCell ref="D134:E134"/>
    <mergeCell ref="O45:U45"/>
    <mergeCell ref="D205:E205"/>
    <mergeCell ref="O210:U210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539:S539"/>
    <mergeCell ref="A508:Y508"/>
    <mergeCell ref="O145:S145"/>
    <mergeCell ref="A166:N167"/>
    <mergeCell ref="O343:U343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120:S120"/>
    <mergeCell ref="O217:S217"/>
    <mergeCell ref="D473:E473"/>
    <mergeCell ref="O224:S224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O386:S386"/>
    <mergeCell ref="O513:S513"/>
    <mergeCell ref="D178:E178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O44:U44"/>
    <mergeCell ref="D74:E74"/>
    <mergeCell ref="D68:E68"/>
    <mergeCell ref="D59:E59"/>
    <mergeCell ref="A42:Y42"/>
    <mergeCell ref="A213:Y213"/>
    <mergeCell ref="A151:Y151"/>
    <mergeCell ref="A287:Y287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39:E39"/>
    <mergeCell ref="O61:S61"/>
    <mergeCell ref="O232:S232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88:N89"/>
    <mergeCell ref="O296:U296"/>
    <mergeCell ref="O359:S359"/>
    <mergeCell ref="A345:Y345"/>
    <mergeCell ref="O153:S153"/>
    <mergeCell ref="O482:U482"/>
    <mergeCell ref="O282:S282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O524:S524"/>
    <mergeCell ref="A451:Y45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D558:D5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