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8ECC52-EE26-416D-8B48-282B129185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L527" i="2"/>
  <c r="X527" i="2"/>
  <c r="Y527" i="2" s="1"/>
  <c r="BN526" i="2"/>
  <c r="BL526" i="2"/>
  <c r="X526" i="2"/>
  <c r="Y526" i="2" s="1"/>
  <c r="BN525" i="2"/>
  <c r="BL525" i="2"/>
  <c r="X525" i="2"/>
  <c r="Y525" i="2" s="1"/>
  <c r="BN524" i="2"/>
  <c r="BL524" i="2"/>
  <c r="X524" i="2"/>
  <c r="Y524" i="2" s="1"/>
  <c r="BN523" i="2"/>
  <c r="BL523" i="2"/>
  <c r="X523" i="2"/>
  <c r="Y523" i="2" s="1"/>
  <c r="W521" i="2"/>
  <c r="W520" i="2"/>
  <c r="BN519" i="2"/>
  <c r="BL519" i="2"/>
  <c r="X519" i="2"/>
  <c r="BN518" i="2"/>
  <c r="BL518" i="2"/>
  <c r="X518" i="2"/>
  <c r="Y518" i="2" s="1"/>
  <c r="BO517" i="2"/>
  <c r="BN517" i="2"/>
  <c r="BM517" i="2"/>
  <c r="BL517" i="2"/>
  <c r="Y517" i="2"/>
  <c r="X517" i="2"/>
  <c r="BN516" i="2"/>
  <c r="BL516" i="2"/>
  <c r="X516" i="2"/>
  <c r="Y516" i="2" s="1"/>
  <c r="BN515" i="2"/>
  <c r="BL515" i="2"/>
  <c r="X515" i="2"/>
  <c r="BN514" i="2"/>
  <c r="BL514" i="2"/>
  <c r="X514" i="2"/>
  <c r="Y514" i="2" s="1"/>
  <c r="BN513" i="2"/>
  <c r="BL513" i="2"/>
  <c r="X513" i="2"/>
  <c r="BO513" i="2" s="1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O505" i="2"/>
  <c r="W503" i="2"/>
  <c r="W502" i="2"/>
  <c r="BN501" i="2"/>
  <c r="BL501" i="2"/>
  <c r="X501" i="2"/>
  <c r="O501" i="2"/>
  <c r="BN500" i="2"/>
  <c r="BL500" i="2"/>
  <c r="X500" i="2"/>
  <c r="Y500" i="2" s="1"/>
  <c r="O500" i="2"/>
  <c r="BN499" i="2"/>
  <c r="BL499" i="2"/>
  <c r="X499" i="2"/>
  <c r="Y499" i="2" s="1"/>
  <c r="O499" i="2"/>
  <c r="W497" i="2"/>
  <c r="W496" i="2"/>
  <c r="BN495" i="2"/>
  <c r="BL495" i="2"/>
  <c r="X495" i="2"/>
  <c r="Y495" i="2" s="1"/>
  <c r="O495" i="2"/>
  <c r="BN494" i="2"/>
  <c r="BL494" i="2"/>
  <c r="X494" i="2"/>
  <c r="BO494" i="2" s="1"/>
  <c r="O494" i="2"/>
  <c r="BN493" i="2"/>
  <c r="BL493" i="2"/>
  <c r="X493" i="2"/>
  <c r="BO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O478" i="2"/>
  <c r="BN477" i="2"/>
  <c r="BL477" i="2"/>
  <c r="X477" i="2"/>
  <c r="BO477" i="2" s="1"/>
  <c r="O477" i="2"/>
  <c r="BO476" i="2"/>
  <c r="BN476" i="2"/>
  <c r="BM476" i="2"/>
  <c r="BL476" i="2"/>
  <c r="Y476" i="2"/>
  <c r="X476" i="2"/>
  <c r="O476" i="2"/>
  <c r="BN475" i="2"/>
  <c r="BL475" i="2"/>
  <c r="X475" i="2"/>
  <c r="Y475" i="2" s="1"/>
  <c r="O475" i="2"/>
  <c r="BN474" i="2"/>
  <c r="BL474" i="2"/>
  <c r="X474" i="2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X460" i="2"/>
  <c r="Y460" i="2" s="1"/>
  <c r="W457" i="2"/>
  <c r="W456" i="2"/>
  <c r="BN455" i="2"/>
  <c r="BL455" i="2"/>
  <c r="X455" i="2"/>
  <c r="BO455" i="2" s="1"/>
  <c r="O455" i="2"/>
  <c r="BN454" i="2"/>
  <c r="BL454" i="2"/>
  <c r="X454" i="2"/>
  <c r="BO454" i="2" s="1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O435" i="2"/>
  <c r="BN434" i="2"/>
  <c r="BL434" i="2"/>
  <c r="X434" i="2"/>
  <c r="Y434" i="2" s="1"/>
  <c r="BN433" i="2"/>
  <c r="BL433" i="2"/>
  <c r="X433" i="2"/>
  <c r="O433" i="2"/>
  <c r="BN432" i="2"/>
  <c r="BL432" i="2"/>
  <c r="X432" i="2"/>
  <c r="Y432" i="2" s="1"/>
  <c r="BN431" i="2"/>
  <c r="BL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O411" i="2"/>
  <c r="W409" i="2"/>
  <c r="W408" i="2"/>
  <c r="BN407" i="2"/>
  <c r="BL407" i="2"/>
  <c r="X407" i="2"/>
  <c r="BO407" i="2" s="1"/>
  <c r="BN406" i="2"/>
  <c r="BL406" i="2"/>
  <c r="X406" i="2"/>
  <c r="O406" i="2"/>
  <c r="BN405" i="2"/>
  <c r="BL405" i="2"/>
  <c r="X405" i="2"/>
  <c r="BM405" i="2" s="1"/>
  <c r="O405" i="2"/>
  <c r="BN404" i="2"/>
  <c r="BL404" i="2"/>
  <c r="X404" i="2"/>
  <c r="Y404" i="2" s="1"/>
  <c r="BN403" i="2"/>
  <c r="BL403" i="2"/>
  <c r="X403" i="2"/>
  <c r="BO403" i="2" s="1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BN397" i="2"/>
  <c r="BL397" i="2"/>
  <c r="X397" i="2"/>
  <c r="BO397" i="2" s="1"/>
  <c r="O397" i="2"/>
  <c r="BN396" i="2"/>
  <c r="BL396" i="2"/>
  <c r="X396" i="2"/>
  <c r="BO396" i="2" s="1"/>
  <c r="BN395" i="2"/>
  <c r="BL395" i="2"/>
  <c r="X395" i="2"/>
  <c r="O395" i="2"/>
  <c r="BN394" i="2"/>
  <c r="BL394" i="2"/>
  <c r="X394" i="2"/>
  <c r="BM394" i="2" s="1"/>
  <c r="BN393" i="2"/>
  <c r="BL393" i="2"/>
  <c r="X393" i="2"/>
  <c r="Y393" i="2" s="1"/>
  <c r="O393" i="2"/>
  <c r="BN392" i="2"/>
  <c r="BL392" i="2"/>
  <c r="X392" i="2"/>
  <c r="BO392" i="2" s="1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N387" i="2"/>
  <c r="BL387" i="2"/>
  <c r="X387" i="2"/>
  <c r="BO387" i="2" s="1"/>
  <c r="BN386" i="2"/>
  <c r="BL386" i="2"/>
  <c r="X386" i="2"/>
  <c r="BO386" i="2" s="1"/>
  <c r="O386" i="2"/>
  <c r="BN385" i="2"/>
  <c r="BL385" i="2"/>
  <c r="X385" i="2"/>
  <c r="BO385" i="2" s="1"/>
  <c r="W383" i="2"/>
  <c r="W382" i="2"/>
  <c r="BN381" i="2"/>
  <c r="BL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BO369" i="2" s="1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BM366" i="2" s="1"/>
  <c r="O366" i="2"/>
  <c r="BN365" i="2"/>
  <c r="BL365" i="2"/>
  <c r="X365" i="2"/>
  <c r="BO365" i="2" s="1"/>
  <c r="O365" i="2"/>
  <c r="W363" i="2"/>
  <c r="W362" i="2"/>
  <c r="BN361" i="2"/>
  <c r="BL361" i="2"/>
  <c r="X361" i="2"/>
  <c r="BO361" i="2" s="1"/>
  <c r="O361" i="2"/>
  <c r="BN360" i="2"/>
  <c r="BL360" i="2"/>
  <c r="X360" i="2"/>
  <c r="BO360" i="2" s="1"/>
  <c r="O360" i="2"/>
  <c r="BN359" i="2"/>
  <c r="BL359" i="2"/>
  <c r="X359" i="2"/>
  <c r="X363" i="2" s="1"/>
  <c r="O359" i="2"/>
  <c r="W357" i="2"/>
  <c r="W356" i="2"/>
  <c r="BN355" i="2"/>
  <c r="BL355" i="2"/>
  <c r="X355" i="2"/>
  <c r="BO355" i="2" s="1"/>
  <c r="O355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BO346" i="2" s="1"/>
  <c r="O346" i="2"/>
  <c r="W344" i="2"/>
  <c r="W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BO340" i="2" s="1"/>
  <c r="O340" i="2"/>
  <c r="W338" i="2"/>
  <c r="W337" i="2"/>
  <c r="BN336" i="2"/>
  <c r="BL336" i="2"/>
  <c r="X336" i="2"/>
  <c r="BO336" i="2" s="1"/>
  <c r="O336" i="2"/>
  <c r="BN335" i="2"/>
  <c r="BL335" i="2"/>
  <c r="X335" i="2"/>
  <c r="Y335" i="2" s="1"/>
  <c r="O335" i="2"/>
  <c r="BN334" i="2"/>
  <c r="BL334" i="2"/>
  <c r="X334" i="2"/>
  <c r="BO334" i="2" s="1"/>
  <c r="O334" i="2"/>
  <c r="W332" i="2"/>
  <c r="W331" i="2"/>
  <c r="BN330" i="2"/>
  <c r="BL330" i="2"/>
  <c r="X330" i="2"/>
  <c r="BO330" i="2" s="1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BM327" i="2" s="1"/>
  <c r="O327" i="2"/>
  <c r="BN326" i="2"/>
  <c r="BL326" i="2"/>
  <c r="X326" i="2"/>
  <c r="BO326" i="2" s="1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N320" i="2"/>
  <c r="BL320" i="2"/>
  <c r="X320" i="2"/>
  <c r="BO320" i="2" s="1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BO308" i="2" s="1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W300" i="2"/>
  <c r="W299" i="2"/>
  <c r="BN298" i="2"/>
  <c r="BL298" i="2"/>
  <c r="X298" i="2"/>
  <c r="X300" i="2" s="1"/>
  <c r="O298" i="2"/>
  <c r="W296" i="2"/>
  <c r="W295" i="2"/>
  <c r="BN294" i="2"/>
  <c r="BL294" i="2"/>
  <c r="X294" i="2"/>
  <c r="O294" i="2"/>
  <c r="BN293" i="2"/>
  <c r="BL293" i="2"/>
  <c r="X293" i="2"/>
  <c r="BO293" i="2" s="1"/>
  <c r="O293" i="2"/>
  <c r="BN292" i="2"/>
  <c r="BL292" i="2"/>
  <c r="X292" i="2"/>
  <c r="BM292" i="2" s="1"/>
  <c r="O292" i="2"/>
  <c r="BN291" i="2"/>
  <c r="BL291" i="2"/>
  <c r="X291" i="2"/>
  <c r="BO291" i="2" s="1"/>
  <c r="O291" i="2"/>
  <c r="BN290" i="2"/>
  <c r="BL290" i="2"/>
  <c r="X290" i="2"/>
  <c r="BM290" i="2" s="1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N282" i="2"/>
  <c r="BL282" i="2"/>
  <c r="X282" i="2"/>
  <c r="BO282" i="2" s="1"/>
  <c r="O282" i="2"/>
  <c r="BN281" i="2"/>
  <c r="BL281" i="2"/>
  <c r="X281" i="2"/>
  <c r="O281" i="2"/>
  <c r="W279" i="2"/>
  <c r="W278" i="2"/>
  <c r="BN277" i="2"/>
  <c r="BL277" i="2"/>
  <c r="X277" i="2"/>
  <c r="O277" i="2"/>
  <c r="BN276" i="2"/>
  <c r="BL276" i="2"/>
  <c r="X276" i="2"/>
  <c r="BO276" i="2" s="1"/>
  <c r="BN275" i="2"/>
  <c r="BL275" i="2"/>
  <c r="X275" i="2"/>
  <c r="BO275" i="2" s="1"/>
  <c r="W273" i="2"/>
  <c r="W272" i="2"/>
  <c r="BN271" i="2"/>
  <c r="BL271" i="2"/>
  <c r="X271" i="2"/>
  <c r="O271" i="2"/>
  <c r="BN270" i="2"/>
  <c r="BL270" i="2"/>
  <c r="X270" i="2"/>
  <c r="BO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Y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BO249" i="2" s="1"/>
  <c r="O249" i="2"/>
  <c r="BN248" i="2"/>
  <c r="BL248" i="2"/>
  <c r="X248" i="2"/>
  <c r="BO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BN243" i="2"/>
  <c r="BL243" i="2"/>
  <c r="X243" i="2"/>
  <c r="BN242" i="2"/>
  <c r="BL242" i="2"/>
  <c r="X242" i="2"/>
  <c r="W239" i="2"/>
  <c r="W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BO232" i="2" s="1"/>
  <c r="O232" i="2"/>
  <c r="BN231" i="2"/>
  <c r="BL231" i="2"/>
  <c r="X231" i="2"/>
  <c r="BO231" i="2" s="1"/>
  <c r="BN230" i="2"/>
  <c r="BL230" i="2"/>
  <c r="X230" i="2"/>
  <c r="BO230" i="2" s="1"/>
  <c r="O230" i="2"/>
  <c r="W227" i="2"/>
  <c r="W226" i="2"/>
  <c r="BN225" i="2"/>
  <c r="BL225" i="2"/>
  <c r="X225" i="2"/>
  <c r="BO225" i="2" s="1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X217" i="2"/>
  <c r="BM217" i="2" s="1"/>
  <c r="O217" i="2"/>
  <c r="BN216" i="2"/>
  <c r="BL216" i="2"/>
  <c r="X216" i="2"/>
  <c r="BO216" i="2" s="1"/>
  <c r="O216" i="2"/>
  <c r="BN215" i="2"/>
  <c r="BL215" i="2"/>
  <c r="X215" i="2"/>
  <c r="BO215" i="2" s="1"/>
  <c r="O215" i="2"/>
  <c r="BN214" i="2"/>
  <c r="BL214" i="2"/>
  <c r="X214" i="2"/>
  <c r="BO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BN207" i="2"/>
  <c r="BL207" i="2"/>
  <c r="X207" i="2"/>
  <c r="BO207" i="2" s="1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L201" i="2"/>
  <c r="X201" i="2"/>
  <c r="Y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N188" i="2"/>
  <c r="BL188" i="2"/>
  <c r="X188" i="2"/>
  <c r="BO188" i="2" s="1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BO178" i="2" s="1"/>
  <c r="O178" i="2"/>
  <c r="BN177" i="2"/>
  <c r="BL177" i="2"/>
  <c r="X177" i="2"/>
  <c r="BO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BO146" i="2" s="1"/>
  <c r="BN145" i="2"/>
  <c r="BL145" i="2"/>
  <c r="X145" i="2"/>
  <c r="BO145" i="2" s="1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BO120" i="2" s="1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BN116" i="2"/>
  <c r="BL116" i="2"/>
  <c r="X116" i="2"/>
  <c r="BO116" i="2" s="1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Y98" i="2" s="1"/>
  <c r="O98" i="2"/>
  <c r="BN97" i="2"/>
  <c r="BL97" i="2"/>
  <c r="X97" i="2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O91" i="2" s="1"/>
  <c r="O91" i="2"/>
  <c r="W89" i="2"/>
  <c r="W88" i="2"/>
  <c r="BN87" i="2"/>
  <c r="BL87" i="2"/>
  <c r="X87" i="2"/>
  <c r="BO87" i="2" s="1"/>
  <c r="O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W64" i="2"/>
  <c r="W63" i="2"/>
  <c r="BN62" i="2"/>
  <c r="BL62" i="2"/>
  <c r="X62" i="2"/>
  <c r="BO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O54" i="2"/>
  <c r="BN53" i="2"/>
  <c r="BL53" i="2"/>
  <c r="X53" i="2"/>
  <c r="X56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BM43" i="2" s="1"/>
  <c r="O43" i="2"/>
  <c r="W41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125" i="2" l="1"/>
  <c r="BM125" i="2"/>
  <c r="Y188" i="2"/>
  <c r="BM188" i="2"/>
  <c r="Y194" i="2"/>
  <c r="X211" i="2"/>
  <c r="Y79" i="2"/>
  <c r="BM79" i="2"/>
  <c r="Y334" i="2"/>
  <c r="BM334" i="2"/>
  <c r="BO99" i="2"/>
  <c r="X123" i="2"/>
  <c r="Y144" i="2"/>
  <c r="BM144" i="2"/>
  <c r="Y154" i="2"/>
  <c r="BM154" i="2"/>
  <c r="BO219" i="2"/>
  <c r="Y253" i="2"/>
  <c r="BM253" i="2"/>
  <c r="Y291" i="2"/>
  <c r="BM291" i="2"/>
  <c r="Y365" i="2"/>
  <c r="BM365" i="2"/>
  <c r="Y28" i="2"/>
  <c r="BM28" i="2"/>
  <c r="BO70" i="2"/>
  <c r="Y87" i="2"/>
  <c r="BM87" i="2"/>
  <c r="Y113" i="2"/>
  <c r="Y116" i="2"/>
  <c r="BM116" i="2"/>
  <c r="Y118" i="2"/>
  <c r="Y134" i="2"/>
  <c r="BM134" i="2"/>
  <c r="Y176" i="2"/>
  <c r="BM176" i="2"/>
  <c r="Y214" i="2"/>
  <c r="BM214" i="2"/>
  <c r="Y261" i="2"/>
  <c r="BM261" i="2"/>
  <c r="Y270" i="2"/>
  <c r="BM270" i="2"/>
  <c r="Y275" i="2"/>
  <c r="BM275" i="2"/>
  <c r="Y276" i="2"/>
  <c r="BM276" i="2"/>
  <c r="BO325" i="2"/>
  <c r="BO354" i="2"/>
  <c r="Y373" i="2"/>
  <c r="BM373" i="2"/>
  <c r="Y386" i="2"/>
  <c r="BM386" i="2"/>
  <c r="Y387" i="2"/>
  <c r="BM387" i="2"/>
  <c r="Y392" i="2"/>
  <c r="BM392" i="2"/>
  <c r="BO394" i="2"/>
  <c r="Y396" i="2"/>
  <c r="BM396" i="2"/>
  <c r="Y403" i="2"/>
  <c r="BM403" i="2"/>
  <c r="BO405" i="2"/>
  <c r="Y407" i="2"/>
  <c r="BM407" i="2"/>
  <c r="Y22" i="2"/>
  <c r="BM22" i="2"/>
  <c r="BO22" i="2"/>
  <c r="Y30" i="2"/>
  <c r="BM30" i="2"/>
  <c r="BO31" i="2"/>
  <c r="BO39" i="2"/>
  <c r="X40" i="2"/>
  <c r="BO43" i="2"/>
  <c r="X44" i="2"/>
  <c r="BO47" i="2"/>
  <c r="X48" i="2"/>
  <c r="BO53" i="2"/>
  <c r="X55" i="2"/>
  <c r="Y62" i="2"/>
  <c r="BM62" i="2"/>
  <c r="Y77" i="2"/>
  <c r="BM77" i="2"/>
  <c r="Y86" i="2"/>
  <c r="BO93" i="2"/>
  <c r="X104" i="2"/>
  <c r="Y109" i="2"/>
  <c r="BM109" i="2"/>
  <c r="Y119" i="2"/>
  <c r="BM119" i="2"/>
  <c r="Y128" i="2"/>
  <c r="Y137" i="2"/>
  <c r="Y157" i="2"/>
  <c r="X182" i="2"/>
  <c r="Y179" i="2"/>
  <c r="BM179" i="2"/>
  <c r="Y207" i="2"/>
  <c r="BM207" i="2"/>
  <c r="Y217" i="2"/>
  <c r="Y230" i="2"/>
  <c r="BM230" i="2"/>
  <c r="Y231" i="2"/>
  <c r="Y247" i="2"/>
  <c r="BM247" i="2"/>
  <c r="Y255" i="2"/>
  <c r="BM255" i="2"/>
  <c r="X279" i="2"/>
  <c r="Y282" i="2"/>
  <c r="BM282" i="2"/>
  <c r="Y320" i="2"/>
  <c r="BM320" i="2"/>
  <c r="Y328" i="2"/>
  <c r="BM328" i="2"/>
  <c r="Y342" i="2"/>
  <c r="BM342" i="2"/>
  <c r="Y361" i="2"/>
  <c r="BM361" i="2"/>
  <c r="Y369" i="2"/>
  <c r="BM369" i="2"/>
  <c r="Y417" i="2"/>
  <c r="BM417" i="2"/>
  <c r="Y454" i="2"/>
  <c r="BM454" i="2"/>
  <c r="Y493" i="2"/>
  <c r="BM493" i="2"/>
  <c r="Y513" i="2"/>
  <c r="BM513" i="2"/>
  <c r="H9" i="2"/>
  <c r="BM72" i="2"/>
  <c r="BO72" i="2"/>
  <c r="BO74" i="2"/>
  <c r="BM101" i="2"/>
  <c r="BO101" i="2"/>
  <c r="BO103" i="2"/>
  <c r="BO107" i="2"/>
  <c r="BM114" i="2"/>
  <c r="BO114" i="2"/>
  <c r="X148" i="2"/>
  <c r="BM158" i="2"/>
  <c r="BO158" i="2"/>
  <c r="BM165" i="2"/>
  <c r="BO165" i="2"/>
  <c r="BO180" i="2"/>
  <c r="BM180" i="2"/>
  <c r="BM195" i="2"/>
  <c r="BO195" i="2"/>
  <c r="Y29" i="2"/>
  <c r="Y32" i="2"/>
  <c r="BO35" i="2"/>
  <c r="BM60" i="2"/>
  <c r="Y67" i="2"/>
  <c r="BM67" i="2"/>
  <c r="Y74" i="2"/>
  <c r="Y75" i="2"/>
  <c r="BM75" i="2"/>
  <c r="Y78" i="2"/>
  <c r="BO82" i="2"/>
  <c r="BM84" i="2"/>
  <c r="BO84" i="2"/>
  <c r="BO86" i="2"/>
  <c r="Y91" i="2"/>
  <c r="BM91" i="2"/>
  <c r="Y97" i="2"/>
  <c r="BM97" i="2"/>
  <c r="BO97" i="2"/>
  <c r="Y103" i="2"/>
  <c r="Y107" i="2"/>
  <c r="Y108" i="2"/>
  <c r="BM108" i="2"/>
  <c r="Y110" i="2"/>
  <c r="BM110" i="2"/>
  <c r="BO112" i="2"/>
  <c r="BO118" i="2"/>
  <c r="Y121" i="2"/>
  <c r="BM121" i="2"/>
  <c r="X131" i="2"/>
  <c r="Y127" i="2"/>
  <c r="BM127" i="2"/>
  <c r="Y129" i="2"/>
  <c r="BM129" i="2"/>
  <c r="Y136" i="2"/>
  <c r="BM136" i="2"/>
  <c r="BO137" i="2"/>
  <c r="G560" i="2"/>
  <c r="Y146" i="2"/>
  <c r="BM146" i="2"/>
  <c r="Y156" i="2"/>
  <c r="BM156" i="2"/>
  <c r="BM169" i="2"/>
  <c r="BO169" i="2"/>
  <c r="X171" i="2"/>
  <c r="Y175" i="2"/>
  <c r="Y178" i="2"/>
  <c r="BM178" i="2"/>
  <c r="Y180" i="2"/>
  <c r="BM186" i="2"/>
  <c r="Y186" i="2"/>
  <c r="BM193" i="2"/>
  <c r="BO193" i="2"/>
  <c r="BM190" i="2"/>
  <c r="BM201" i="2"/>
  <c r="BO201" i="2"/>
  <c r="Y205" i="2"/>
  <c r="BM205" i="2"/>
  <c r="BO205" i="2"/>
  <c r="Y209" i="2"/>
  <c r="BM209" i="2"/>
  <c r="Y216" i="2"/>
  <c r="BO217" i="2"/>
  <c r="Y225" i="2"/>
  <c r="BM225" i="2"/>
  <c r="Y232" i="2"/>
  <c r="BM232" i="2"/>
  <c r="BM234" i="2"/>
  <c r="BO234" i="2"/>
  <c r="Y235" i="2"/>
  <c r="BM235" i="2"/>
  <c r="Y237" i="2"/>
  <c r="BM237" i="2"/>
  <c r="Y246" i="2"/>
  <c r="BM246" i="2"/>
  <c r="Y249" i="2"/>
  <c r="BM249" i="2"/>
  <c r="Y259" i="2"/>
  <c r="BM259" i="2"/>
  <c r="X266" i="2"/>
  <c r="BO290" i="2"/>
  <c r="Y293" i="2"/>
  <c r="BM293" i="2"/>
  <c r="Y308" i="2"/>
  <c r="BM308" i="2"/>
  <c r="Y322" i="2"/>
  <c r="BM322" i="2"/>
  <c r="Y326" i="2"/>
  <c r="BM326" i="2"/>
  <c r="Y330" i="2"/>
  <c r="BM330" i="2"/>
  <c r="X338" i="2"/>
  <c r="Y336" i="2"/>
  <c r="Y337" i="2" s="1"/>
  <c r="BM336" i="2"/>
  <c r="X337" i="2"/>
  <c r="Y340" i="2"/>
  <c r="BM340" i="2"/>
  <c r="X343" i="2"/>
  <c r="Y346" i="2"/>
  <c r="BM346" i="2"/>
  <c r="Y355" i="2"/>
  <c r="BM355" i="2"/>
  <c r="Y359" i="2"/>
  <c r="BM359" i="2"/>
  <c r="X370" i="2"/>
  <c r="BO381" i="2"/>
  <c r="BM381" i="2"/>
  <c r="Y381" i="2"/>
  <c r="BO399" i="2"/>
  <c r="BM399" i="2"/>
  <c r="Y399" i="2"/>
  <c r="S560" i="2"/>
  <c r="X437" i="2"/>
  <c r="X436" i="2"/>
  <c r="BO428" i="2"/>
  <c r="BM428" i="2"/>
  <c r="Y428" i="2"/>
  <c r="BM432" i="2"/>
  <c r="BO432" i="2"/>
  <c r="BM433" i="2"/>
  <c r="BO433" i="2"/>
  <c r="BM474" i="2"/>
  <c r="BO474" i="2"/>
  <c r="BO479" i="2"/>
  <c r="Y479" i="2"/>
  <c r="BO491" i="2"/>
  <c r="BM491" i="2"/>
  <c r="Y491" i="2"/>
  <c r="W560" i="2"/>
  <c r="BO511" i="2"/>
  <c r="BM511" i="2"/>
  <c r="Y511" i="2"/>
  <c r="BM516" i="2"/>
  <c r="BO516" i="2"/>
  <c r="BO519" i="2"/>
  <c r="BM519" i="2"/>
  <c r="Y519" i="2"/>
  <c r="BM197" i="2"/>
  <c r="BO197" i="2"/>
  <c r="BM199" i="2"/>
  <c r="BO199" i="2"/>
  <c r="BM244" i="2"/>
  <c r="BO244" i="2"/>
  <c r="BM360" i="2"/>
  <c r="X362" i="2"/>
  <c r="BO367" i="2"/>
  <c r="BM367" i="2"/>
  <c r="Y367" i="2"/>
  <c r="BM385" i="2"/>
  <c r="X408" i="2"/>
  <c r="BM391" i="2"/>
  <c r="BO391" i="2"/>
  <c r="BO395" i="2"/>
  <c r="BM395" i="2"/>
  <c r="Y395" i="2"/>
  <c r="BO406" i="2"/>
  <c r="BM406" i="2"/>
  <c r="Y406" i="2"/>
  <c r="BO411" i="2"/>
  <c r="BM411" i="2"/>
  <c r="Y411" i="2"/>
  <c r="BO431" i="2"/>
  <c r="BM431" i="2"/>
  <c r="Y431" i="2"/>
  <c r="BO435" i="2"/>
  <c r="BM435" i="2"/>
  <c r="Y435" i="2"/>
  <c r="BO439" i="2"/>
  <c r="BM439" i="2"/>
  <c r="Y439" i="2"/>
  <c r="X467" i="2"/>
  <c r="X466" i="2"/>
  <c r="BO465" i="2"/>
  <c r="BM465" i="2"/>
  <c r="Y465" i="2"/>
  <c r="Y466" i="2" s="1"/>
  <c r="V560" i="2"/>
  <c r="BO471" i="2"/>
  <c r="BM471" i="2"/>
  <c r="Y471" i="2"/>
  <c r="BO478" i="2"/>
  <c r="BM478" i="2"/>
  <c r="Y478" i="2"/>
  <c r="BM485" i="2"/>
  <c r="BO485" i="2"/>
  <c r="BM495" i="2"/>
  <c r="BO495" i="2"/>
  <c r="BM499" i="2"/>
  <c r="BO499" i="2"/>
  <c r="BM500" i="2"/>
  <c r="BO500" i="2"/>
  <c r="BO501" i="2"/>
  <c r="BM501" i="2"/>
  <c r="Y501" i="2"/>
  <c r="X506" i="2"/>
  <c r="X507" i="2"/>
  <c r="BM505" i="2"/>
  <c r="Y505" i="2"/>
  <c r="Y506" i="2" s="1"/>
  <c r="BM512" i="2"/>
  <c r="BO512" i="2"/>
  <c r="BO515" i="2"/>
  <c r="BM515" i="2"/>
  <c r="Y515" i="2"/>
  <c r="X521" i="2"/>
  <c r="BM524" i="2"/>
  <c r="BO524" i="2"/>
  <c r="BM526" i="2"/>
  <c r="BO526" i="2"/>
  <c r="X536" i="2"/>
  <c r="BM539" i="2"/>
  <c r="Y539" i="2"/>
  <c r="X371" i="2"/>
  <c r="BM398" i="2"/>
  <c r="BM404" i="2"/>
  <c r="BO404" i="2"/>
  <c r="X414" i="2"/>
  <c r="X420" i="2"/>
  <c r="X442" i="2"/>
  <c r="X457" i="2"/>
  <c r="U560" i="2"/>
  <c r="BO460" i="2"/>
  <c r="X482" i="2"/>
  <c r="BM473" i="2"/>
  <c r="BO473" i="2"/>
  <c r="BM514" i="2"/>
  <c r="BO514" i="2"/>
  <c r="BM518" i="2"/>
  <c r="BO518" i="2"/>
  <c r="BM523" i="2"/>
  <c r="BO523" i="2"/>
  <c r="BM525" i="2"/>
  <c r="BO525" i="2"/>
  <c r="BM527" i="2"/>
  <c r="BO527" i="2"/>
  <c r="X542" i="2"/>
  <c r="F9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J9" i="2"/>
  <c r="X36" i="2"/>
  <c r="D560" i="2"/>
  <c r="BO60" i="2"/>
  <c r="Y76" i="2"/>
  <c r="Y92" i="2"/>
  <c r="X94" i="2"/>
  <c r="BM107" i="2"/>
  <c r="Y126" i="2"/>
  <c r="X172" i="2"/>
  <c r="BM175" i="2"/>
  <c r="Y177" i="2"/>
  <c r="BM216" i="2"/>
  <c r="Y220" i="2"/>
  <c r="Y224" i="2"/>
  <c r="Y226" i="2" s="1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1" i="2" s="1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7" i="2"/>
  <c r="Y152" i="2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X278" i="2"/>
  <c r="X284" i="2"/>
  <c r="BM289" i="2"/>
  <c r="Y298" i="2"/>
  <c r="Y299" i="2" s="1"/>
  <c r="BM324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X64" i="2"/>
  <c r="BM68" i="2"/>
  <c r="Y70" i="2"/>
  <c r="BM80" i="2"/>
  <c r="Y82" i="2"/>
  <c r="Y93" i="2"/>
  <c r="Y99" i="2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29" i="2"/>
  <c r="BM335" i="2"/>
  <c r="BO366" i="2"/>
  <c r="BM368" i="2"/>
  <c r="BO389" i="2"/>
  <c r="BM393" i="2"/>
  <c r="Y397" i="2"/>
  <c r="BO400" i="2"/>
  <c r="BO402" i="2"/>
  <c r="Y412" i="2"/>
  <c r="Y413" i="2" s="1"/>
  <c r="Y416" i="2"/>
  <c r="BO424" i="2"/>
  <c r="BO430" i="2"/>
  <c r="BM434" i="2"/>
  <c r="Y440" i="2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348" i="2" l="1"/>
  <c r="Y256" i="2"/>
  <c r="Y266" i="2"/>
  <c r="Y104" i="2"/>
  <c r="Y221" i="2"/>
  <c r="Y139" i="2"/>
  <c r="Y210" i="2"/>
  <c r="Y130" i="2"/>
  <c r="Y520" i="2"/>
  <c r="Y370" i="2"/>
  <c r="Y310" i="2"/>
  <c r="Y238" i="2"/>
  <c r="Y343" i="2"/>
  <c r="Y382" i="2"/>
  <c r="Y482" i="2"/>
  <c r="Y362" i="2"/>
  <c r="Y441" i="2"/>
  <c r="Y94" i="2"/>
  <c r="Y55" i="2"/>
  <c r="Y160" i="2"/>
  <c r="Y436" i="2"/>
  <c r="Y425" i="2"/>
  <c r="Y419" i="2"/>
  <c r="W553" i="2"/>
  <c r="Y148" i="2"/>
  <c r="Y88" i="2"/>
  <c r="X552" i="2"/>
  <c r="Y63" i="2"/>
  <c r="Y496" i="2"/>
  <c r="Y356" i="2"/>
  <c r="X550" i="2"/>
  <c r="X551" i="2"/>
  <c r="Y122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<sst xmlns="http://schemas.openxmlformats.org/spreadsheetml/2006/main" count="3757" uniqueCount="821">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</sst>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259" sqref="AA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 t="s">
        <v>820</v>
      </c>
      <c r="I5" s="397"/>
      <c r="J5" s="397"/>
      <c r="K5" s="397"/>
      <c r="L5" s="397"/>
      <c r="M5" s="73"/>
      <c r="O5" s="27" t="s">
        <v>4</v>
      </c>
      <c r="P5" s="399">
        <v>45491</v>
      </c>
      <c r="Q5" s="399"/>
      <c r="S5" s="400" t="s">
        <v>3</v>
      </c>
      <c r="T5" s="401"/>
      <c r="U5" s="402" t="s">
        <v>784</v>
      </c>
      <c r="V5" s="403"/>
      <c r="AA5" s="60"/>
      <c r="AB5" s="60"/>
      <c r="AC5" s="60"/>
    </row>
    <row r="6" spans="1:30" s="17" customFormat="1" ht="24" customHeight="1" x14ac:dyDescent="0.2">
      <c r="A6" s="396" t="s">
        <v>1</v>
      </c>
      <c r="B6" s="396"/>
      <c r="C6" s="396"/>
      <c r="D6" s="404" t="s">
        <v>797</v>
      </c>
      <c r="E6" s="404"/>
      <c r="F6" s="404"/>
      <c r="G6" s="404"/>
      <c r="H6" s="404"/>
      <c r="I6" s="404"/>
      <c r="J6" s="404"/>
      <c r="K6" s="404"/>
      <c r="L6" s="404"/>
      <c r="M6" s="74"/>
      <c r="O6" s="27" t="s">
        <v>30</v>
      </c>
      <c r="P6" s="405" t="str">
        <f>IF(P5=0," ",CHOOSE(WEEKDAY(P5,2),"Понедельник","Вторник","Среда","Четверг","Пятница","Суббота","Воскресенье"))</f>
        <v>Четверг</v>
      </c>
      <c r="Q6" s="405"/>
      <c r="S6" s="406" t="s">
        <v>5</v>
      </c>
      <c r="T6" s="407"/>
      <c r="U6" s="408" t="s">
        <v>70</v>
      </c>
      <c r="V6" s="40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4" t="str">
        <f>IFERROR(VLOOKUP(DeliveryAddress,Table,3,0),1)</f>
        <v>5</v>
      </c>
      <c r="E7" s="415"/>
      <c r="F7" s="415"/>
      <c r="G7" s="415"/>
      <c r="H7" s="415"/>
      <c r="I7" s="415"/>
      <c r="J7" s="415"/>
      <c r="K7" s="415"/>
      <c r="L7" s="416"/>
      <c r="M7" s="75"/>
      <c r="O7" s="29"/>
      <c r="P7" s="49"/>
      <c r="Q7" s="49"/>
      <c r="S7" s="406"/>
      <c r="T7" s="407"/>
      <c r="U7" s="410"/>
      <c r="V7" s="411"/>
      <c r="AA7" s="60"/>
      <c r="AB7" s="60"/>
      <c r="AC7" s="60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6"/>
      <c r="O8" s="27" t="s">
        <v>11</v>
      </c>
      <c r="P8" s="419">
        <v>0.5</v>
      </c>
      <c r="Q8" s="419"/>
      <c r="S8" s="406"/>
      <c r="T8" s="407"/>
      <c r="U8" s="410"/>
      <c r="V8" s="411"/>
      <c r="AA8" s="60"/>
      <c r="AB8" s="60"/>
      <c r="AC8" s="60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71"/>
      <c r="O9" s="31" t="s">
        <v>15</v>
      </c>
      <c r="P9" s="424"/>
      <c r="Q9" s="424"/>
      <c r="S9" s="406"/>
      <c r="T9" s="407"/>
      <c r="U9" s="412"/>
      <c r="V9" s="41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72"/>
      <c r="O10" s="31" t="s">
        <v>35</v>
      </c>
      <c r="P10" s="426"/>
      <c r="Q10" s="426"/>
      <c r="T10" s="29" t="s">
        <v>12</v>
      </c>
      <c r="U10" s="427" t="s">
        <v>71</v>
      </c>
      <c r="V10" s="42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9"/>
      <c r="Q11" s="429"/>
      <c r="T11" s="29" t="s">
        <v>31</v>
      </c>
      <c r="U11" s="430" t="s">
        <v>57</v>
      </c>
      <c r="V11" s="43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7"/>
      <c r="O12" s="27" t="s">
        <v>33</v>
      </c>
      <c r="P12" s="419"/>
      <c r="Q12" s="419"/>
      <c r="R12" s="28"/>
      <c r="S12"/>
      <c r="T12" s="29" t="s">
        <v>48</v>
      </c>
      <c r="U12" s="432"/>
      <c r="V12" s="432"/>
      <c r="W12"/>
      <c r="AA12" s="60"/>
      <c r="AB12" s="60"/>
      <c r="AC12" s="60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7"/>
      <c r="N13" s="31"/>
      <c r="O13" s="31" t="s">
        <v>34</v>
      </c>
      <c r="P13" s="430"/>
      <c r="Q13" s="43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8"/>
      <c r="N15"/>
      <c r="O15" s="434" t="s">
        <v>63</v>
      </c>
      <c r="P15" s="434"/>
      <c r="Q15" s="434"/>
      <c r="R15" s="434"/>
      <c r="S15" s="43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6" t="s">
        <v>47</v>
      </c>
      <c r="U18" s="36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hidden="1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5"/>
      <c r="AA19" s="55"/>
    </row>
    <row r="20" spans="1:67" ht="16.5" hidden="1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6"/>
      <c r="AA20" s="66"/>
    </row>
    <row r="21" spans="1:67" ht="14.25" hidden="1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55">
        <v>4607091389258</v>
      </c>
      <c r="E22" s="4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55">
        <v>4680115885004</v>
      </c>
      <c r="E23" s="45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4301051180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7"/>
      <c r="Q29" s="457"/>
      <c r="R29" s="457"/>
      <c r="S29" s="45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4301051692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7"/>
      <c r="Q30" s="457"/>
      <c r="R30" s="457"/>
      <c r="S30" s="45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4301051783</v>
      </c>
      <c r="D31" s="455">
        <v>4680115881990</v>
      </c>
      <c r="E31" s="4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69" t="s">
        <v>95</v>
      </c>
      <c r="P31" s="457"/>
      <c r="Q31" s="457"/>
      <c r="R31" s="457"/>
      <c r="S31" s="45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96</v>
      </c>
      <c r="B32" s="64" t="s">
        <v>97</v>
      </c>
      <c r="C32" s="37">
        <v>4301051426</v>
      </c>
      <c r="D32" s="455">
        <v>4680115881853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57"/>
      <c r="Q32" s="457"/>
      <c r="R32" s="457"/>
      <c r="S32" s="45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96</v>
      </c>
      <c r="B33" s="64" t="s">
        <v>98</v>
      </c>
      <c r="C33" s="37">
        <v>4301051786</v>
      </c>
      <c r="D33" s="455">
        <v>4680115881853</v>
      </c>
      <c r="E33" s="455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1" t="s">
        <v>99</v>
      </c>
      <c r="P33" s="457"/>
      <c r="Q33" s="457"/>
      <c r="R33" s="457"/>
      <c r="S33" s="458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hidden="1" customHeight="1" x14ac:dyDescent="0.25">
      <c r="A34" s="64" t="s">
        <v>100</v>
      </c>
      <c r="B34" s="64" t="s">
        <v>101</v>
      </c>
      <c r="C34" s="37">
        <v>4301051593</v>
      </c>
      <c r="D34" s="455">
        <v>4607091383911</v>
      </c>
      <c r="E34" s="45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57"/>
      <c r="Q34" s="457"/>
      <c r="R34" s="457"/>
      <c r="S34" s="458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hidden="1" customHeight="1" x14ac:dyDescent="0.25">
      <c r="A35" s="64" t="s">
        <v>102</v>
      </c>
      <c r="B35" s="64" t="s">
        <v>103</v>
      </c>
      <c r="C35" s="37">
        <v>4301051592</v>
      </c>
      <c r="D35" s="455">
        <v>4607091388244</v>
      </c>
      <c r="E35" s="45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57"/>
      <c r="Q35" s="457"/>
      <c r="R35" s="457"/>
      <c r="S35" s="458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hidden="1" x14ac:dyDescent="0.2">
      <c r="A36" s="463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4"/>
      <c r="O36" s="460" t="s">
        <v>43</v>
      </c>
      <c r="P36" s="461"/>
      <c r="Q36" s="461"/>
      <c r="R36" s="461"/>
      <c r="S36" s="461"/>
      <c r="T36" s="461"/>
      <c r="U36" s="462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hidden="1" x14ac:dyDescent="0.2">
      <c r="A37" s="463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4"/>
      <c r="O37" s="460" t="s">
        <v>43</v>
      </c>
      <c r="P37" s="461"/>
      <c r="Q37" s="461"/>
      <c r="R37" s="461"/>
      <c r="S37" s="461"/>
      <c r="T37" s="461"/>
      <c r="U37" s="462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hidden="1" customHeight="1" x14ac:dyDescent="0.25">
      <c r="A38" s="454" t="s">
        <v>104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67"/>
      <c r="AA38" s="67"/>
    </row>
    <row r="39" spans="1:67" ht="27" hidden="1" customHeight="1" x14ac:dyDescent="0.25">
      <c r="A39" s="64" t="s">
        <v>105</v>
      </c>
      <c r="B39" s="64" t="s">
        <v>106</v>
      </c>
      <c r="C39" s="37">
        <v>4301032013</v>
      </c>
      <c r="D39" s="455">
        <v>4607091388503</v>
      </c>
      <c r="E39" s="45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7"/>
      <c r="Q39" s="457"/>
      <c r="R39" s="457"/>
      <c r="S39" s="458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hidden="1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4"/>
      <c r="O40" s="460" t="s">
        <v>43</v>
      </c>
      <c r="P40" s="461"/>
      <c r="Q40" s="461"/>
      <c r="R40" s="461"/>
      <c r="S40" s="461"/>
      <c r="T40" s="461"/>
      <c r="U40" s="462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hidden="1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4"/>
      <c r="O41" s="460" t="s">
        <v>43</v>
      </c>
      <c r="P41" s="461"/>
      <c r="Q41" s="461"/>
      <c r="R41" s="461"/>
      <c r="S41" s="461"/>
      <c r="T41" s="461"/>
      <c r="U41" s="462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hidden="1" customHeight="1" x14ac:dyDescent="0.25">
      <c r="A42" s="454" t="s">
        <v>109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67"/>
      <c r="AA42" s="67"/>
    </row>
    <row r="43" spans="1:67" ht="80.25" hidden="1" customHeight="1" x14ac:dyDescent="0.25">
      <c r="A43" s="64" t="s">
        <v>110</v>
      </c>
      <c r="B43" s="64" t="s">
        <v>111</v>
      </c>
      <c r="C43" s="37">
        <v>4301160001</v>
      </c>
      <c r="D43" s="455">
        <v>4607091388282</v>
      </c>
      <c r="E43" s="45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7"/>
      <c r="Q43" s="457"/>
      <c r="R43" s="457"/>
      <c r="S43" s="458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hidden="1" x14ac:dyDescent="0.2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4"/>
      <c r="O44" s="460" t="s">
        <v>43</v>
      </c>
      <c r="P44" s="461"/>
      <c r="Q44" s="461"/>
      <c r="R44" s="461"/>
      <c r="S44" s="461"/>
      <c r="T44" s="461"/>
      <c r="U44" s="462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hidden="1" x14ac:dyDescent="0.2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4"/>
      <c r="O45" s="460" t="s">
        <v>43</v>
      </c>
      <c r="P45" s="461"/>
      <c r="Q45" s="461"/>
      <c r="R45" s="461"/>
      <c r="S45" s="461"/>
      <c r="T45" s="461"/>
      <c r="U45" s="462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hidden="1" customHeight="1" x14ac:dyDescent="0.25">
      <c r="A46" s="454" t="s">
        <v>113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7"/>
      <c r="AA46" s="67"/>
    </row>
    <row r="47" spans="1:67" ht="27" hidden="1" customHeight="1" x14ac:dyDescent="0.25">
      <c r="A47" s="64" t="s">
        <v>114</v>
      </c>
      <c r="B47" s="64" t="s">
        <v>115</v>
      </c>
      <c r="C47" s="37">
        <v>4301170002</v>
      </c>
      <c r="D47" s="455">
        <v>4607091389111</v>
      </c>
      <c r="E47" s="45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7"/>
      <c r="Q47" s="457"/>
      <c r="R47" s="457"/>
      <c r="S47" s="45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idden="1" x14ac:dyDescent="0.2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4"/>
      <c r="O48" s="460" t="s">
        <v>43</v>
      </c>
      <c r="P48" s="461"/>
      <c r="Q48" s="461"/>
      <c r="R48" s="461"/>
      <c r="S48" s="461"/>
      <c r="T48" s="461"/>
      <c r="U48" s="462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hidden="1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hidden="1" customHeight="1" x14ac:dyDescent="0.2">
      <c r="A50" s="452" t="s">
        <v>116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55"/>
      <c r="AA50" s="55"/>
    </row>
    <row r="51" spans="1:67" ht="16.5" hidden="1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6"/>
      <c r="AA51" s="66"/>
    </row>
    <row r="52" spans="1:67" ht="14.25" hidden="1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4301020234</v>
      </c>
      <c r="D53" s="455">
        <v>4680115881440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7"/>
      <c r="Q53" s="457"/>
      <c r="R53" s="457"/>
      <c r="S53" s="45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123</v>
      </c>
      <c r="B54" s="64" t="s">
        <v>124</v>
      </c>
      <c r="C54" s="37">
        <v>4301020232</v>
      </c>
      <c r="D54" s="455">
        <v>4680115881433</v>
      </c>
      <c r="E54" s="455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7"/>
      <c r="Q54" s="457"/>
      <c r="R54" s="457"/>
      <c r="S54" s="45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idden="1" x14ac:dyDescent="0.2">
      <c r="A55" s="463"/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4"/>
      <c r="O55" s="460" t="s">
        <v>43</v>
      </c>
      <c r="P55" s="461"/>
      <c r="Q55" s="461"/>
      <c r="R55" s="461"/>
      <c r="S55" s="461"/>
      <c r="T55" s="461"/>
      <c r="U55" s="462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hidden="1" x14ac:dyDescent="0.2">
      <c r="A56" s="463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4"/>
      <c r="O56" s="460" t="s">
        <v>43</v>
      </c>
      <c r="P56" s="461"/>
      <c r="Q56" s="461"/>
      <c r="R56" s="461"/>
      <c r="S56" s="461"/>
      <c r="T56" s="461"/>
      <c r="U56" s="462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hidden="1" customHeight="1" x14ac:dyDescent="0.25">
      <c r="A57" s="453" t="s">
        <v>125</v>
      </c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  <c r="T57" s="453"/>
      <c r="U57" s="453"/>
      <c r="V57" s="453"/>
      <c r="W57" s="453"/>
      <c r="X57" s="453"/>
      <c r="Y57" s="453"/>
      <c r="Z57" s="66"/>
      <c r="AA57" s="66"/>
    </row>
    <row r="58" spans="1:67" ht="14.25" hidden="1" customHeight="1" x14ac:dyDescent="0.25">
      <c r="A58" s="454" t="s">
        <v>126</v>
      </c>
      <c r="B58" s="454"/>
      <c r="C58" s="454"/>
      <c r="D58" s="454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67"/>
      <c r="AA58" s="67"/>
    </row>
    <row r="59" spans="1:67" ht="27" hidden="1" customHeight="1" x14ac:dyDescent="0.25">
      <c r="A59" s="64" t="s">
        <v>127</v>
      </c>
      <c r="B59" s="64" t="s">
        <v>128</v>
      </c>
      <c r="C59" s="37">
        <v>4301011452</v>
      </c>
      <c r="D59" s="455">
        <v>4680115881426</v>
      </c>
      <c r="E59" s="45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7"/>
      <c r="Q59" s="457"/>
      <c r="R59" s="457"/>
      <c r="S59" s="45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127</v>
      </c>
      <c r="B60" s="64" t="s">
        <v>129</v>
      </c>
      <c r="C60" s="37">
        <v>4301011481</v>
      </c>
      <c r="D60" s="455">
        <v>4680115881426</v>
      </c>
      <c r="E60" s="455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7"/>
      <c r="Q60" s="457"/>
      <c r="R60" s="457"/>
      <c r="S60" s="458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hidden="1" customHeight="1" x14ac:dyDescent="0.25">
      <c r="A61" s="64" t="s">
        <v>131</v>
      </c>
      <c r="B61" s="64" t="s">
        <v>132</v>
      </c>
      <c r="C61" s="37">
        <v>4301011437</v>
      </c>
      <c r="D61" s="455">
        <v>4680115881419</v>
      </c>
      <c r="E61" s="455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4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7"/>
      <c r="Q61" s="457"/>
      <c r="R61" s="457"/>
      <c r="S61" s="458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hidden="1" customHeight="1" x14ac:dyDescent="0.25">
      <c r="A62" s="64" t="s">
        <v>133</v>
      </c>
      <c r="B62" s="64" t="s">
        <v>134</v>
      </c>
      <c r="C62" s="37">
        <v>4301011458</v>
      </c>
      <c r="D62" s="455">
        <v>4680115881525</v>
      </c>
      <c r="E62" s="455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482" t="s">
        <v>135</v>
      </c>
      <c r="P62" s="457"/>
      <c r="Q62" s="457"/>
      <c r="R62" s="457"/>
      <c r="S62" s="458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hidden="1" x14ac:dyDescent="0.2">
      <c r="A63" s="463"/>
      <c r="B63" s="463"/>
      <c r="C63" s="463"/>
      <c r="D63" s="463"/>
      <c r="E63" s="463"/>
      <c r="F63" s="463"/>
      <c r="G63" s="463"/>
      <c r="H63" s="463"/>
      <c r="I63" s="463"/>
      <c r="J63" s="463"/>
      <c r="K63" s="463"/>
      <c r="L63" s="463"/>
      <c r="M63" s="463"/>
      <c r="N63" s="464"/>
      <c r="O63" s="460" t="s">
        <v>43</v>
      </c>
      <c r="P63" s="461"/>
      <c r="Q63" s="461"/>
      <c r="R63" s="461"/>
      <c r="S63" s="461"/>
      <c r="T63" s="461"/>
      <c r="U63" s="462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hidden="1" x14ac:dyDescent="0.2">
      <c r="A64" s="463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4"/>
      <c r="O64" s="460" t="s">
        <v>43</v>
      </c>
      <c r="P64" s="461"/>
      <c r="Q64" s="461"/>
      <c r="R64" s="461"/>
      <c r="S64" s="461"/>
      <c r="T64" s="461"/>
      <c r="U64" s="462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hidden="1" customHeight="1" x14ac:dyDescent="0.25">
      <c r="A65" s="453" t="s">
        <v>116</v>
      </c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3"/>
      <c r="P65" s="453"/>
      <c r="Q65" s="453"/>
      <c r="R65" s="453"/>
      <c r="S65" s="453"/>
      <c r="T65" s="453"/>
      <c r="U65" s="453"/>
      <c r="V65" s="453"/>
      <c r="W65" s="453"/>
      <c r="X65" s="453"/>
      <c r="Y65" s="453"/>
      <c r="Z65" s="66"/>
      <c r="AA65" s="66"/>
    </row>
    <row r="66" spans="1:67" ht="14.25" hidden="1" customHeight="1" x14ac:dyDescent="0.25">
      <c r="A66" s="454" t="s">
        <v>126</v>
      </c>
      <c r="B66" s="454"/>
      <c r="C66" s="454"/>
      <c r="D66" s="454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67"/>
      <c r="AA66" s="67"/>
    </row>
    <row r="67" spans="1:67" ht="27" hidden="1" customHeight="1" x14ac:dyDescent="0.25">
      <c r="A67" s="64" t="s">
        <v>136</v>
      </c>
      <c r="B67" s="64" t="s">
        <v>137</v>
      </c>
      <c r="C67" s="37">
        <v>4301011623</v>
      </c>
      <c r="D67" s="455">
        <v>4607091382945</v>
      </c>
      <c r="E67" s="4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7"/>
      <c r="Q67" s="457"/>
      <c r="R67" s="457"/>
      <c r="S67" s="45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hidden="1" customHeight="1" x14ac:dyDescent="0.25">
      <c r="A68" s="64" t="s">
        <v>138</v>
      </c>
      <c r="B68" s="64" t="s">
        <v>139</v>
      </c>
      <c r="C68" s="37">
        <v>4301011380</v>
      </c>
      <c r="D68" s="455">
        <v>4607091385670</v>
      </c>
      <c r="E68" s="4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7"/>
      <c r="Q68" s="457"/>
      <c r="R68" s="457"/>
      <c r="S68" s="45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138</v>
      </c>
      <c r="B69" s="64" t="s">
        <v>140</v>
      </c>
      <c r="C69" s="37">
        <v>4301011540</v>
      </c>
      <c r="D69" s="455">
        <v>4607091385670</v>
      </c>
      <c r="E69" s="45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7"/>
      <c r="Q69" s="457"/>
      <c r="R69" s="457"/>
      <c r="S69" s="45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142</v>
      </c>
      <c r="B70" s="64" t="s">
        <v>143</v>
      </c>
      <c r="C70" s="37">
        <v>4301011625</v>
      </c>
      <c r="D70" s="455">
        <v>4680115883956</v>
      </c>
      <c r="E70" s="4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7"/>
      <c r="Q70" s="457"/>
      <c r="R70" s="457"/>
      <c r="S70" s="45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144</v>
      </c>
      <c r="B71" s="64" t="s">
        <v>145</v>
      </c>
      <c r="C71" s="37">
        <v>4301011468</v>
      </c>
      <c r="D71" s="455">
        <v>4680115881327</v>
      </c>
      <c r="E71" s="45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7"/>
      <c r="Q71" s="457"/>
      <c r="R71" s="457"/>
      <c r="S71" s="45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hidden="1" customHeight="1" x14ac:dyDescent="0.25">
      <c r="A72" s="64" t="s">
        <v>147</v>
      </c>
      <c r="B72" s="64" t="s">
        <v>148</v>
      </c>
      <c r="C72" s="37">
        <v>4301011514</v>
      </c>
      <c r="D72" s="455">
        <v>4680115882133</v>
      </c>
      <c r="E72" s="455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4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7"/>
      <c r="Q72" s="457"/>
      <c r="R72" s="457"/>
      <c r="S72" s="45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hidden="1" customHeight="1" x14ac:dyDescent="0.25">
      <c r="A73" s="64" t="s">
        <v>147</v>
      </c>
      <c r="B73" s="64" t="s">
        <v>149</v>
      </c>
      <c r="C73" s="37">
        <v>4301011703</v>
      </c>
      <c r="D73" s="455">
        <v>4680115882133</v>
      </c>
      <c r="E73" s="455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4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7"/>
      <c r="Q73" s="457"/>
      <c r="R73" s="457"/>
      <c r="S73" s="45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150</v>
      </c>
      <c r="B74" s="64" t="s">
        <v>151</v>
      </c>
      <c r="C74" s="37">
        <v>4301011192</v>
      </c>
      <c r="D74" s="455">
        <v>4607091382952</v>
      </c>
      <c r="E74" s="455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4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7"/>
      <c r="Q74" s="457"/>
      <c r="R74" s="457"/>
      <c r="S74" s="45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152</v>
      </c>
      <c r="B75" s="64" t="s">
        <v>153</v>
      </c>
      <c r="C75" s="37">
        <v>4301011382</v>
      </c>
      <c r="D75" s="455">
        <v>4607091385687</v>
      </c>
      <c r="E75" s="45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4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7"/>
      <c r="Q75" s="457"/>
      <c r="R75" s="457"/>
      <c r="S75" s="45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154</v>
      </c>
      <c r="B76" s="64" t="s">
        <v>155</v>
      </c>
      <c r="C76" s="37">
        <v>4301011565</v>
      </c>
      <c r="D76" s="455">
        <v>4680115882539</v>
      </c>
      <c r="E76" s="455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7"/>
      <c r="Q76" s="457"/>
      <c r="R76" s="457"/>
      <c r="S76" s="45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156</v>
      </c>
      <c r="B77" s="64" t="s">
        <v>157</v>
      </c>
      <c r="C77" s="37">
        <v>4301011705</v>
      </c>
      <c r="D77" s="455">
        <v>4607091384604</v>
      </c>
      <c r="E77" s="45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7"/>
      <c r="Q77" s="457"/>
      <c r="R77" s="457"/>
      <c r="S77" s="45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158</v>
      </c>
      <c r="B78" s="64" t="s">
        <v>159</v>
      </c>
      <c r="C78" s="37">
        <v>4301011386</v>
      </c>
      <c r="D78" s="455">
        <v>4680115880283</v>
      </c>
      <c r="E78" s="455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7"/>
      <c r="Q78" s="457"/>
      <c r="R78" s="457"/>
      <c r="S78" s="45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160</v>
      </c>
      <c r="B79" s="64" t="s">
        <v>161</v>
      </c>
      <c r="C79" s="37">
        <v>4301011624</v>
      </c>
      <c r="D79" s="455">
        <v>4680115883949</v>
      </c>
      <c r="E79" s="455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4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7"/>
      <c r="Q79" s="457"/>
      <c r="R79" s="457"/>
      <c r="S79" s="45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162</v>
      </c>
      <c r="B80" s="64" t="s">
        <v>163</v>
      </c>
      <c r="C80" s="37">
        <v>4301011476</v>
      </c>
      <c r="D80" s="455">
        <v>4680115881518</v>
      </c>
      <c r="E80" s="455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7"/>
      <c r="Q80" s="457"/>
      <c r="R80" s="457"/>
      <c r="S80" s="45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164</v>
      </c>
      <c r="B81" s="64" t="s">
        <v>165</v>
      </c>
      <c r="C81" s="37">
        <v>4301011443</v>
      </c>
      <c r="D81" s="455">
        <v>4680115881303</v>
      </c>
      <c r="E81" s="455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7"/>
      <c r="Q81" s="457"/>
      <c r="R81" s="457"/>
      <c r="S81" s="45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4301011562</v>
      </c>
      <c r="D82" s="455">
        <v>4680115882577</v>
      </c>
      <c r="E82" s="455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4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7"/>
      <c r="Q82" s="457"/>
      <c r="R82" s="457"/>
      <c r="S82" s="45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166</v>
      </c>
      <c r="B83" s="64" t="s">
        <v>168</v>
      </c>
      <c r="C83" s="37">
        <v>4301011564</v>
      </c>
      <c r="D83" s="455">
        <v>4680115882577</v>
      </c>
      <c r="E83" s="455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4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7"/>
      <c r="Q83" s="457"/>
      <c r="R83" s="457"/>
      <c r="S83" s="45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hidden="1" customHeight="1" x14ac:dyDescent="0.25">
      <c r="A84" s="64" t="s">
        <v>169</v>
      </c>
      <c r="B84" s="64" t="s">
        <v>170</v>
      </c>
      <c r="C84" s="37">
        <v>4301011432</v>
      </c>
      <c r="D84" s="455">
        <v>4680115882720</v>
      </c>
      <c r="E84" s="45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7"/>
      <c r="Q84" s="457"/>
      <c r="R84" s="457"/>
      <c r="S84" s="45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hidden="1" customHeight="1" x14ac:dyDescent="0.25">
      <c r="A85" s="64" t="s">
        <v>171</v>
      </c>
      <c r="B85" s="64" t="s">
        <v>172</v>
      </c>
      <c r="C85" s="37">
        <v>4301011417</v>
      </c>
      <c r="D85" s="455">
        <v>4680115880269</v>
      </c>
      <c r="E85" s="455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7"/>
      <c r="Q85" s="457"/>
      <c r="R85" s="457"/>
      <c r="S85" s="45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hidden="1" customHeight="1" x14ac:dyDescent="0.25">
      <c r="A86" s="64" t="s">
        <v>173</v>
      </c>
      <c r="B86" s="64" t="s">
        <v>174</v>
      </c>
      <c r="C86" s="37">
        <v>4301011415</v>
      </c>
      <c r="D86" s="455">
        <v>4680115880429</v>
      </c>
      <c r="E86" s="45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5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7"/>
      <c r="Q86" s="457"/>
      <c r="R86" s="457"/>
      <c r="S86" s="458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hidden="1" customHeight="1" x14ac:dyDescent="0.25">
      <c r="A87" s="64" t="s">
        <v>175</v>
      </c>
      <c r="B87" s="64" t="s">
        <v>176</v>
      </c>
      <c r="C87" s="37">
        <v>4301011462</v>
      </c>
      <c r="D87" s="455">
        <v>4680115881457</v>
      </c>
      <c r="E87" s="455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5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7"/>
      <c r="Q87" s="457"/>
      <c r="R87" s="457"/>
      <c r="S87" s="458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hidden="1" x14ac:dyDescent="0.2">
      <c r="A88" s="463"/>
      <c r="B88" s="463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4"/>
      <c r="O88" s="460" t="s">
        <v>43</v>
      </c>
      <c r="P88" s="461"/>
      <c r="Q88" s="461"/>
      <c r="R88" s="461"/>
      <c r="S88" s="461"/>
      <c r="T88" s="461"/>
      <c r="U88" s="462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hidden="1" customHeight="1" x14ac:dyDescent="0.25">
      <c r="A90" s="454" t="s">
        <v>118</v>
      </c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67"/>
      <c r="AA90" s="67"/>
    </row>
    <row r="91" spans="1:67" ht="16.5" hidden="1" customHeight="1" x14ac:dyDescent="0.25">
      <c r="A91" s="64" t="s">
        <v>177</v>
      </c>
      <c r="B91" s="64" t="s">
        <v>178</v>
      </c>
      <c r="C91" s="37">
        <v>4301020235</v>
      </c>
      <c r="D91" s="455">
        <v>4680115881488</v>
      </c>
      <c r="E91" s="455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5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7"/>
      <c r="Q91" s="457"/>
      <c r="R91" s="457"/>
      <c r="S91" s="45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179</v>
      </c>
      <c r="B92" s="64" t="s">
        <v>180</v>
      </c>
      <c r="C92" s="37">
        <v>4301020258</v>
      </c>
      <c r="D92" s="455">
        <v>4680115882775</v>
      </c>
      <c r="E92" s="455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7"/>
      <c r="Q92" s="457"/>
      <c r="R92" s="457"/>
      <c r="S92" s="45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hidden="1" customHeight="1" x14ac:dyDescent="0.25">
      <c r="A93" s="64" t="s">
        <v>181</v>
      </c>
      <c r="B93" s="64" t="s">
        <v>182</v>
      </c>
      <c r="C93" s="37">
        <v>4301020217</v>
      </c>
      <c r="D93" s="455">
        <v>4680115880658</v>
      </c>
      <c r="E93" s="455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7"/>
      <c r="Q93" s="457"/>
      <c r="R93" s="457"/>
      <c r="S93" s="458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idden="1" x14ac:dyDescent="0.2">
      <c r="A94" s="463"/>
      <c r="B94" s="463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4"/>
      <c r="O94" s="460" t="s">
        <v>43</v>
      </c>
      <c r="P94" s="461"/>
      <c r="Q94" s="461"/>
      <c r="R94" s="461"/>
      <c r="S94" s="461"/>
      <c r="T94" s="461"/>
      <c r="U94" s="462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hidden="1" x14ac:dyDescent="0.2">
      <c r="A95" s="463"/>
      <c r="B95" s="463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4"/>
      <c r="O95" s="460" t="s">
        <v>43</v>
      </c>
      <c r="P95" s="461"/>
      <c r="Q95" s="461"/>
      <c r="R95" s="461"/>
      <c r="S95" s="461"/>
      <c r="T95" s="461"/>
      <c r="U95" s="462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hidden="1" customHeight="1" x14ac:dyDescent="0.25">
      <c r="A96" s="454" t="s">
        <v>77</v>
      </c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67"/>
      <c r="AA96" s="67"/>
    </row>
    <row r="97" spans="1:67" ht="16.5" hidden="1" customHeight="1" x14ac:dyDescent="0.25">
      <c r="A97" s="64" t="s">
        <v>183</v>
      </c>
      <c r="B97" s="64" t="s">
        <v>184</v>
      </c>
      <c r="C97" s="37">
        <v>4301030895</v>
      </c>
      <c r="D97" s="455">
        <v>4607091387667</v>
      </c>
      <c r="E97" s="45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7"/>
      <c r="Q97" s="457"/>
      <c r="R97" s="457"/>
      <c r="S97" s="45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hidden="1" customHeight="1" x14ac:dyDescent="0.25">
      <c r="A98" s="64" t="s">
        <v>185</v>
      </c>
      <c r="B98" s="64" t="s">
        <v>186</v>
      </c>
      <c r="C98" s="37">
        <v>4301030961</v>
      </c>
      <c r="D98" s="455">
        <v>4607091387636</v>
      </c>
      <c r="E98" s="455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7"/>
      <c r="Q98" s="457"/>
      <c r="R98" s="457"/>
      <c r="S98" s="45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hidden="1" customHeight="1" x14ac:dyDescent="0.25">
      <c r="A99" s="64" t="s">
        <v>187</v>
      </c>
      <c r="B99" s="64" t="s">
        <v>188</v>
      </c>
      <c r="C99" s="37">
        <v>4301030963</v>
      </c>
      <c r="D99" s="455">
        <v>4607091382426</v>
      </c>
      <c r="E99" s="455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7"/>
      <c r="Q99" s="457"/>
      <c r="R99" s="457"/>
      <c r="S99" s="45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189</v>
      </c>
      <c r="B100" s="64" t="s">
        <v>190</v>
      </c>
      <c r="C100" s="37">
        <v>4301030962</v>
      </c>
      <c r="D100" s="455">
        <v>4607091386547</v>
      </c>
      <c r="E100" s="455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7"/>
      <c r="Q100" s="457"/>
      <c r="R100" s="457"/>
      <c r="S100" s="45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191</v>
      </c>
      <c r="B101" s="64" t="s">
        <v>192</v>
      </c>
      <c r="C101" s="37">
        <v>4301030964</v>
      </c>
      <c r="D101" s="455">
        <v>4607091382464</v>
      </c>
      <c r="E101" s="45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7"/>
      <c r="Q101" s="457"/>
      <c r="R101" s="457"/>
      <c r="S101" s="45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193</v>
      </c>
      <c r="B102" s="64" t="s">
        <v>194</v>
      </c>
      <c r="C102" s="37">
        <v>4301031235</v>
      </c>
      <c r="D102" s="455">
        <v>4680115883444</v>
      </c>
      <c r="E102" s="45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7"/>
      <c r="Q102" s="457"/>
      <c r="R102" s="457"/>
      <c r="S102" s="45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hidden="1" customHeight="1" x14ac:dyDescent="0.25">
      <c r="A103" s="64" t="s">
        <v>193</v>
      </c>
      <c r="B103" s="64" t="s">
        <v>195</v>
      </c>
      <c r="C103" s="37">
        <v>4301031234</v>
      </c>
      <c r="D103" s="455">
        <v>4680115883444</v>
      </c>
      <c r="E103" s="45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7"/>
      <c r="Q103" s="457"/>
      <c r="R103" s="457"/>
      <c r="S103" s="45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idden="1" x14ac:dyDescent="0.2">
      <c r="A104" s="463"/>
      <c r="B104" s="463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3"/>
      <c r="N104" s="464"/>
      <c r="O104" s="460" t="s">
        <v>43</v>
      </c>
      <c r="P104" s="461"/>
      <c r="Q104" s="461"/>
      <c r="R104" s="461"/>
      <c r="S104" s="461"/>
      <c r="T104" s="461"/>
      <c r="U104" s="462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hidden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3"/>
      <c r="N105" s="464"/>
      <c r="O105" s="460" t="s">
        <v>43</v>
      </c>
      <c r="P105" s="461"/>
      <c r="Q105" s="461"/>
      <c r="R105" s="461"/>
      <c r="S105" s="461"/>
      <c r="T105" s="461"/>
      <c r="U105" s="462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hidden="1" customHeight="1" x14ac:dyDescent="0.25">
      <c r="A106" s="454" t="s">
        <v>85</v>
      </c>
      <c r="B106" s="454"/>
      <c r="C106" s="454"/>
      <c r="D106" s="454"/>
      <c r="E106" s="454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54"/>
      <c r="T106" s="454"/>
      <c r="U106" s="454"/>
      <c r="V106" s="454"/>
      <c r="W106" s="454"/>
      <c r="X106" s="454"/>
      <c r="Y106" s="454"/>
      <c r="Z106" s="67"/>
      <c r="AA106" s="67"/>
    </row>
    <row r="107" spans="1:67" ht="27" hidden="1" customHeight="1" x14ac:dyDescent="0.25">
      <c r="A107" s="64" t="s">
        <v>196</v>
      </c>
      <c r="B107" s="64" t="s">
        <v>197</v>
      </c>
      <c r="C107" s="37">
        <v>4301051437</v>
      </c>
      <c r="D107" s="455">
        <v>4607091386967</v>
      </c>
      <c r="E107" s="45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7"/>
      <c r="Q107" s="457"/>
      <c r="R107" s="457"/>
      <c r="S107" s="458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hidden="1" customHeight="1" x14ac:dyDescent="0.25">
      <c r="A108" s="64" t="s">
        <v>196</v>
      </c>
      <c r="B108" s="64" t="s">
        <v>198</v>
      </c>
      <c r="C108" s="37">
        <v>4301051543</v>
      </c>
      <c r="D108" s="455">
        <v>4607091386967</v>
      </c>
      <c r="E108" s="45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7"/>
      <c r="Q108" s="457"/>
      <c r="R108" s="457"/>
      <c r="S108" s="45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hidden="1" customHeight="1" x14ac:dyDescent="0.25">
      <c r="A109" s="64" t="s">
        <v>199</v>
      </c>
      <c r="B109" s="64" t="s">
        <v>200</v>
      </c>
      <c r="C109" s="37">
        <v>4301051611</v>
      </c>
      <c r="D109" s="455">
        <v>4607091385304</v>
      </c>
      <c r="E109" s="45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7"/>
      <c r="Q109" s="457"/>
      <c r="R109" s="457"/>
      <c r="S109" s="45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201</v>
      </c>
      <c r="B110" s="64" t="s">
        <v>202</v>
      </c>
      <c r="C110" s="37">
        <v>4301051648</v>
      </c>
      <c r="D110" s="455">
        <v>4607091386264</v>
      </c>
      <c r="E110" s="45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7"/>
      <c r="Q110" s="457"/>
      <c r="R110" s="457"/>
      <c r="S110" s="45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203</v>
      </c>
      <c r="B111" s="64" t="s">
        <v>204</v>
      </c>
      <c r="C111" s="37">
        <v>4301051477</v>
      </c>
      <c r="D111" s="455">
        <v>4680115882584</v>
      </c>
      <c r="E111" s="45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7"/>
      <c r="Q111" s="457"/>
      <c r="R111" s="457"/>
      <c r="S111" s="45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203</v>
      </c>
      <c r="B112" s="64" t="s">
        <v>205</v>
      </c>
      <c r="C112" s="37">
        <v>4301051476</v>
      </c>
      <c r="D112" s="455">
        <v>4680115882584</v>
      </c>
      <c r="E112" s="45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7"/>
      <c r="Q112" s="457"/>
      <c r="R112" s="457"/>
      <c r="S112" s="45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hidden="1" customHeight="1" x14ac:dyDescent="0.25">
      <c r="A113" s="64" t="s">
        <v>206</v>
      </c>
      <c r="B113" s="64" t="s">
        <v>207</v>
      </c>
      <c r="C113" s="37">
        <v>4301051436</v>
      </c>
      <c r="D113" s="455">
        <v>4607091385731</v>
      </c>
      <c r="E113" s="45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7"/>
      <c r="Q113" s="457"/>
      <c r="R113" s="457"/>
      <c r="S113" s="45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208</v>
      </c>
      <c r="B114" s="64" t="s">
        <v>209</v>
      </c>
      <c r="C114" s="37">
        <v>4301051439</v>
      </c>
      <c r="D114" s="455">
        <v>4680115880214</v>
      </c>
      <c r="E114" s="45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57"/>
      <c r="Q114" s="457"/>
      <c r="R114" s="457"/>
      <c r="S114" s="45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210</v>
      </c>
      <c r="B115" s="64" t="s">
        <v>211</v>
      </c>
      <c r="C115" s="37">
        <v>4301051438</v>
      </c>
      <c r="D115" s="455">
        <v>4680115880894</v>
      </c>
      <c r="E115" s="45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81</v>
      </c>
      <c r="L115" s="39" t="s">
        <v>141</v>
      </c>
      <c r="M115" s="39"/>
      <c r="N115" s="38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57"/>
      <c r="Q115" s="457"/>
      <c r="R115" s="457"/>
      <c r="S115" s="45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212</v>
      </c>
      <c r="B116" s="64" t="s">
        <v>213</v>
      </c>
      <c r="C116" s="37">
        <v>4301051842</v>
      </c>
      <c r="D116" s="455">
        <v>4680115885233</v>
      </c>
      <c r="E116" s="455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523" t="s">
        <v>214</v>
      </c>
      <c r="P116" s="457"/>
      <c r="Q116" s="457"/>
      <c r="R116" s="457"/>
      <c r="S116" s="45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215</v>
      </c>
      <c r="B117" s="64" t="s">
        <v>216</v>
      </c>
      <c r="C117" s="37">
        <v>4301051820</v>
      </c>
      <c r="D117" s="455">
        <v>4680115884915</v>
      </c>
      <c r="E117" s="455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524" t="s">
        <v>217</v>
      </c>
      <c r="P117" s="457"/>
      <c r="Q117" s="457"/>
      <c r="R117" s="457"/>
      <c r="S117" s="45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218</v>
      </c>
      <c r="B118" s="64" t="s">
        <v>219</v>
      </c>
      <c r="C118" s="37">
        <v>4301051313</v>
      </c>
      <c r="D118" s="455">
        <v>4607091385427</v>
      </c>
      <c r="E118" s="455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7"/>
      <c r="Q118" s="457"/>
      <c r="R118" s="457"/>
      <c r="S118" s="45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220</v>
      </c>
      <c r="B119" s="64" t="s">
        <v>221</v>
      </c>
      <c r="C119" s="37">
        <v>4301051480</v>
      </c>
      <c r="D119" s="455">
        <v>4680115882645</v>
      </c>
      <c r="E119" s="455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7"/>
      <c r="Q119" s="457"/>
      <c r="R119" s="457"/>
      <c r="S119" s="45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hidden="1" customHeight="1" x14ac:dyDescent="0.25">
      <c r="A120" s="64" t="s">
        <v>222</v>
      </c>
      <c r="B120" s="64" t="s">
        <v>223</v>
      </c>
      <c r="C120" s="37">
        <v>4301051837</v>
      </c>
      <c r="D120" s="455">
        <v>4680115884311</v>
      </c>
      <c r="E120" s="455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527" t="s">
        <v>224</v>
      </c>
      <c r="P120" s="457"/>
      <c r="Q120" s="457"/>
      <c r="R120" s="457"/>
      <c r="S120" s="45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hidden="1" customHeight="1" x14ac:dyDescent="0.25">
      <c r="A121" s="64" t="s">
        <v>225</v>
      </c>
      <c r="B121" s="64" t="s">
        <v>226</v>
      </c>
      <c r="C121" s="37">
        <v>4301051827</v>
      </c>
      <c r="D121" s="455">
        <v>4680115884403</v>
      </c>
      <c r="E121" s="455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528" t="s">
        <v>227</v>
      </c>
      <c r="P121" s="457"/>
      <c r="Q121" s="457"/>
      <c r="R121" s="457"/>
      <c r="S121" s="45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idden="1" x14ac:dyDescent="0.2">
      <c r="A122" s="463"/>
      <c r="B122" s="463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3"/>
      <c r="N122" s="464"/>
      <c r="O122" s="460" t="s">
        <v>43</v>
      </c>
      <c r="P122" s="461"/>
      <c r="Q122" s="461"/>
      <c r="R122" s="461"/>
      <c r="S122" s="461"/>
      <c r="T122" s="461"/>
      <c r="U122" s="462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hidden="1" x14ac:dyDescent="0.2">
      <c r="A123" s="463"/>
      <c r="B123" s="463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  <c r="O123" s="460" t="s">
        <v>43</v>
      </c>
      <c r="P123" s="461"/>
      <c r="Q123" s="461"/>
      <c r="R123" s="461"/>
      <c r="S123" s="461"/>
      <c r="T123" s="461"/>
      <c r="U123" s="462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hidden="1" customHeight="1" x14ac:dyDescent="0.25">
      <c r="A124" s="454" t="s">
        <v>228</v>
      </c>
      <c r="B124" s="454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4"/>
      <c r="N124" s="454"/>
      <c r="O124" s="454"/>
      <c r="P124" s="454"/>
      <c r="Q124" s="454"/>
      <c r="R124" s="454"/>
      <c r="S124" s="454"/>
      <c r="T124" s="454"/>
      <c r="U124" s="454"/>
      <c r="V124" s="454"/>
      <c r="W124" s="454"/>
      <c r="X124" s="454"/>
      <c r="Y124" s="454"/>
      <c r="Z124" s="67"/>
      <c r="AA124" s="67"/>
    </row>
    <row r="125" spans="1:67" ht="27" hidden="1" customHeight="1" x14ac:dyDescent="0.25">
      <c r="A125" s="64" t="s">
        <v>229</v>
      </c>
      <c r="B125" s="64" t="s">
        <v>230</v>
      </c>
      <c r="C125" s="37">
        <v>4301060371</v>
      </c>
      <c r="D125" s="455">
        <v>4680115881532</v>
      </c>
      <c r="E125" s="455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5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7"/>
      <c r="Q125" s="457"/>
      <c r="R125" s="457"/>
      <c r="S125" s="458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hidden="1" customHeight="1" x14ac:dyDescent="0.25">
      <c r="A126" s="64" t="s">
        <v>229</v>
      </c>
      <c r="B126" s="64" t="s">
        <v>231</v>
      </c>
      <c r="C126" s="37">
        <v>4301060366</v>
      </c>
      <c r="D126" s="455">
        <v>4680115881532</v>
      </c>
      <c r="E126" s="455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7"/>
      <c r="Q126" s="457"/>
      <c r="R126" s="457"/>
      <c r="S126" s="458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hidden="1" customHeight="1" x14ac:dyDescent="0.25">
      <c r="A127" s="64" t="s">
        <v>232</v>
      </c>
      <c r="B127" s="64" t="s">
        <v>233</v>
      </c>
      <c r="C127" s="37">
        <v>4301060356</v>
      </c>
      <c r="D127" s="455">
        <v>4680115882652</v>
      </c>
      <c r="E127" s="455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7"/>
      <c r="Q127" s="457"/>
      <c r="R127" s="457"/>
      <c r="S127" s="458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hidden="1" customHeight="1" x14ac:dyDescent="0.25">
      <c r="A128" s="64" t="s">
        <v>234</v>
      </c>
      <c r="B128" s="64" t="s">
        <v>235</v>
      </c>
      <c r="C128" s="37">
        <v>4301060309</v>
      </c>
      <c r="D128" s="455">
        <v>4680115880238</v>
      </c>
      <c r="E128" s="455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7"/>
      <c r="Q128" s="457"/>
      <c r="R128" s="457"/>
      <c r="S128" s="458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hidden="1" customHeight="1" x14ac:dyDescent="0.25">
      <c r="A129" s="64" t="s">
        <v>236</v>
      </c>
      <c r="B129" s="64" t="s">
        <v>237</v>
      </c>
      <c r="C129" s="37">
        <v>4301060351</v>
      </c>
      <c r="D129" s="455">
        <v>4680115881464</v>
      </c>
      <c r="E129" s="455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7"/>
      <c r="Q129" s="457"/>
      <c r="R129" s="457"/>
      <c r="S129" s="458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idden="1" x14ac:dyDescent="0.2">
      <c r="A130" s="463"/>
      <c r="B130" s="463"/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4"/>
      <c r="O130" s="460" t="s">
        <v>43</v>
      </c>
      <c r="P130" s="461"/>
      <c r="Q130" s="461"/>
      <c r="R130" s="461"/>
      <c r="S130" s="461"/>
      <c r="T130" s="461"/>
      <c r="U130" s="462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463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4"/>
      <c r="O131" s="460" t="s">
        <v>43</v>
      </c>
      <c r="P131" s="461"/>
      <c r="Q131" s="461"/>
      <c r="R131" s="461"/>
      <c r="S131" s="461"/>
      <c r="T131" s="461"/>
      <c r="U131" s="462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hidden="1" customHeight="1" x14ac:dyDescent="0.25">
      <c r="A132" s="453" t="s">
        <v>238</v>
      </c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3"/>
      <c r="P132" s="453"/>
      <c r="Q132" s="453"/>
      <c r="R132" s="453"/>
      <c r="S132" s="453"/>
      <c r="T132" s="453"/>
      <c r="U132" s="453"/>
      <c r="V132" s="453"/>
      <c r="W132" s="453"/>
      <c r="X132" s="453"/>
      <c r="Y132" s="453"/>
      <c r="Z132" s="66"/>
      <c r="AA132" s="66"/>
    </row>
    <row r="133" spans="1:67" ht="14.25" hidden="1" customHeight="1" x14ac:dyDescent="0.25">
      <c r="A133" s="454" t="s">
        <v>85</v>
      </c>
      <c r="B133" s="454"/>
      <c r="C133" s="454"/>
      <c r="D133" s="454"/>
      <c r="E133" s="454"/>
      <c r="F133" s="454"/>
      <c r="G133" s="454"/>
      <c r="H133" s="454"/>
      <c r="I133" s="454"/>
      <c r="J133" s="454"/>
      <c r="K133" s="454"/>
      <c r="L133" s="454"/>
      <c r="M133" s="454"/>
      <c r="N133" s="454"/>
      <c r="O133" s="454"/>
      <c r="P133" s="454"/>
      <c r="Q133" s="454"/>
      <c r="R133" s="454"/>
      <c r="S133" s="454"/>
      <c r="T133" s="454"/>
      <c r="U133" s="454"/>
      <c r="V133" s="454"/>
      <c r="W133" s="454"/>
      <c r="X133" s="454"/>
      <c r="Y133" s="454"/>
      <c r="Z133" s="67"/>
      <c r="AA133" s="67"/>
    </row>
    <row r="134" spans="1:67" ht="27" hidden="1" customHeight="1" x14ac:dyDescent="0.25">
      <c r="A134" s="64" t="s">
        <v>239</v>
      </c>
      <c r="B134" s="64" t="s">
        <v>240</v>
      </c>
      <c r="C134" s="37">
        <v>4301051612</v>
      </c>
      <c r="D134" s="455">
        <v>4607091385168</v>
      </c>
      <c r="E134" s="455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122</v>
      </c>
      <c r="L134" s="39" t="s">
        <v>80</v>
      </c>
      <c r="M134" s="39"/>
      <c r="N134" s="38">
        <v>45</v>
      </c>
      <c r="O134" s="53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57"/>
      <c r="Q134" s="457"/>
      <c r="R134" s="457"/>
      <c r="S134" s="458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239</v>
      </c>
      <c r="B135" s="64" t="s">
        <v>241</v>
      </c>
      <c r="C135" s="37">
        <v>4301051360</v>
      </c>
      <c r="D135" s="455">
        <v>4607091385168</v>
      </c>
      <c r="E135" s="45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122</v>
      </c>
      <c r="L135" s="39" t="s">
        <v>141</v>
      </c>
      <c r="M135" s="39"/>
      <c r="N135" s="38">
        <v>45</v>
      </c>
      <c r="O135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57"/>
      <c r="Q135" s="457"/>
      <c r="R135" s="457"/>
      <c r="S135" s="45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242</v>
      </c>
      <c r="B136" s="64" t="s">
        <v>243</v>
      </c>
      <c r="C136" s="37">
        <v>4301051362</v>
      </c>
      <c r="D136" s="455">
        <v>4607091383256</v>
      </c>
      <c r="E136" s="455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7"/>
      <c r="Q136" s="457"/>
      <c r="R136" s="457"/>
      <c r="S136" s="45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244</v>
      </c>
      <c r="B137" s="64" t="s">
        <v>245</v>
      </c>
      <c r="C137" s="37">
        <v>4301051358</v>
      </c>
      <c r="D137" s="455">
        <v>4607091385748</v>
      </c>
      <c r="E137" s="455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7"/>
      <c r="Q137" s="457"/>
      <c r="R137" s="457"/>
      <c r="S137" s="45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246</v>
      </c>
      <c r="B138" s="64" t="s">
        <v>247</v>
      </c>
      <c r="C138" s="37">
        <v>4301051738</v>
      </c>
      <c r="D138" s="455">
        <v>4680115884533</v>
      </c>
      <c r="E138" s="455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7"/>
      <c r="Q138" s="457"/>
      <c r="R138" s="457"/>
      <c r="S138" s="45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463"/>
      <c r="B139" s="463"/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4"/>
      <c r="O139" s="460" t="s">
        <v>43</v>
      </c>
      <c r="P139" s="461"/>
      <c r="Q139" s="461"/>
      <c r="R139" s="461"/>
      <c r="S139" s="461"/>
      <c r="T139" s="461"/>
      <c r="U139" s="462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463"/>
      <c r="B140" s="463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4"/>
      <c r="O140" s="460" t="s">
        <v>43</v>
      </c>
      <c r="P140" s="461"/>
      <c r="Q140" s="461"/>
      <c r="R140" s="461"/>
      <c r="S140" s="461"/>
      <c r="T140" s="461"/>
      <c r="U140" s="462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52" t="s">
        <v>248</v>
      </c>
      <c r="B141" s="452"/>
      <c r="C141" s="452"/>
      <c r="D141" s="452"/>
      <c r="E141" s="452"/>
      <c r="F141" s="452"/>
      <c r="G141" s="452"/>
      <c r="H141" s="452"/>
      <c r="I141" s="452"/>
      <c r="J141" s="452"/>
      <c r="K141" s="452"/>
      <c r="L141" s="452"/>
      <c r="M141" s="452"/>
      <c r="N141" s="452"/>
      <c r="O141" s="452"/>
      <c r="P141" s="452"/>
      <c r="Q141" s="452"/>
      <c r="R141" s="452"/>
      <c r="S141" s="452"/>
      <c r="T141" s="452"/>
      <c r="U141" s="452"/>
      <c r="V141" s="452"/>
      <c r="W141" s="452"/>
      <c r="X141" s="452"/>
      <c r="Y141" s="452"/>
      <c r="Z141" s="55"/>
      <c r="AA141" s="55"/>
    </row>
    <row r="142" spans="1:67" ht="16.5" hidden="1" customHeight="1" x14ac:dyDescent="0.25">
      <c r="A142" s="453" t="s">
        <v>249</v>
      </c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3"/>
      <c r="P142" s="453"/>
      <c r="Q142" s="453"/>
      <c r="R142" s="453"/>
      <c r="S142" s="453"/>
      <c r="T142" s="453"/>
      <c r="U142" s="453"/>
      <c r="V142" s="453"/>
      <c r="W142" s="453"/>
      <c r="X142" s="453"/>
      <c r="Y142" s="453"/>
      <c r="Z142" s="66"/>
      <c r="AA142" s="66"/>
    </row>
    <row r="143" spans="1:67" ht="14.25" hidden="1" customHeight="1" x14ac:dyDescent="0.25">
      <c r="A143" s="454" t="s">
        <v>126</v>
      </c>
      <c r="B143" s="454"/>
      <c r="C143" s="454"/>
      <c r="D143" s="454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67"/>
      <c r="AA143" s="67"/>
    </row>
    <row r="144" spans="1:67" ht="27" hidden="1" customHeight="1" x14ac:dyDescent="0.25">
      <c r="A144" s="64" t="s">
        <v>250</v>
      </c>
      <c r="B144" s="64" t="s">
        <v>251</v>
      </c>
      <c r="C144" s="37">
        <v>4301011223</v>
      </c>
      <c r="D144" s="455">
        <v>4607091383423</v>
      </c>
      <c r="E144" s="455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7"/>
      <c r="Q144" s="457"/>
      <c r="R144" s="457"/>
      <c r="S144" s="458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252</v>
      </c>
      <c r="B145" s="64" t="s">
        <v>253</v>
      </c>
      <c r="C145" s="37">
        <v>4301011876</v>
      </c>
      <c r="D145" s="455">
        <v>4680115885707</v>
      </c>
      <c r="E145" s="455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540" t="s">
        <v>254</v>
      </c>
      <c r="P145" s="457"/>
      <c r="Q145" s="457"/>
      <c r="R145" s="457"/>
      <c r="S145" s="45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hidden="1" customHeight="1" x14ac:dyDescent="0.25">
      <c r="A146" s="64" t="s">
        <v>255</v>
      </c>
      <c r="B146" s="64" t="s">
        <v>256</v>
      </c>
      <c r="C146" s="37">
        <v>4301011878</v>
      </c>
      <c r="D146" s="455">
        <v>4680115885660</v>
      </c>
      <c r="E146" s="45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541" t="s">
        <v>257</v>
      </c>
      <c r="P146" s="457"/>
      <c r="Q146" s="457"/>
      <c r="R146" s="457"/>
      <c r="S146" s="45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hidden="1" customHeight="1" x14ac:dyDescent="0.25">
      <c r="A147" s="64" t="s">
        <v>258</v>
      </c>
      <c r="B147" s="64" t="s">
        <v>259</v>
      </c>
      <c r="C147" s="37">
        <v>4301011879</v>
      </c>
      <c r="D147" s="455">
        <v>4680115885691</v>
      </c>
      <c r="E147" s="455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542" t="s">
        <v>260</v>
      </c>
      <c r="P147" s="457"/>
      <c r="Q147" s="457"/>
      <c r="R147" s="457"/>
      <c r="S147" s="45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idden="1" x14ac:dyDescent="0.2">
      <c r="A148" s="463"/>
      <c r="B148" s="463"/>
      <c r="C148" s="463"/>
      <c r="D148" s="463"/>
      <c r="E148" s="463"/>
      <c r="F148" s="463"/>
      <c r="G148" s="463"/>
      <c r="H148" s="463"/>
      <c r="I148" s="463"/>
      <c r="J148" s="463"/>
      <c r="K148" s="463"/>
      <c r="L148" s="463"/>
      <c r="M148" s="463"/>
      <c r="N148" s="464"/>
      <c r="O148" s="460" t="s">
        <v>43</v>
      </c>
      <c r="P148" s="461"/>
      <c r="Q148" s="461"/>
      <c r="R148" s="461"/>
      <c r="S148" s="461"/>
      <c r="T148" s="461"/>
      <c r="U148" s="462"/>
      <c r="V148" s="43" t="s">
        <v>42</v>
      </c>
      <c r="W148" s="44">
        <f>IFERROR(W144/H144,"0")+IFERROR(W145/H145,"0")+IFERROR(W146/H146,"0")+IFERROR(W147/H147,"0")</f>
        <v>0</v>
      </c>
      <c r="X148" s="44">
        <f>IFERROR(X144/H144,"0")+IFERROR(X145/H145,"0")+IFERROR(X146/H146,"0")+IFERROR(X147/H147,"0")</f>
        <v>0</v>
      </c>
      <c r="Y148" s="44">
        <f>IFERROR(IF(Y144="",0,Y144),"0")+IFERROR(IF(Y145="",0,Y145),"0")+IFERROR(IF(Y146="",0,Y146),"0")+IFERROR(IF(Y147="",0,Y147),"0")</f>
        <v>0</v>
      </c>
      <c r="Z148" s="68"/>
      <c r="AA148" s="68"/>
    </row>
    <row r="149" spans="1:67" hidden="1" x14ac:dyDescent="0.2">
      <c r="A149" s="463"/>
      <c r="B149" s="463"/>
      <c r="C149" s="463"/>
      <c r="D149" s="463"/>
      <c r="E149" s="463"/>
      <c r="F149" s="463"/>
      <c r="G149" s="463"/>
      <c r="H149" s="463"/>
      <c r="I149" s="463"/>
      <c r="J149" s="463"/>
      <c r="K149" s="463"/>
      <c r="L149" s="463"/>
      <c r="M149" s="463"/>
      <c r="N149" s="464"/>
      <c r="O149" s="460" t="s">
        <v>43</v>
      </c>
      <c r="P149" s="461"/>
      <c r="Q149" s="461"/>
      <c r="R149" s="461"/>
      <c r="S149" s="461"/>
      <c r="T149" s="461"/>
      <c r="U149" s="462"/>
      <c r="V149" s="43" t="s">
        <v>0</v>
      </c>
      <c r="W149" s="44">
        <f>IFERROR(SUM(W144:W147),"0")</f>
        <v>0</v>
      </c>
      <c r="X149" s="44">
        <f>IFERROR(SUM(X144:X147),"0")</f>
        <v>0</v>
      </c>
      <c r="Y149" s="43"/>
      <c r="Z149" s="68"/>
      <c r="AA149" s="68"/>
    </row>
    <row r="150" spans="1:67" ht="16.5" hidden="1" customHeight="1" x14ac:dyDescent="0.25">
      <c r="A150" s="453" t="s">
        <v>261</v>
      </c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3"/>
      <c r="P150" s="453"/>
      <c r="Q150" s="453"/>
      <c r="R150" s="453"/>
      <c r="S150" s="453"/>
      <c r="T150" s="453"/>
      <c r="U150" s="453"/>
      <c r="V150" s="453"/>
      <c r="W150" s="453"/>
      <c r="X150" s="453"/>
      <c r="Y150" s="453"/>
      <c r="Z150" s="66"/>
      <c r="AA150" s="66"/>
    </row>
    <row r="151" spans="1:67" ht="14.25" hidden="1" customHeight="1" x14ac:dyDescent="0.25">
      <c r="A151" s="454" t="s">
        <v>77</v>
      </c>
      <c r="B151" s="454"/>
      <c r="C151" s="454"/>
      <c r="D151" s="454"/>
      <c r="E151" s="454"/>
      <c r="F151" s="454"/>
      <c r="G151" s="454"/>
      <c r="H151" s="454"/>
      <c r="I151" s="454"/>
      <c r="J151" s="454"/>
      <c r="K151" s="454"/>
      <c r="L151" s="454"/>
      <c r="M151" s="454"/>
      <c r="N151" s="454"/>
      <c r="O151" s="454"/>
      <c r="P151" s="454"/>
      <c r="Q151" s="454"/>
      <c r="R151" s="454"/>
      <c r="S151" s="454"/>
      <c r="T151" s="454"/>
      <c r="U151" s="454"/>
      <c r="V151" s="454"/>
      <c r="W151" s="454"/>
      <c r="X151" s="454"/>
      <c r="Y151" s="454"/>
      <c r="Z151" s="67"/>
      <c r="AA151" s="67"/>
    </row>
    <row r="152" spans="1:67" ht="27" hidden="1" customHeight="1" x14ac:dyDescent="0.25">
      <c r="A152" s="64" t="s">
        <v>262</v>
      </c>
      <c r="B152" s="64" t="s">
        <v>263</v>
      </c>
      <c r="C152" s="37">
        <v>4301031191</v>
      </c>
      <c r="D152" s="455">
        <v>4680115880993</v>
      </c>
      <c r="E152" s="45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57"/>
      <c r="Q152" s="457"/>
      <c r="R152" s="457"/>
      <c r="S152" s="45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59" si="23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ref="BL152:BL159" si="24">IFERROR(W152*I152/H152,"0")</f>
        <v>0</v>
      </c>
      <c r="BM152" s="80">
        <f t="shared" ref="BM152:BM159" si="25">IFERROR(X152*I152/H152,"0")</f>
        <v>0</v>
      </c>
      <c r="BN152" s="80">
        <f t="shared" ref="BN152:BN159" si="26">IFERROR(1/J152*(W152/H152),"0")</f>
        <v>0</v>
      </c>
      <c r="BO152" s="80">
        <f t="shared" ref="BO152:BO159" si="27">IFERROR(1/J152*(X152/H152),"0")</f>
        <v>0</v>
      </c>
    </row>
    <row r="153" spans="1:67" ht="27" hidden="1" customHeight="1" x14ac:dyDescent="0.25">
      <c r="A153" s="64" t="s">
        <v>264</v>
      </c>
      <c r="B153" s="64" t="s">
        <v>265</v>
      </c>
      <c r="C153" s="37">
        <v>4301031204</v>
      </c>
      <c r="D153" s="455">
        <v>4680115881761</v>
      </c>
      <c r="E153" s="45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57"/>
      <c r="Q153" s="457"/>
      <c r="R153" s="457"/>
      <c r="S153" s="45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hidden="1" customHeight="1" x14ac:dyDescent="0.25">
      <c r="A154" s="64" t="s">
        <v>266</v>
      </c>
      <c r="B154" s="64" t="s">
        <v>267</v>
      </c>
      <c r="C154" s="37">
        <v>4301031201</v>
      </c>
      <c r="D154" s="455">
        <v>4680115881563</v>
      </c>
      <c r="E154" s="45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57"/>
      <c r="Q154" s="457"/>
      <c r="R154" s="457"/>
      <c r="S154" s="45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hidden="1" customHeight="1" x14ac:dyDescent="0.25">
      <c r="A155" s="64" t="s">
        <v>268</v>
      </c>
      <c r="B155" s="64" t="s">
        <v>269</v>
      </c>
      <c r="C155" s="37">
        <v>4301031199</v>
      </c>
      <c r="D155" s="455">
        <v>4680115880986</v>
      </c>
      <c r="E155" s="45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57"/>
      <c r="Q155" s="457"/>
      <c r="R155" s="457"/>
      <c r="S155" s="45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hidden="1" customHeight="1" x14ac:dyDescent="0.25">
      <c r="A156" s="64" t="s">
        <v>270</v>
      </c>
      <c r="B156" s="64" t="s">
        <v>271</v>
      </c>
      <c r="C156" s="37">
        <v>4301031205</v>
      </c>
      <c r="D156" s="455">
        <v>4680115881785</v>
      </c>
      <c r="E156" s="455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57"/>
      <c r="Q156" s="457"/>
      <c r="R156" s="457"/>
      <c r="S156" s="45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hidden="1" customHeight="1" x14ac:dyDescent="0.25">
      <c r="A157" s="64" t="s">
        <v>272</v>
      </c>
      <c r="B157" s="64" t="s">
        <v>273</v>
      </c>
      <c r="C157" s="37">
        <v>4301031202</v>
      </c>
      <c r="D157" s="455">
        <v>4680115881679</v>
      </c>
      <c r="E157" s="455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57"/>
      <c r="Q157" s="457"/>
      <c r="R157" s="457"/>
      <c r="S157" s="45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hidden="1" customHeight="1" x14ac:dyDescent="0.25">
      <c r="A158" s="64" t="s">
        <v>274</v>
      </c>
      <c r="B158" s="64" t="s">
        <v>275</v>
      </c>
      <c r="C158" s="37">
        <v>4301031158</v>
      </c>
      <c r="D158" s="455">
        <v>4680115880191</v>
      </c>
      <c r="E158" s="455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57"/>
      <c r="Q158" s="457"/>
      <c r="R158" s="457"/>
      <c r="S158" s="45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16.5" hidden="1" customHeight="1" x14ac:dyDescent="0.25">
      <c r="A159" s="64" t="s">
        <v>276</v>
      </c>
      <c r="B159" s="64" t="s">
        <v>277</v>
      </c>
      <c r="C159" s="37">
        <v>4301031245</v>
      </c>
      <c r="D159" s="455">
        <v>4680115883963</v>
      </c>
      <c r="E159" s="455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57"/>
      <c r="Q159" s="457"/>
      <c r="R159" s="457"/>
      <c r="S159" s="45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hidden="1" x14ac:dyDescent="0.2">
      <c r="A160" s="463"/>
      <c r="B160" s="463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4"/>
      <c r="O160" s="460" t="s">
        <v>43</v>
      </c>
      <c r="P160" s="461"/>
      <c r="Q160" s="461"/>
      <c r="R160" s="461"/>
      <c r="S160" s="461"/>
      <c r="T160" s="461"/>
      <c r="U160" s="462"/>
      <c r="V160" s="43" t="s">
        <v>42</v>
      </c>
      <c r="W160" s="44">
        <f>IFERROR(W152/H152,"0")+IFERROR(W153/H153,"0")+IFERROR(W154/H154,"0")+IFERROR(W155/H155,"0")+IFERROR(W156/H156,"0")+IFERROR(W157/H157,"0")+IFERROR(W158/H158,"0")+IFERROR(W159/H159,"0")</f>
        <v>0</v>
      </c>
      <c r="X160" s="44">
        <f>IFERROR(X152/H152,"0")+IFERROR(X153/H153,"0")+IFERROR(X154/H154,"0")+IFERROR(X155/H155,"0")+IFERROR(X156/H156,"0")+IFERROR(X157/H157,"0")+IFERROR(X158/H158,"0")+IFERROR(X159/H159,"0")</f>
        <v>0</v>
      </c>
      <c r="Y160" s="44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463"/>
      <c r="B161" s="463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4"/>
      <c r="O161" s="460" t="s">
        <v>43</v>
      </c>
      <c r="P161" s="461"/>
      <c r="Q161" s="461"/>
      <c r="R161" s="461"/>
      <c r="S161" s="461"/>
      <c r="T161" s="461"/>
      <c r="U161" s="462"/>
      <c r="V161" s="43" t="s">
        <v>0</v>
      </c>
      <c r="W161" s="44">
        <f>IFERROR(SUM(W152:W159),"0")</f>
        <v>0</v>
      </c>
      <c r="X161" s="44">
        <f>IFERROR(SUM(X152:X159),"0")</f>
        <v>0</v>
      </c>
      <c r="Y161" s="43"/>
      <c r="Z161" s="68"/>
      <c r="AA161" s="68"/>
    </row>
    <row r="162" spans="1:67" ht="16.5" hidden="1" customHeight="1" x14ac:dyDescent="0.25">
      <c r="A162" s="453" t="s">
        <v>278</v>
      </c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3"/>
      <c r="P162" s="453"/>
      <c r="Q162" s="453"/>
      <c r="R162" s="453"/>
      <c r="S162" s="453"/>
      <c r="T162" s="453"/>
      <c r="U162" s="453"/>
      <c r="V162" s="453"/>
      <c r="W162" s="453"/>
      <c r="X162" s="453"/>
      <c r="Y162" s="453"/>
      <c r="Z162" s="66"/>
      <c r="AA162" s="66"/>
    </row>
    <row r="163" spans="1:67" ht="14.25" hidden="1" customHeight="1" x14ac:dyDescent="0.25">
      <c r="A163" s="454" t="s">
        <v>126</v>
      </c>
      <c r="B163" s="454"/>
      <c r="C163" s="454"/>
      <c r="D163" s="454"/>
      <c r="E163" s="454"/>
      <c r="F163" s="454"/>
      <c r="G163" s="454"/>
      <c r="H163" s="454"/>
      <c r="I163" s="454"/>
      <c r="J163" s="454"/>
      <c r="K163" s="454"/>
      <c r="L163" s="454"/>
      <c r="M163" s="454"/>
      <c r="N163" s="454"/>
      <c r="O163" s="454"/>
      <c r="P163" s="454"/>
      <c r="Q163" s="454"/>
      <c r="R163" s="454"/>
      <c r="S163" s="454"/>
      <c r="T163" s="454"/>
      <c r="U163" s="454"/>
      <c r="V163" s="454"/>
      <c r="W163" s="454"/>
      <c r="X163" s="454"/>
      <c r="Y163" s="454"/>
      <c r="Z163" s="67"/>
      <c r="AA163" s="67"/>
    </row>
    <row r="164" spans="1:67" ht="16.5" hidden="1" customHeight="1" x14ac:dyDescent="0.25">
      <c r="A164" s="64" t="s">
        <v>279</v>
      </c>
      <c r="B164" s="64" t="s">
        <v>280</v>
      </c>
      <c r="C164" s="37">
        <v>4301011450</v>
      </c>
      <c r="D164" s="455">
        <v>4680115881402</v>
      </c>
      <c r="E164" s="45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122</v>
      </c>
      <c r="L164" s="39" t="s">
        <v>121</v>
      </c>
      <c r="M164" s="39"/>
      <c r="N164" s="38">
        <v>55</v>
      </c>
      <c r="O164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57"/>
      <c r="Q164" s="457"/>
      <c r="R164" s="457"/>
      <c r="S164" s="458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281</v>
      </c>
      <c r="B165" s="64" t="s">
        <v>282</v>
      </c>
      <c r="C165" s="37">
        <v>4301011454</v>
      </c>
      <c r="D165" s="455">
        <v>4680115881396</v>
      </c>
      <c r="E165" s="455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57"/>
      <c r="Q165" s="457"/>
      <c r="R165" s="457"/>
      <c r="S165" s="45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463"/>
      <c r="B166" s="463"/>
      <c r="C166" s="463"/>
      <c r="D166" s="463"/>
      <c r="E166" s="463"/>
      <c r="F166" s="463"/>
      <c r="G166" s="463"/>
      <c r="H166" s="463"/>
      <c r="I166" s="463"/>
      <c r="J166" s="463"/>
      <c r="K166" s="463"/>
      <c r="L166" s="463"/>
      <c r="M166" s="463"/>
      <c r="N166" s="464"/>
      <c r="O166" s="460" t="s">
        <v>43</v>
      </c>
      <c r="P166" s="461"/>
      <c r="Q166" s="461"/>
      <c r="R166" s="461"/>
      <c r="S166" s="461"/>
      <c r="T166" s="461"/>
      <c r="U166" s="462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463"/>
      <c r="B167" s="463"/>
      <c r="C167" s="463"/>
      <c r="D167" s="463"/>
      <c r="E167" s="463"/>
      <c r="F167" s="463"/>
      <c r="G167" s="463"/>
      <c r="H167" s="463"/>
      <c r="I167" s="463"/>
      <c r="J167" s="463"/>
      <c r="K167" s="463"/>
      <c r="L167" s="463"/>
      <c r="M167" s="463"/>
      <c r="N167" s="464"/>
      <c r="O167" s="460" t="s">
        <v>43</v>
      </c>
      <c r="P167" s="461"/>
      <c r="Q167" s="461"/>
      <c r="R167" s="461"/>
      <c r="S167" s="461"/>
      <c r="T167" s="461"/>
      <c r="U167" s="462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454" t="s">
        <v>118</v>
      </c>
      <c r="B168" s="454"/>
      <c r="C168" s="454"/>
      <c r="D168" s="454"/>
      <c r="E168" s="454"/>
      <c r="F168" s="454"/>
      <c r="G168" s="454"/>
      <c r="H168" s="454"/>
      <c r="I168" s="454"/>
      <c r="J168" s="454"/>
      <c r="K168" s="454"/>
      <c r="L168" s="454"/>
      <c r="M168" s="454"/>
      <c r="N168" s="454"/>
      <c r="O168" s="454"/>
      <c r="P168" s="454"/>
      <c r="Q168" s="454"/>
      <c r="R168" s="454"/>
      <c r="S168" s="454"/>
      <c r="T168" s="454"/>
      <c r="U168" s="454"/>
      <c r="V168" s="454"/>
      <c r="W168" s="454"/>
      <c r="X168" s="454"/>
      <c r="Y168" s="454"/>
      <c r="Z168" s="67"/>
      <c r="AA168" s="67"/>
    </row>
    <row r="169" spans="1:67" ht="16.5" hidden="1" customHeight="1" x14ac:dyDescent="0.25">
      <c r="A169" s="64" t="s">
        <v>283</v>
      </c>
      <c r="B169" s="64" t="s">
        <v>284</v>
      </c>
      <c r="C169" s="37">
        <v>4301020262</v>
      </c>
      <c r="D169" s="455">
        <v>4680115882935</v>
      </c>
      <c r="E169" s="455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122</v>
      </c>
      <c r="L169" s="39" t="s">
        <v>141</v>
      </c>
      <c r="M169" s="39"/>
      <c r="N169" s="38">
        <v>50</v>
      </c>
      <c r="O169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57"/>
      <c r="Q169" s="457"/>
      <c r="R169" s="457"/>
      <c r="S169" s="458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285</v>
      </c>
      <c r="B170" s="64" t="s">
        <v>286</v>
      </c>
      <c r="C170" s="37">
        <v>4301020220</v>
      </c>
      <c r="D170" s="455">
        <v>4680115880764</v>
      </c>
      <c r="E170" s="455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121</v>
      </c>
      <c r="M170" s="39"/>
      <c r="N170" s="38">
        <v>50</v>
      </c>
      <c r="O170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57"/>
      <c r="Q170" s="457"/>
      <c r="R170" s="457"/>
      <c r="S170" s="45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463"/>
      <c r="B171" s="463"/>
      <c r="C171" s="463"/>
      <c r="D171" s="463"/>
      <c r="E171" s="463"/>
      <c r="F171" s="463"/>
      <c r="G171" s="463"/>
      <c r="H171" s="463"/>
      <c r="I171" s="463"/>
      <c r="J171" s="463"/>
      <c r="K171" s="463"/>
      <c r="L171" s="463"/>
      <c r="M171" s="463"/>
      <c r="N171" s="464"/>
      <c r="O171" s="460" t="s">
        <v>43</v>
      </c>
      <c r="P171" s="461"/>
      <c r="Q171" s="461"/>
      <c r="R171" s="461"/>
      <c r="S171" s="461"/>
      <c r="T171" s="461"/>
      <c r="U171" s="462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463"/>
      <c r="B172" s="463"/>
      <c r="C172" s="463"/>
      <c r="D172" s="463"/>
      <c r="E172" s="463"/>
      <c r="F172" s="463"/>
      <c r="G172" s="463"/>
      <c r="H172" s="463"/>
      <c r="I172" s="463"/>
      <c r="J172" s="463"/>
      <c r="K172" s="463"/>
      <c r="L172" s="463"/>
      <c r="M172" s="463"/>
      <c r="N172" s="464"/>
      <c r="O172" s="460" t="s">
        <v>43</v>
      </c>
      <c r="P172" s="461"/>
      <c r="Q172" s="461"/>
      <c r="R172" s="461"/>
      <c r="S172" s="461"/>
      <c r="T172" s="461"/>
      <c r="U172" s="462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454" t="s">
        <v>77</v>
      </c>
      <c r="B173" s="454"/>
      <c r="C173" s="454"/>
      <c r="D173" s="454"/>
      <c r="E173" s="454"/>
      <c r="F173" s="454"/>
      <c r="G173" s="454"/>
      <c r="H173" s="454"/>
      <c r="I173" s="454"/>
      <c r="J173" s="454"/>
      <c r="K173" s="454"/>
      <c r="L173" s="454"/>
      <c r="M173" s="454"/>
      <c r="N173" s="454"/>
      <c r="O173" s="454"/>
      <c r="P173" s="454"/>
      <c r="Q173" s="454"/>
      <c r="R173" s="454"/>
      <c r="S173" s="454"/>
      <c r="T173" s="454"/>
      <c r="U173" s="454"/>
      <c r="V173" s="454"/>
      <c r="W173" s="454"/>
      <c r="X173" s="454"/>
      <c r="Y173" s="454"/>
      <c r="Z173" s="67"/>
      <c r="AA173" s="67"/>
    </row>
    <row r="174" spans="1:67" ht="27" hidden="1" customHeight="1" x14ac:dyDescent="0.25">
      <c r="A174" s="64" t="s">
        <v>287</v>
      </c>
      <c r="B174" s="64" t="s">
        <v>288</v>
      </c>
      <c r="C174" s="37">
        <v>4301031224</v>
      </c>
      <c r="D174" s="455">
        <v>4680115882683</v>
      </c>
      <c r="E174" s="45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7"/>
      <c r="Q174" s="457"/>
      <c r="R174" s="457"/>
      <c r="S174" s="458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ref="X174:X181" si="28"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ref="BL174:BL181" si="29">IFERROR(W174*I174/H174,"0")</f>
        <v>0</v>
      </c>
      <c r="BM174" s="80">
        <f t="shared" ref="BM174:BM181" si="30">IFERROR(X174*I174/H174,"0")</f>
        <v>0</v>
      </c>
      <c r="BN174" s="80">
        <f t="shared" ref="BN174:BN181" si="31">IFERROR(1/J174*(W174/H174),"0")</f>
        <v>0</v>
      </c>
      <c r="BO174" s="80">
        <f t="shared" ref="BO174:BO181" si="32">IFERROR(1/J174*(X174/H174),"0")</f>
        <v>0</v>
      </c>
    </row>
    <row r="175" spans="1:67" ht="27" hidden="1" customHeight="1" x14ac:dyDescent="0.25">
      <c r="A175" s="64" t="s">
        <v>289</v>
      </c>
      <c r="B175" s="64" t="s">
        <v>290</v>
      </c>
      <c r="C175" s="37">
        <v>4301031230</v>
      </c>
      <c r="D175" s="455">
        <v>4680115882690</v>
      </c>
      <c r="E175" s="45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7"/>
      <c r="Q175" s="457"/>
      <c r="R175" s="457"/>
      <c r="S175" s="458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hidden="1" customHeight="1" x14ac:dyDescent="0.25">
      <c r="A176" s="64" t="s">
        <v>291</v>
      </c>
      <c r="B176" s="64" t="s">
        <v>292</v>
      </c>
      <c r="C176" s="37">
        <v>4301031220</v>
      </c>
      <c r="D176" s="455">
        <v>4680115882669</v>
      </c>
      <c r="E176" s="45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7"/>
      <c r="Q176" s="457"/>
      <c r="R176" s="457"/>
      <c r="S176" s="458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hidden="1" customHeight="1" x14ac:dyDescent="0.25">
      <c r="A177" s="64" t="s">
        <v>293</v>
      </c>
      <c r="B177" s="64" t="s">
        <v>294</v>
      </c>
      <c r="C177" s="37">
        <v>4301031221</v>
      </c>
      <c r="D177" s="455">
        <v>4680115882676</v>
      </c>
      <c r="E177" s="45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7"/>
      <c r="Q177" s="457"/>
      <c r="R177" s="457"/>
      <c r="S177" s="458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hidden="1" customHeight="1" x14ac:dyDescent="0.25">
      <c r="A178" s="64" t="s">
        <v>295</v>
      </c>
      <c r="B178" s="64" t="s">
        <v>296</v>
      </c>
      <c r="C178" s="37">
        <v>4301031223</v>
      </c>
      <c r="D178" s="455">
        <v>4680115884014</v>
      </c>
      <c r="E178" s="455"/>
      <c r="F178" s="63">
        <v>0.3</v>
      </c>
      <c r="G178" s="38">
        <v>6</v>
      </c>
      <c r="H178" s="63">
        <v>1.8</v>
      </c>
      <c r="I178" s="63">
        <v>1.93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57"/>
      <c r="Q178" s="457"/>
      <c r="R178" s="457"/>
      <c r="S178" s="45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hidden="1" customHeight="1" x14ac:dyDescent="0.25">
      <c r="A179" s="64" t="s">
        <v>297</v>
      </c>
      <c r="B179" s="64" t="s">
        <v>298</v>
      </c>
      <c r="C179" s="37">
        <v>4301031222</v>
      </c>
      <c r="D179" s="455">
        <v>4680115884007</v>
      </c>
      <c r="E179" s="455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57"/>
      <c r="Q179" s="457"/>
      <c r="R179" s="457"/>
      <c r="S179" s="458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hidden="1" customHeight="1" x14ac:dyDescent="0.25">
      <c r="A180" s="64" t="s">
        <v>299</v>
      </c>
      <c r="B180" s="64" t="s">
        <v>300</v>
      </c>
      <c r="C180" s="37">
        <v>4301031229</v>
      </c>
      <c r="D180" s="455">
        <v>4680115884038</v>
      </c>
      <c r="E180" s="455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57"/>
      <c r="Q180" s="457"/>
      <c r="R180" s="457"/>
      <c r="S180" s="458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hidden="1" customHeight="1" x14ac:dyDescent="0.25">
      <c r="A181" s="64" t="s">
        <v>301</v>
      </c>
      <c r="B181" s="64" t="s">
        <v>302</v>
      </c>
      <c r="C181" s="37">
        <v>4301031225</v>
      </c>
      <c r="D181" s="455">
        <v>4680115884021</v>
      </c>
      <c r="E181" s="455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57"/>
      <c r="Q181" s="457"/>
      <c r="R181" s="457"/>
      <c r="S181" s="458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hidden="1" x14ac:dyDescent="0.2">
      <c r="A182" s="463"/>
      <c r="B182" s="463"/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4"/>
      <c r="O182" s="460" t="s">
        <v>43</v>
      </c>
      <c r="P182" s="461"/>
      <c r="Q182" s="461"/>
      <c r="R182" s="461"/>
      <c r="S182" s="461"/>
      <c r="T182" s="461"/>
      <c r="U182" s="462"/>
      <c r="V182" s="43" t="s">
        <v>42</v>
      </c>
      <c r="W182" s="44">
        <f>IFERROR(W174/H174,"0")+IFERROR(W175/H175,"0")+IFERROR(W176/H176,"0")+IFERROR(W177/H177,"0")+IFERROR(W178/H178,"0")+IFERROR(W179/H179,"0")+IFERROR(W180/H180,"0")+IFERROR(W181/H181,"0")</f>
        <v>0</v>
      </c>
      <c r="X182" s="44">
        <f>IFERROR(X174/H174,"0")+IFERROR(X175/H175,"0")+IFERROR(X176/H176,"0")+IFERROR(X177/H177,"0")+IFERROR(X178/H178,"0")+IFERROR(X179/H179,"0")+IFERROR(X180/H180,"0")+IFERROR(X181/H181,"0")</f>
        <v>0</v>
      </c>
      <c r="Y182" s="44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68"/>
      <c r="AA182" s="68"/>
    </row>
    <row r="183" spans="1:67" hidden="1" x14ac:dyDescent="0.2">
      <c r="A183" s="463"/>
      <c r="B183" s="463"/>
      <c r="C183" s="463"/>
      <c r="D183" s="463"/>
      <c r="E183" s="463"/>
      <c r="F183" s="463"/>
      <c r="G183" s="463"/>
      <c r="H183" s="463"/>
      <c r="I183" s="463"/>
      <c r="J183" s="463"/>
      <c r="K183" s="463"/>
      <c r="L183" s="463"/>
      <c r="M183" s="463"/>
      <c r="N183" s="464"/>
      <c r="O183" s="460" t="s">
        <v>43</v>
      </c>
      <c r="P183" s="461"/>
      <c r="Q183" s="461"/>
      <c r="R183" s="461"/>
      <c r="S183" s="461"/>
      <c r="T183" s="461"/>
      <c r="U183" s="462"/>
      <c r="V183" s="43" t="s">
        <v>0</v>
      </c>
      <c r="W183" s="44">
        <f>IFERROR(SUM(W174:W181),"0")</f>
        <v>0</v>
      </c>
      <c r="X183" s="44">
        <f>IFERROR(SUM(X174:X181),"0")</f>
        <v>0</v>
      </c>
      <c r="Y183" s="43"/>
      <c r="Z183" s="68"/>
      <c r="AA183" s="68"/>
    </row>
    <row r="184" spans="1:67" ht="14.25" hidden="1" customHeight="1" x14ac:dyDescent="0.25">
      <c r="A184" s="454" t="s">
        <v>85</v>
      </c>
      <c r="B184" s="454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67"/>
      <c r="AA184" s="67"/>
    </row>
    <row r="185" spans="1:67" ht="27" hidden="1" customHeight="1" x14ac:dyDescent="0.25">
      <c r="A185" s="64" t="s">
        <v>303</v>
      </c>
      <c r="B185" s="64" t="s">
        <v>304</v>
      </c>
      <c r="C185" s="37">
        <v>4301051409</v>
      </c>
      <c r="D185" s="455">
        <v>4680115881556</v>
      </c>
      <c r="E185" s="45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122</v>
      </c>
      <c r="L185" s="39" t="s">
        <v>141</v>
      </c>
      <c r="M185" s="39"/>
      <c r="N185" s="38">
        <v>45</v>
      </c>
      <c r="O185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57"/>
      <c r="Q185" s="457"/>
      <c r="R185" s="457"/>
      <c r="S185" s="45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ref="X185:X201" si="33">IFERROR(IF(W185="",0,CEILING((W185/$H185),1)*$H185),"")</f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ref="BL185:BL201" si="34">IFERROR(W185*I185/H185,"0")</f>
        <v>0</v>
      </c>
      <c r="BM185" s="80">
        <f t="shared" ref="BM185:BM201" si="35">IFERROR(X185*I185/H185,"0")</f>
        <v>0</v>
      </c>
      <c r="BN185" s="80">
        <f t="shared" ref="BN185:BN201" si="36">IFERROR(1/J185*(W185/H185),"0")</f>
        <v>0</v>
      </c>
      <c r="BO185" s="80">
        <f t="shared" ref="BO185:BO201" si="37">IFERROR(1/J185*(X185/H185),"0")</f>
        <v>0</v>
      </c>
    </row>
    <row r="186" spans="1:67" ht="27" hidden="1" customHeight="1" x14ac:dyDescent="0.25">
      <c r="A186" s="64" t="s">
        <v>305</v>
      </c>
      <c r="B186" s="64" t="s">
        <v>306</v>
      </c>
      <c r="C186" s="37">
        <v>4301051408</v>
      </c>
      <c r="D186" s="455">
        <v>4680115881594</v>
      </c>
      <c r="E186" s="455"/>
      <c r="F186" s="63">
        <v>1.35</v>
      </c>
      <c r="G186" s="38">
        <v>6</v>
      </c>
      <c r="H186" s="63">
        <v>8.1</v>
      </c>
      <c r="I186" s="63">
        <v>8.6639999999999997</v>
      </c>
      <c r="J186" s="38">
        <v>56</v>
      </c>
      <c r="K186" s="38" t="s">
        <v>122</v>
      </c>
      <c r="L186" s="39" t="s">
        <v>141</v>
      </c>
      <c r="M186" s="39"/>
      <c r="N186" s="38">
        <v>40</v>
      </c>
      <c r="O186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57"/>
      <c r="Q186" s="457"/>
      <c r="R186" s="457"/>
      <c r="S186" s="45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hidden="1" customHeight="1" x14ac:dyDescent="0.25">
      <c r="A187" s="64" t="s">
        <v>307</v>
      </c>
      <c r="B187" s="64" t="s">
        <v>308</v>
      </c>
      <c r="C187" s="37">
        <v>4301051505</v>
      </c>
      <c r="D187" s="455">
        <v>4680115881587</v>
      </c>
      <c r="E187" s="455"/>
      <c r="F187" s="63">
        <v>1</v>
      </c>
      <c r="G187" s="38">
        <v>4</v>
      </c>
      <c r="H187" s="63">
        <v>4</v>
      </c>
      <c r="I187" s="63">
        <v>4.4080000000000004</v>
      </c>
      <c r="J187" s="38">
        <v>104</v>
      </c>
      <c r="K187" s="38" t="s">
        <v>122</v>
      </c>
      <c r="L187" s="39" t="s">
        <v>80</v>
      </c>
      <c r="M187" s="39"/>
      <c r="N187" s="38">
        <v>40</v>
      </c>
      <c r="O187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57"/>
      <c r="Q187" s="457"/>
      <c r="R187" s="457"/>
      <c r="S187" s="45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IFERROR(IF(X187=0,"",ROUNDUP(X187/H187,0)*0.01196),"")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hidden="1" customHeight="1" x14ac:dyDescent="0.25">
      <c r="A188" s="64" t="s">
        <v>309</v>
      </c>
      <c r="B188" s="64" t="s">
        <v>310</v>
      </c>
      <c r="C188" s="37">
        <v>4301051754</v>
      </c>
      <c r="D188" s="455">
        <v>4680115880962</v>
      </c>
      <c r="E188" s="455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566" t="s">
        <v>311</v>
      </c>
      <c r="P188" s="457"/>
      <c r="Q188" s="457"/>
      <c r="R188" s="457"/>
      <c r="S188" s="45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312</v>
      </c>
      <c r="B189" s="64" t="s">
        <v>313</v>
      </c>
      <c r="C189" s="37">
        <v>4301051411</v>
      </c>
      <c r="D189" s="455">
        <v>4680115881617</v>
      </c>
      <c r="E189" s="455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5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7"/>
      <c r="Q189" s="457"/>
      <c r="R189" s="457"/>
      <c r="S189" s="45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hidden="1" customHeight="1" x14ac:dyDescent="0.25">
      <c r="A190" s="64" t="s">
        <v>314</v>
      </c>
      <c r="B190" s="64" t="s">
        <v>315</v>
      </c>
      <c r="C190" s="37">
        <v>4301051632</v>
      </c>
      <c r="D190" s="455">
        <v>4680115880573</v>
      </c>
      <c r="E190" s="455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568" t="s">
        <v>316</v>
      </c>
      <c r="P190" s="457"/>
      <c r="Q190" s="457"/>
      <c r="R190" s="457"/>
      <c r="S190" s="45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317</v>
      </c>
      <c r="B191" s="64" t="s">
        <v>318</v>
      </c>
      <c r="C191" s="37">
        <v>4301051487</v>
      </c>
      <c r="D191" s="455">
        <v>4680115881228</v>
      </c>
      <c r="E191" s="45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7"/>
      <c r="Q191" s="457"/>
      <c r="R191" s="457"/>
      <c r="S191" s="45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319</v>
      </c>
      <c r="B192" s="64" t="s">
        <v>320</v>
      </c>
      <c r="C192" s="37">
        <v>4301051506</v>
      </c>
      <c r="D192" s="455">
        <v>4680115881037</v>
      </c>
      <c r="E192" s="455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57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7"/>
      <c r="Q192" s="457"/>
      <c r="R192" s="457"/>
      <c r="S192" s="45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321</v>
      </c>
      <c r="B193" s="64" t="s">
        <v>322</v>
      </c>
      <c r="C193" s="37">
        <v>4301051384</v>
      </c>
      <c r="D193" s="455">
        <v>4680115881211</v>
      </c>
      <c r="E193" s="455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5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7"/>
      <c r="Q193" s="457"/>
      <c r="R193" s="457"/>
      <c r="S193" s="45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323</v>
      </c>
      <c r="B194" s="64" t="s">
        <v>324</v>
      </c>
      <c r="C194" s="37">
        <v>4301051378</v>
      </c>
      <c r="D194" s="455">
        <v>4680115881020</v>
      </c>
      <c r="E194" s="455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5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7"/>
      <c r="Q194" s="457"/>
      <c r="R194" s="457"/>
      <c r="S194" s="45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hidden="1" customHeight="1" x14ac:dyDescent="0.25">
      <c r="A195" s="64" t="s">
        <v>325</v>
      </c>
      <c r="B195" s="64" t="s">
        <v>326</v>
      </c>
      <c r="C195" s="37">
        <v>4301051407</v>
      </c>
      <c r="D195" s="455">
        <v>4680115882195</v>
      </c>
      <c r="E195" s="455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5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7"/>
      <c r="Q195" s="457"/>
      <c r="R195" s="457"/>
      <c r="S195" s="45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hidden="1" customHeight="1" x14ac:dyDescent="0.25">
      <c r="A196" s="64" t="s">
        <v>327</v>
      </c>
      <c r="B196" s="64" t="s">
        <v>328</v>
      </c>
      <c r="C196" s="37">
        <v>4301051752</v>
      </c>
      <c r="D196" s="455">
        <v>4680115882607</v>
      </c>
      <c r="E196" s="45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574" t="s">
        <v>329</v>
      </c>
      <c r="P196" s="457"/>
      <c r="Q196" s="457"/>
      <c r="R196" s="457"/>
      <c r="S196" s="45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330</v>
      </c>
      <c r="B197" s="64" t="s">
        <v>331</v>
      </c>
      <c r="C197" s="37">
        <v>4301051630</v>
      </c>
      <c r="D197" s="455">
        <v>4680115880092</v>
      </c>
      <c r="E197" s="4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75" t="s">
        <v>332</v>
      </c>
      <c r="P197" s="457"/>
      <c r="Q197" s="457"/>
      <c r="R197" s="457"/>
      <c r="S197" s="45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hidden="1" customHeight="1" x14ac:dyDescent="0.25">
      <c r="A198" s="64" t="s">
        <v>333</v>
      </c>
      <c r="B198" s="64" t="s">
        <v>334</v>
      </c>
      <c r="C198" s="37">
        <v>4301051631</v>
      </c>
      <c r="D198" s="455">
        <v>4680115880221</v>
      </c>
      <c r="E198" s="4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76" t="s">
        <v>335</v>
      </c>
      <c r="P198" s="457"/>
      <c r="Q198" s="457"/>
      <c r="R198" s="457"/>
      <c r="S198" s="45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hidden="1" customHeight="1" x14ac:dyDescent="0.25">
      <c r="A199" s="64" t="s">
        <v>336</v>
      </c>
      <c r="B199" s="64" t="s">
        <v>337</v>
      </c>
      <c r="C199" s="37">
        <v>4301051749</v>
      </c>
      <c r="D199" s="455">
        <v>4680115882942</v>
      </c>
      <c r="E199" s="455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77" t="s">
        <v>338</v>
      </c>
      <c r="P199" s="457"/>
      <c r="Q199" s="457"/>
      <c r="R199" s="457"/>
      <c r="S199" s="458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16.5" hidden="1" customHeight="1" x14ac:dyDescent="0.25">
      <c r="A200" s="64" t="s">
        <v>339</v>
      </c>
      <c r="B200" s="64" t="s">
        <v>340</v>
      </c>
      <c r="C200" s="37">
        <v>4301051753</v>
      </c>
      <c r="D200" s="455">
        <v>4680115880504</v>
      </c>
      <c r="E200" s="45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578" t="s">
        <v>341</v>
      </c>
      <c r="P200" s="457"/>
      <c r="Q200" s="457"/>
      <c r="R200" s="457"/>
      <c r="S200" s="458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hidden="1" customHeight="1" x14ac:dyDescent="0.25">
      <c r="A201" s="64" t="s">
        <v>342</v>
      </c>
      <c r="B201" s="64" t="s">
        <v>343</v>
      </c>
      <c r="C201" s="37">
        <v>4301051410</v>
      </c>
      <c r="D201" s="455">
        <v>4680115882164</v>
      </c>
      <c r="E201" s="455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5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7"/>
      <c r="Q201" s="457"/>
      <c r="R201" s="457"/>
      <c r="S201" s="458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hidden="1" x14ac:dyDescent="0.2">
      <c r="A202" s="463"/>
      <c r="B202" s="463"/>
      <c r="C202" s="463"/>
      <c r="D202" s="463"/>
      <c r="E202" s="463"/>
      <c r="F202" s="463"/>
      <c r="G202" s="463"/>
      <c r="H202" s="463"/>
      <c r="I202" s="463"/>
      <c r="J202" s="463"/>
      <c r="K202" s="463"/>
      <c r="L202" s="463"/>
      <c r="M202" s="463"/>
      <c r="N202" s="464"/>
      <c r="O202" s="460" t="s">
        <v>43</v>
      </c>
      <c r="P202" s="461"/>
      <c r="Q202" s="461"/>
      <c r="R202" s="461"/>
      <c r="S202" s="461"/>
      <c r="T202" s="461"/>
      <c r="U202" s="462"/>
      <c r="V202" s="43" t="s">
        <v>42</v>
      </c>
      <c r="W202" s="44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hidden="1" x14ac:dyDescent="0.2">
      <c r="A203" s="463"/>
      <c r="B203" s="463"/>
      <c r="C203" s="463"/>
      <c r="D203" s="463"/>
      <c r="E203" s="463"/>
      <c r="F203" s="463"/>
      <c r="G203" s="463"/>
      <c r="H203" s="463"/>
      <c r="I203" s="463"/>
      <c r="J203" s="463"/>
      <c r="K203" s="463"/>
      <c r="L203" s="463"/>
      <c r="M203" s="463"/>
      <c r="N203" s="464"/>
      <c r="O203" s="460" t="s">
        <v>43</v>
      </c>
      <c r="P203" s="461"/>
      <c r="Q203" s="461"/>
      <c r="R203" s="461"/>
      <c r="S203" s="461"/>
      <c r="T203" s="461"/>
      <c r="U203" s="462"/>
      <c r="V203" s="43" t="s">
        <v>0</v>
      </c>
      <c r="W203" s="44">
        <f>IFERROR(SUM(W185:W201),"0")</f>
        <v>0</v>
      </c>
      <c r="X203" s="44">
        <f>IFERROR(SUM(X185:X201),"0")</f>
        <v>0</v>
      </c>
      <c r="Y203" s="43"/>
      <c r="Z203" s="68"/>
      <c r="AA203" s="68"/>
    </row>
    <row r="204" spans="1:67" ht="14.25" hidden="1" customHeight="1" x14ac:dyDescent="0.25">
      <c r="A204" s="454" t="s">
        <v>228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67"/>
      <c r="AA204" s="67"/>
    </row>
    <row r="205" spans="1:67" ht="16.5" hidden="1" customHeight="1" x14ac:dyDescent="0.25">
      <c r="A205" s="64" t="s">
        <v>344</v>
      </c>
      <c r="B205" s="64" t="s">
        <v>345</v>
      </c>
      <c r="C205" s="37">
        <v>4301060404</v>
      </c>
      <c r="D205" s="455">
        <v>4680115882874</v>
      </c>
      <c r="E205" s="455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40</v>
      </c>
      <c r="O205" s="580" t="s">
        <v>346</v>
      </c>
      <c r="P205" s="457"/>
      <c r="Q205" s="457"/>
      <c r="R205" s="457"/>
      <c r="S205" s="45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hidden="1" customHeight="1" x14ac:dyDescent="0.25">
      <c r="A206" s="64" t="s">
        <v>344</v>
      </c>
      <c r="B206" s="64" t="s">
        <v>347</v>
      </c>
      <c r="C206" s="37">
        <v>4301060360</v>
      </c>
      <c r="D206" s="455">
        <v>4680115882874</v>
      </c>
      <c r="E206" s="455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57"/>
      <c r="Q206" s="457"/>
      <c r="R206" s="457"/>
      <c r="S206" s="458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hidden="1" customHeight="1" x14ac:dyDescent="0.25">
      <c r="A207" s="64" t="s">
        <v>348</v>
      </c>
      <c r="B207" s="64" t="s">
        <v>349</v>
      </c>
      <c r="C207" s="37">
        <v>4301060359</v>
      </c>
      <c r="D207" s="455">
        <v>4680115884434</v>
      </c>
      <c r="E207" s="455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7"/>
      <c r="Q207" s="457"/>
      <c r="R207" s="457"/>
      <c r="S207" s="458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hidden="1" customHeight="1" x14ac:dyDescent="0.25">
      <c r="A208" s="64" t="s">
        <v>350</v>
      </c>
      <c r="B208" s="64" t="s">
        <v>351</v>
      </c>
      <c r="C208" s="37">
        <v>4301060375</v>
      </c>
      <c r="D208" s="455">
        <v>4680115880818</v>
      </c>
      <c r="E208" s="455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83" t="s">
        <v>352</v>
      </c>
      <c r="P208" s="457"/>
      <c r="Q208" s="457"/>
      <c r="R208" s="457"/>
      <c r="S208" s="458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hidden="1" customHeight="1" x14ac:dyDescent="0.25">
      <c r="A209" s="64" t="s">
        <v>353</v>
      </c>
      <c r="B209" s="64" t="s">
        <v>354</v>
      </c>
      <c r="C209" s="37">
        <v>4301060389</v>
      </c>
      <c r="D209" s="455">
        <v>4680115880801</v>
      </c>
      <c r="E209" s="455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84" t="s">
        <v>355</v>
      </c>
      <c r="P209" s="457"/>
      <c r="Q209" s="457"/>
      <c r="R209" s="457"/>
      <c r="S209" s="458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idden="1" x14ac:dyDescent="0.2">
      <c r="A210" s="463"/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4"/>
      <c r="O210" s="460" t="s">
        <v>43</v>
      </c>
      <c r="P210" s="461"/>
      <c r="Q210" s="461"/>
      <c r="R210" s="461"/>
      <c r="S210" s="461"/>
      <c r="T210" s="461"/>
      <c r="U210" s="462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hidden="1" x14ac:dyDescent="0.2">
      <c r="A211" s="463"/>
      <c r="B211" s="463"/>
      <c r="C211" s="463"/>
      <c r="D211" s="463"/>
      <c r="E211" s="463"/>
      <c r="F211" s="463"/>
      <c r="G211" s="463"/>
      <c r="H211" s="463"/>
      <c r="I211" s="463"/>
      <c r="J211" s="463"/>
      <c r="K211" s="463"/>
      <c r="L211" s="463"/>
      <c r="M211" s="463"/>
      <c r="N211" s="464"/>
      <c r="O211" s="460" t="s">
        <v>43</v>
      </c>
      <c r="P211" s="461"/>
      <c r="Q211" s="461"/>
      <c r="R211" s="461"/>
      <c r="S211" s="461"/>
      <c r="T211" s="461"/>
      <c r="U211" s="462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hidden="1" customHeight="1" x14ac:dyDescent="0.25">
      <c r="A212" s="453" t="s">
        <v>356</v>
      </c>
      <c r="B212" s="453"/>
      <c r="C212" s="453"/>
      <c r="D212" s="453"/>
      <c r="E212" s="453"/>
      <c r="F212" s="453"/>
      <c r="G212" s="453"/>
      <c r="H212" s="453"/>
      <c r="I212" s="453"/>
      <c r="J212" s="453"/>
      <c r="K212" s="453"/>
      <c r="L212" s="453"/>
      <c r="M212" s="453"/>
      <c r="N212" s="453"/>
      <c r="O212" s="453"/>
      <c r="P212" s="453"/>
      <c r="Q212" s="453"/>
      <c r="R212" s="453"/>
      <c r="S212" s="453"/>
      <c r="T212" s="453"/>
      <c r="U212" s="453"/>
      <c r="V212" s="453"/>
      <c r="W212" s="453"/>
      <c r="X212" s="453"/>
      <c r="Y212" s="453"/>
      <c r="Z212" s="66"/>
      <c r="AA212" s="66"/>
    </row>
    <row r="213" spans="1:67" ht="14.25" hidden="1" customHeight="1" x14ac:dyDescent="0.25">
      <c r="A213" s="454" t="s">
        <v>126</v>
      </c>
      <c r="B213" s="454"/>
      <c r="C213" s="454"/>
      <c r="D213" s="454"/>
      <c r="E213" s="454"/>
      <c r="F213" s="454"/>
      <c r="G213" s="454"/>
      <c r="H213" s="454"/>
      <c r="I213" s="454"/>
      <c r="J213" s="454"/>
      <c r="K213" s="454"/>
      <c r="L213" s="454"/>
      <c r="M213" s="454"/>
      <c r="N213" s="454"/>
      <c r="O213" s="454"/>
      <c r="P213" s="454"/>
      <c r="Q213" s="454"/>
      <c r="R213" s="454"/>
      <c r="S213" s="454"/>
      <c r="T213" s="454"/>
      <c r="U213" s="454"/>
      <c r="V213" s="454"/>
      <c r="W213" s="454"/>
      <c r="X213" s="454"/>
      <c r="Y213" s="454"/>
      <c r="Z213" s="67"/>
      <c r="AA213" s="67"/>
    </row>
    <row r="214" spans="1:67" ht="27" hidden="1" customHeight="1" x14ac:dyDescent="0.25">
      <c r="A214" s="64" t="s">
        <v>357</v>
      </c>
      <c r="B214" s="64" t="s">
        <v>358</v>
      </c>
      <c r="C214" s="37">
        <v>4301011717</v>
      </c>
      <c r="D214" s="455">
        <v>4680115884274</v>
      </c>
      <c r="E214" s="455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7"/>
      <c r="Q214" s="457"/>
      <c r="R214" s="457"/>
      <c r="S214" s="45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0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0" si="40">IFERROR(W214*I214/H214,"0")</f>
        <v>0</v>
      </c>
      <c r="BM214" s="80">
        <f t="shared" ref="BM214:BM220" si="41">IFERROR(X214*I214/H214,"0")</f>
        <v>0</v>
      </c>
      <c r="BN214" s="80">
        <f t="shared" ref="BN214:BN220" si="42">IFERROR(1/J214*(W214/H214),"0")</f>
        <v>0</v>
      </c>
      <c r="BO214" s="80">
        <f t="shared" ref="BO214:BO220" si="43">IFERROR(1/J214*(X214/H214),"0")</f>
        <v>0</v>
      </c>
    </row>
    <row r="215" spans="1:67" ht="27" hidden="1" customHeight="1" x14ac:dyDescent="0.25">
      <c r="A215" s="64" t="s">
        <v>359</v>
      </c>
      <c r="B215" s="64" t="s">
        <v>360</v>
      </c>
      <c r="C215" s="37">
        <v>4301011719</v>
      </c>
      <c r="D215" s="455">
        <v>4680115884298</v>
      </c>
      <c r="E215" s="455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121</v>
      </c>
      <c r="M215" s="39"/>
      <c r="N215" s="38">
        <v>55</v>
      </c>
      <c r="O215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57"/>
      <c r="Q215" s="457"/>
      <c r="R215" s="457"/>
      <c r="S215" s="45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hidden="1" customHeight="1" x14ac:dyDescent="0.25">
      <c r="A216" s="64" t="s">
        <v>361</v>
      </c>
      <c r="B216" s="64" t="s">
        <v>362</v>
      </c>
      <c r="C216" s="37">
        <v>4301011733</v>
      </c>
      <c r="D216" s="455">
        <v>4680115884250</v>
      </c>
      <c r="E216" s="455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141</v>
      </c>
      <c r="M216" s="39"/>
      <c r="N216" s="38">
        <v>55</v>
      </c>
      <c r="O216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57"/>
      <c r="Q216" s="457"/>
      <c r="R216" s="457"/>
      <c r="S216" s="458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hidden="1" customHeight="1" x14ac:dyDescent="0.25">
      <c r="A217" s="64" t="s">
        <v>363</v>
      </c>
      <c r="B217" s="64" t="s">
        <v>364</v>
      </c>
      <c r="C217" s="37">
        <v>4301011718</v>
      </c>
      <c r="D217" s="455">
        <v>4680115884281</v>
      </c>
      <c r="E217" s="455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57"/>
      <c r="Q217" s="457"/>
      <c r="R217" s="457"/>
      <c r="S217" s="458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hidden="1" customHeight="1" x14ac:dyDescent="0.25">
      <c r="A218" s="64" t="s">
        <v>365</v>
      </c>
      <c r="B218" s="64" t="s">
        <v>366</v>
      </c>
      <c r="C218" s="37">
        <v>4301011720</v>
      </c>
      <c r="D218" s="455">
        <v>4680115884199</v>
      </c>
      <c r="E218" s="455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57"/>
      <c r="Q218" s="457"/>
      <c r="R218" s="457"/>
      <c r="S218" s="458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hidden="1" customHeight="1" x14ac:dyDescent="0.25">
      <c r="A219" s="64" t="s">
        <v>367</v>
      </c>
      <c r="B219" s="64" t="s">
        <v>368</v>
      </c>
      <c r="C219" s="37">
        <v>4301011716</v>
      </c>
      <c r="D219" s="455">
        <v>4680115884267</v>
      </c>
      <c r="E219" s="455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57"/>
      <c r="Q219" s="457"/>
      <c r="R219" s="457"/>
      <c r="S219" s="458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hidden="1" customHeight="1" x14ac:dyDescent="0.25">
      <c r="A220" s="64" t="s">
        <v>369</v>
      </c>
      <c r="B220" s="64" t="s">
        <v>370</v>
      </c>
      <c r="C220" s="37">
        <v>4301011593</v>
      </c>
      <c r="D220" s="455">
        <v>4680115882973</v>
      </c>
      <c r="E220" s="455"/>
      <c r="F220" s="63">
        <v>0.7</v>
      </c>
      <c r="G220" s="38">
        <v>6</v>
      </c>
      <c r="H220" s="63">
        <v>4.2</v>
      </c>
      <c r="I220" s="63">
        <v>4.5599999999999996</v>
      </c>
      <c r="J220" s="38">
        <v>104</v>
      </c>
      <c r="K220" s="38" t="s">
        <v>122</v>
      </c>
      <c r="L220" s="39" t="s">
        <v>121</v>
      </c>
      <c r="M220" s="39"/>
      <c r="N220" s="38">
        <v>55</v>
      </c>
      <c r="O220" s="5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57"/>
      <c r="Q220" s="457"/>
      <c r="R220" s="457"/>
      <c r="S220" s="458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IFERROR(IF(X220=0,"",ROUNDUP(X220/H220,0)*0.01196),"")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idden="1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3" t="s">
        <v>42</v>
      </c>
      <c r="W221" s="44">
        <f>IFERROR(W214/H214,"0")+IFERROR(W215/H215,"0")+IFERROR(W216/H216,"0")+IFERROR(W217/H217,"0")+IFERROR(W218/H218,"0")+IFERROR(W219/H219,"0")+IFERROR(W220/H220,"0")</f>
        <v>0</v>
      </c>
      <c r="X221" s="44">
        <f>IFERROR(X214/H214,"0")+IFERROR(X215/H215,"0")+IFERROR(X216/H216,"0")+IFERROR(X217/H217,"0")+IFERROR(X218/H218,"0")+IFERROR(X219/H219,"0")+IFERROR(X220/H220,"0")</f>
        <v>0</v>
      </c>
      <c r="Y221" s="4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8"/>
      <c r="AA221" s="68"/>
    </row>
    <row r="222" spans="1:67" hidden="1" x14ac:dyDescent="0.2">
      <c r="A222" s="463"/>
      <c r="B222" s="463"/>
      <c r="C222" s="463"/>
      <c r="D222" s="463"/>
      <c r="E222" s="463"/>
      <c r="F222" s="463"/>
      <c r="G222" s="463"/>
      <c r="H222" s="463"/>
      <c r="I222" s="463"/>
      <c r="J222" s="463"/>
      <c r="K222" s="463"/>
      <c r="L222" s="463"/>
      <c r="M222" s="463"/>
      <c r="N222" s="464"/>
      <c r="O222" s="460" t="s">
        <v>43</v>
      </c>
      <c r="P222" s="461"/>
      <c r="Q222" s="461"/>
      <c r="R222" s="461"/>
      <c r="S222" s="461"/>
      <c r="T222" s="461"/>
      <c r="U222" s="462"/>
      <c r="V222" s="43" t="s">
        <v>0</v>
      </c>
      <c r="W222" s="44">
        <f>IFERROR(SUM(W214:W220),"0")</f>
        <v>0</v>
      </c>
      <c r="X222" s="44">
        <f>IFERROR(SUM(X214:X220),"0")</f>
        <v>0</v>
      </c>
      <c r="Y222" s="43"/>
      <c r="Z222" s="68"/>
      <c r="AA222" s="68"/>
    </row>
    <row r="223" spans="1:67" ht="14.25" hidden="1" customHeight="1" x14ac:dyDescent="0.25">
      <c r="A223" s="454" t="s">
        <v>77</v>
      </c>
      <c r="B223" s="454"/>
      <c r="C223" s="454"/>
      <c r="D223" s="454"/>
      <c r="E223" s="454"/>
      <c r="F223" s="454"/>
      <c r="G223" s="454"/>
      <c r="H223" s="454"/>
      <c r="I223" s="454"/>
      <c r="J223" s="454"/>
      <c r="K223" s="454"/>
      <c r="L223" s="454"/>
      <c r="M223" s="454"/>
      <c r="N223" s="454"/>
      <c r="O223" s="454"/>
      <c r="P223" s="454"/>
      <c r="Q223" s="454"/>
      <c r="R223" s="454"/>
      <c r="S223" s="454"/>
      <c r="T223" s="454"/>
      <c r="U223" s="454"/>
      <c r="V223" s="454"/>
      <c r="W223" s="454"/>
      <c r="X223" s="454"/>
      <c r="Y223" s="454"/>
      <c r="Z223" s="67"/>
      <c r="AA223" s="67"/>
    </row>
    <row r="224" spans="1:67" ht="27" hidden="1" customHeight="1" x14ac:dyDescent="0.25">
      <c r="A224" s="64" t="s">
        <v>371</v>
      </c>
      <c r="B224" s="64" t="s">
        <v>372</v>
      </c>
      <c r="C224" s="37">
        <v>4301031305</v>
      </c>
      <c r="D224" s="455">
        <v>4607091389845</v>
      </c>
      <c r="E224" s="455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7"/>
      <c r="Q224" s="457"/>
      <c r="R224" s="457"/>
      <c r="S224" s="458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hidden="1" customHeight="1" x14ac:dyDescent="0.25">
      <c r="A225" s="64" t="s">
        <v>373</v>
      </c>
      <c r="B225" s="64" t="s">
        <v>374</v>
      </c>
      <c r="C225" s="37">
        <v>4301031306</v>
      </c>
      <c r="D225" s="455">
        <v>4680115882881</v>
      </c>
      <c r="E225" s="455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7"/>
      <c r="Q225" s="457"/>
      <c r="R225" s="457"/>
      <c r="S225" s="458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idden="1" x14ac:dyDescent="0.2">
      <c r="A226" s="463"/>
      <c r="B226" s="463"/>
      <c r="C226" s="463"/>
      <c r="D226" s="463"/>
      <c r="E226" s="463"/>
      <c r="F226" s="463"/>
      <c r="G226" s="463"/>
      <c r="H226" s="463"/>
      <c r="I226" s="463"/>
      <c r="J226" s="463"/>
      <c r="K226" s="463"/>
      <c r="L226" s="463"/>
      <c r="M226" s="463"/>
      <c r="N226" s="464"/>
      <c r="O226" s="460" t="s">
        <v>43</v>
      </c>
      <c r="P226" s="461"/>
      <c r="Q226" s="461"/>
      <c r="R226" s="461"/>
      <c r="S226" s="461"/>
      <c r="T226" s="461"/>
      <c r="U226" s="462"/>
      <c r="V226" s="43" t="s">
        <v>42</v>
      </c>
      <c r="W226" s="44">
        <f>IFERROR(W224/H224,"0")+IFERROR(W225/H225,"0")</f>
        <v>0</v>
      </c>
      <c r="X226" s="44">
        <f>IFERROR(X224/H224,"0")+IFERROR(X225/H225,"0")</f>
        <v>0</v>
      </c>
      <c r="Y226" s="44">
        <f>IFERROR(IF(Y224="",0,Y224),"0")+IFERROR(IF(Y225="",0,Y225),"0")</f>
        <v>0</v>
      </c>
      <c r="Z226" s="68"/>
      <c r="AA226" s="68"/>
    </row>
    <row r="227" spans="1:67" hidden="1" x14ac:dyDescent="0.2">
      <c r="A227" s="463"/>
      <c r="B227" s="463"/>
      <c r="C227" s="463"/>
      <c r="D227" s="463"/>
      <c r="E227" s="463"/>
      <c r="F227" s="463"/>
      <c r="G227" s="463"/>
      <c r="H227" s="463"/>
      <c r="I227" s="463"/>
      <c r="J227" s="463"/>
      <c r="K227" s="463"/>
      <c r="L227" s="463"/>
      <c r="M227" s="463"/>
      <c r="N227" s="464"/>
      <c r="O227" s="460" t="s">
        <v>43</v>
      </c>
      <c r="P227" s="461"/>
      <c r="Q227" s="461"/>
      <c r="R227" s="461"/>
      <c r="S227" s="461"/>
      <c r="T227" s="461"/>
      <c r="U227" s="462"/>
      <c r="V227" s="43" t="s">
        <v>0</v>
      </c>
      <c r="W227" s="44">
        <f>IFERROR(SUM(W224:W225),"0")</f>
        <v>0</v>
      </c>
      <c r="X227" s="44">
        <f>IFERROR(SUM(X224:X225),"0")</f>
        <v>0</v>
      </c>
      <c r="Y227" s="43"/>
      <c r="Z227" s="68"/>
      <c r="AA227" s="68"/>
    </row>
    <row r="228" spans="1:67" ht="16.5" hidden="1" customHeight="1" x14ac:dyDescent="0.25">
      <c r="A228" s="453" t="s">
        <v>375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6"/>
      <c r="AA228" s="66"/>
    </row>
    <row r="229" spans="1:67" ht="14.25" hidden="1" customHeight="1" x14ac:dyDescent="0.25">
      <c r="A229" s="454" t="s">
        <v>126</v>
      </c>
      <c r="B229" s="454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67"/>
      <c r="AA229" s="67"/>
    </row>
    <row r="230" spans="1:67" ht="27" hidden="1" customHeight="1" x14ac:dyDescent="0.25">
      <c r="A230" s="64" t="s">
        <v>376</v>
      </c>
      <c r="B230" s="64" t="s">
        <v>377</v>
      </c>
      <c r="C230" s="37">
        <v>4301011826</v>
      </c>
      <c r="D230" s="455">
        <v>4680115884137</v>
      </c>
      <c r="E230" s="455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122</v>
      </c>
      <c r="L230" s="39" t="s">
        <v>121</v>
      </c>
      <c r="M230" s="39"/>
      <c r="N230" s="38">
        <v>55</v>
      </c>
      <c r="O230" s="5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7"/>
      <c r="Q230" s="457"/>
      <c r="R230" s="457"/>
      <c r="S230" s="45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7" si="44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ref="BL230:BL237" si="45">IFERROR(W230*I230/H230,"0")</f>
        <v>0</v>
      </c>
      <c r="BM230" s="80">
        <f t="shared" ref="BM230:BM237" si="46">IFERROR(X230*I230/H230,"0")</f>
        <v>0</v>
      </c>
      <c r="BN230" s="80">
        <f t="shared" ref="BN230:BN237" si="47">IFERROR(1/J230*(W230/H230),"0")</f>
        <v>0</v>
      </c>
      <c r="BO230" s="80">
        <f t="shared" ref="BO230:BO237" si="48">IFERROR(1/J230*(X230/H230),"0")</f>
        <v>0</v>
      </c>
    </row>
    <row r="231" spans="1:67" ht="27" hidden="1" customHeight="1" x14ac:dyDescent="0.25">
      <c r="A231" s="64" t="s">
        <v>376</v>
      </c>
      <c r="B231" s="64" t="s">
        <v>378</v>
      </c>
      <c r="C231" s="37">
        <v>4301011942</v>
      </c>
      <c r="D231" s="455">
        <v>4680115884137</v>
      </c>
      <c r="E231" s="455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122</v>
      </c>
      <c r="L231" s="39" t="s">
        <v>130</v>
      </c>
      <c r="M231" s="39"/>
      <c r="N231" s="38">
        <v>55</v>
      </c>
      <c r="O231" s="595" t="s">
        <v>379</v>
      </c>
      <c r="P231" s="457"/>
      <c r="Q231" s="457"/>
      <c r="R231" s="457"/>
      <c r="S231" s="458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IFERROR(IF(X231=0,"",ROUNDUP(X231/H231,0)*0.02039),"")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hidden="1" customHeight="1" x14ac:dyDescent="0.25">
      <c r="A232" s="64" t="s">
        <v>380</v>
      </c>
      <c r="B232" s="64" t="s">
        <v>381</v>
      </c>
      <c r="C232" s="37">
        <v>4301011724</v>
      </c>
      <c r="D232" s="455">
        <v>4680115884236</v>
      </c>
      <c r="E232" s="455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57"/>
      <c r="Q232" s="457"/>
      <c r="R232" s="457"/>
      <c r="S232" s="458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hidden="1" customHeight="1" x14ac:dyDescent="0.25">
      <c r="A233" s="64" t="s">
        <v>382</v>
      </c>
      <c r="B233" s="64" t="s">
        <v>383</v>
      </c>
      <c r="C233" s="37">
        <v>4301011721</v>
      </c>
      <c r="D233" s="455">
        <v>4680115884175</v>
      </c>
      <c r="E233" s="455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5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57"/>
      <c r="Q233" s="457"/>
      <c r="R233" s="457"/>
      <c r="S233" s="458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hidden="1" customHeight="1" x14ac:dyDescent="0.25">
      <c r="A234" s="64" t="s">
        <v>384</v>
      </c>
      <c r="B234" s="64" t="s">
        <v>385</v>
      </c>
      <c r="C234" s="37">
        <v>4301011824</v>
      </c>
      <c r="D234" s="455">
        <v>4680115884144</v>
      </c>
      <c r="E234" s="455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57"/>
      <c r="Q234" s="457"/>
      <c r="R234" s="457"/>
      <c r="S234" s="458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hidden="1" customHeight="1" x14ac:dyDescent="0.25">
      <c r="A235" s="64" t="s">
        <v>386</v>
      </c>
      <c r="B235" s="64" t="s">
        <v>387</v>
      </c>
      <c r="C235" s="37">
        <v>4301011963</v>
      </c>
      <c r="D235" s="455">
        <v>4680115885288</v>
      </c>
      <c r="E235" s="455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99" t="s">
        <v>388</v>
      </c>
      <c r="P235" s="457"/>
      <c r="Q235" s="457"/>
      <c r="R235" s="457"/>
      <c r="S235" s="45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hidden="1" customHeight="1" x14ac:dyDescent="0.25">
      <c r="A236" s="64" t="s">
        <v>389</v>
      </c>
      <c r="B236" s="64" t="s">
        <v>390</v>
      </c>
      <c r="C236" s="37">
        <v>4301011726</v>
      </c>
      <c r="D236" s="455">
        <v>4680115884182</v>
      </c>
      <c r="E236" s="455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57"/>
      <c r="Q236" s="457"/>
      <c r="R236" s="457"/>
      <c r="S236" s="45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hidden="1" customHeight="1" x14ac:dyDescent="0.25">
      <c r="A237" s="64" t="s">
        <v>391</v>
      </c>
      <c r="B237" s="64" t="s">
        <v>392</v>
      </c>
      <c r="C237" s="37">
        <v>4301011722</v>
      </c>
      <c r="D237" s="455">
        <v>4680115884205</v>
      </c>
      <c r="E237" s="45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57"/>
      <c r="Q237" s="457"/>
      <c r="R237" s="457"/>
      <c r="S237" s="45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idden="1" x14ac:dyDescent="0.2">
      <c r="A238" s="463"/>
      <c r="B238" s="463"/>
      <c r="C238" s="463"/>
      <c r="D238" s="463"/>
      <c r="E238" s="463"/>
      <c r="F238" s="463"/>
      <c r="G238" s="463"/>
      <c r="H238" s="463"/>
      <c r="I238" s="463"/>
      <c r="J238" s="463"/>
      <c r="K238" s="463"/>
      <c r="L238" s="463"/>
      <c r="M238" s="463"/>
      <c r="N238" s="464"/>
      <c r="O238" s="460" t="s">
        <v>43</v>
      </c>
      <c r="P238" s="461"/>
      <c r="Q238" s="461"/>
      <c r="R238" s="461"/>
      <c r="S238" s="461"/>
      <c r="T238" s="461"/>
      <c r="U238" s="462"/>
      <c r="V238" s="43" t="s">
        <v>42</v>
      </c>
      <c r="W238" s="44">
        <f>IFERROR(W230/H230,"0")+IFERROR(W231/H231,"0")+IFERROR(W232/H232,"0")+IFERROR(W233/H233,"0")+IFERROR(W234/H234,"0")+IFERROR(W235/H235,"0")+IFERROR(W236/H236,"0")+IFERROR(W237/H237,"0")</f>
        <v>0</v>
      </c>
      <c r="X238" s="44">
        <f>IFERROR(X230/H230,"0")+IFERROR(X231/H231,"0")+IFERROR(X232/H232,"0")+IFERROR(X233/H233,"0")+IFERROR(X234/H234,"0")+IFERROR(X235/H235,"0")+IFERROR(X236/H236,"0")+IFERROR(X237/H237,"0")</f>
        <v>0</v>
      </c>
      <c r="Y238" s="44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hidden="1" x14ac:dyDescent="0.2">
      <c r="A239" s="463"/>
      <c r="B239" s="463"/>
      <c r="C239" s="463"/>
      <c r="D239" s="463"/>
      <c r="E239" s="463"/>
      <c r="F239" s="463"/>
      <c r="G239" s="463"/>
      <c r="H239" s="463"/>
      <c r="I239" s="463"/>
      <c r="J239" s="463"/>
      <c r="K239" s="463"/>
      <c r="L239" s="463"/>
      <c r="M239" s="463"/>
      <c r="N239" s="464"/>
      <c r="O239" s="460" t="s">
        <v>43</v>
      </c>
      <c r="P239" s="461"/>
      <c r="Q239" s="461"/>
      <c r="R239" s="461"/>
      <c r="S239" s="461"/>
      <c r="T239" s="461"/>
      <c r="U239" s="462"/>
      <c r="V239" s="43" t="s">
        <v>0</v>
      </c>
      <c r="W239" s="44">
        <f>IFERROR(SUM(W230:W237),"0")</f>
        <v>0</v>
      </c>
      <c r="X239" s="44">
        <f>IFERROR(SUM(X230:X237),"0")</f>
        <v>0</v>
      </c>
      <c r="Y239" s="43"/>
      <c r="Z239" s="68"/>
      <c r="AA239" s="68"/>
    </row>
    <row r="240" spans="1:67" ht="16.5" hidden="1" customHeight="1" x14ac:dyDescent="0.25">
      <c r="A240" s="453" t="s">
        <v>393</v>
      </c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3"/>
      <c r="P240" s="453"/>
      <c r="Q240" s="453"/>
      <c r="R240" s="453"/>
      <c r="S240" s="453"/>
      <c r="T240" s="453"/>
      <c r="U240" s="453"/>
      <c r="V240" s="453"/>
      <c r="W240" s="453"/>
      <c r="X240" s="453"/>
      <c r="Y240" s="453"/>
      <c r="Z240" s="66"/>
      <c r="AA240" s="66"/>
    </row>
    <row r="241" spans="1:67" ht="14.25" hidden="1" customHeight="1" x14ac:dyDescent="0.25">
      <c r="A241" s="454" t="s">
        <v>126</v>
      </c>
      <c r="B241" s="454"/>
      <c r="C241" s="454"/>
      <c r="D241" s="454"/>
      <c r="E241" s="454"/>
      <c r="F241" s="454"/>
      <c r="G241" s="454"/>
      <c r="H241" s="454"/>
      <c r="I241" s="454"/>
      <c r="J241" s="454"/>
      <c r="K241" s="454"/>
      <c r="L241" s="454"/>
      <c r="M241" s="454"/>
      <c r="N241" s="454"/>
      <c r="O241" s="454"/>
      <c r="P241" s="454"/>
      <c r="Q241" s="454"/>
      <c r="R241" s="454"/>
      <c r="S241" s="454"/>
      <c r="T241" s="454"/>
      <c r="U241" s="454"/>
      <c r="V241" s="454"/>
      <c r="W241" s="454"/>
      <c r="X241" s="454"/>
      <c r="Y241" s="454"/>
      <c r="Z241" s="67"/>
      <c r="AA241" s="67"/>
    </row>
    <row r="242" spans="1:67" ht="27" hidden="1" customHeight="1" x14ac:dyDescent="0.25">
      <c r="A242" s="64" t="s">
        <v>394</v>
      </c>
      <c r="B242" s="64" t="s">
        <v>395</v>
      </c>
      <c r="C242" s="37">
        <v>4301012016</v>
      </c>
      <c r="D242" s="455">
        <v>4680115885554</v>
      </c>
      <c r="E242" s="45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602" t="s">
        <v>396</v>
      </c>
      <c r="P242" s="457"/>
      <c r="Q242" s="457"/>
      <c r="R242" s="457"/>
      <c r="S242" s="45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49" si="49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ref="BL242:BL249" si="50">IFERROR(W242*I242/H242,"0")</f>
        <v>0</v>
      </c>
      <c r="BM242" s="80">
        <f t="shared" ref="BM242:BM249" si="51">IFERROR(X242*I242/H242,"0")</f>
        <v>0</v>
      </c>
      <c r="BN242" s="80">
        <f t="shared" ref="BN242:BN249" si="52">IFERROR(1/J242*(W242/H242),"0")</f>
        <v>0</v>
      </c>
      <c r="BO242" s="80">
        <f t="shared" ref="BO242:BO249" si="53">IFERROR(1/J242*(X242/H242),"0")</f>
        <v>0</v>
      </c>
    </row>
    <row r="243" spans="1:67" ht="27" hidden="1" customHeight="1" x14ac:dyDescent="0.25">
      <c r="A243" s="64" t="s">
        <v>397</v>
      </c>
      <c r="B243" s="64" t="s">
        <v>398</v>
      </c>
      <c r="C243" s="37">
        <v>4301012024</v>
      </c>
      <c r="D243" s="455">
        <v>4680115885615</v>
      </c>
      <c r="E243" s="455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141</v>
      </c>
      <c r="M243" s="39"/>
      <c r="N243" s="38">
        <v>55</v>
      </c>
      <c r="O243" s="603" t="s">
        <v>399</v>
      </c>
      <c r="P243" s="457"/>
      <c r="Q243" s="457"/>
      <c r="R243" s="457"/>
      <c r="S243" s="45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hidden="1" customHeight="1" x14ac:dyDescent="0.25">
      <c r="A244" s="64" t="s">
        <v>400</v>
      </c>
      <c r="B244" s="64" t="s">
        <v>401</v>
      </c>
      <c r="C244" s="37">
        <v>4301011858</v>
      </c>
      <c r="D244" s="455">
        <v>4680115885646</v>
      </c>
      <c r="E244" s="455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604" t="s">
        <v>402</v>
      </c>
      <c r="P244" s="457"/>
      <c r="Q244" s="457"/>
      <c r="R244" s="457"/>
      <c r="S244" s="45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hidden="1" customHeight="1" x14ac:dyDescent="0.25">
      <c r="A245" s="64" t="s">
        <v>403</v>
      </c>
      <c r="B245" s="64" t="s">
        <v>404</v>
      </c>
      <c r="C245" s="37">
        <v>4301011328</v>
      </c>
      <c r="D245" s="455">
        <v>4607091386011</v>
      </c>
      <c r="E245" s="455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6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57"/>
      <c r="Q245" s="457"/>
      <c r="R245" s="457"/>
      <c r="S245" s="45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hidden="1" customHeight="1" x14ac:dyDescent="0.25">
      <c r="A246" s="64" t="s">
        <v>405</v>
      </c>
      <c r="B246" s="64" t="s">
        <v>406</v>
      </c>
      <c r="C246" s="37">
        <v>4301011329</v>
      </c>
      <c r="D246" s="455">
        <v>4607091387308</v>
      </c>
      <c r="E246" s="455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57"/>
      <c r="Q246" s="457"/>
      <c r="R246" s="457"/>
      <c r="S246" s="45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hidden="1" customHeight="1" x14ac:dyDescent="0.25">
      <c r="A247" s="64" t="s">
        <v>407</v>
      </c>
      <c r="B247" s="64" t="s">
        <v>408</v>
      </c>
      <c r="C247" s="37">
        <v>4301011049</v>
      </c>
      <c r="D247" s="455">
        <v>4607091387339</v>
      </c>
      <c r="E247" s="455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121</v>
      </c>
      <c r="M247" s="39"/>
      <c r="N247" s="38">
        <v>55</v>
      </c>
      <c r="O247" s="6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57"/>
      <c r="Q247" s="457"/>
      <c r="R247" s="457"/>
      <c r="S247" s="45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hidden="1" customHeight="1" x14ac:dyDescent="0.25">
      <c r="A248" s="64" t="s">
        <v>409</v>
      </c>
      <c r="B248" s="64" t="s">
        <v>410</v>
      </c>
      <c r="C248" s="37">
        <v>4301011573</v>
      </c>
      <c r="D248" s="455">
        <v>4680115881938</v>
      </c>
      <c r="E248" s="45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90</v>
      </c>
      <c r="O248" s="6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57"/>
      <c r="Q248" s="457"/>
      <c r="R248" s="457"/>
      <c r="S248" s="45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ht="27" hidden="1" customHeight="1" x14ac:dyDescent="0.25">
      <c r="A249" s="64" t="s">
        <v>411</v>
      </c>
      <c r="B249" s="64" t="s">
        <v>412</v>
      </c>
      <c r="C249" s="37">
        <v>4301010944</v>
      </c>
      <c r="D249" s="455">
        <v>4607091387346</v>
      </c>
      <c r="E249" s="45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121</v>
      </c>
      <c r="M249" s="39"/>
      <c r="N249" s="38">
        <v>55</v>
      </c>
      <c r="O249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57"/>
      <c r="Q249" s="457"/>
      <c r="R249" s="457"/>
      <c r="S249" s="45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49"/>
        <v>0</v>
      </c>
      <c r="Y249" s="42" t="str">
        <f>IFERROR(IF(X249=0,"",ROUNDUP(X249/H249,0)*0.00937),"")</f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0"/>
        <v>0</v>
      </c>
      <c r="BM249" s="80">
        <f t="shared" si="51"/>
        <v>0</v>
      </c>
      <c r="BN249" s="80">
        <f t="shared" si="52"/>
        <v>0</v>
      </c>
      <c r="BO249" s="80">
        <f t="shared" si="53"/>
        <v>0</v>
      </c>
    </row>
    <row r="250" spans="1:67" hidden="1" x14ac:dyDescent="0.2">
      <c r="A250" s="463"/>
      <c r="B250" s="463"/>
      <c r="C250" s="463"/>
      <c r="D250" s="463"/>
      <c r="E250" s="463"/>
      <c r="F250" s="463"/>
      <c r="G250" s="463"/>
      <c r="H250" s="463"/>
      <c r="I250" s="463"/>
      <c r="J250" s="463"/>
      <c r="K250" s="463"/>
      <c r="L250" s="463"/>
      <c r="M250" s="463"/>
      <c r="N250" s="464"/>
      <c r="O250" s="460" t="s">
        <v>43</v>
      </c>
      <c r="P250" s="461"/>
      <c r="Q250" s="461"/>
      <c r="R250" s="461"/>
      <c r="S250" s="461"/>
      <c r="T250" s="461"/>
      <c r="U250" s="462"/>
      <c r="V250" s="43" t="s">
        <v>42</v>
      </c>
      <c r="W250" s="44">
        <f>IFERROR(W242/H242,"0")+IFERROR(W243/H243,"0")+IFERROR(W244/H244,"0")+IFERROR(W245/H245,"0")+IFERROR(W246/H246,"0")+IFERROR(W247/H247,"0")+IFERROR(W248/H248,"0")+IFERROR(W249/H249,"0")</f>
        <v>0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hidden="1" x14ac:dyDescent="0.2">
      <c r="A251" s="463"/>
      <c r="B251" s="463"/>
      <c r="C251" s="463"/>
      <c r="D251" s="463"/>
      <c r="E251" s="463"/>
      <c r="F251" s="463"/>
      <c r="G251" s="463"/>
      <c r="H251" s="463"/>
      <c r="I251" s="463"/>
      <c r="J251" s="463"/>
      <c r="K251" s="463"/>
      <c r="L251" s="463"/>
      <c r="M251" s="463"/>
      <c r="N251" s="464"/>
      <c r="O251" s="460" t="s">
        <v>43</v>
      </c>
      <c r="P251" s="461"/>
      <c r="Q251" s="461"/>
      <c r="R251" s="461"/>
      <c r="S251" s="461"/>
      <c r="T251" s="461"/>
      <c r="U251" s="462"/>
      <c r="V251" s="43" t="s">
        <v>0</v>
      </c>
      <c r="W251" s="44">
        <f>IFERROR(SUM(W242:W249),"0")</f>
        <v>0</v>
      </c>
      <c r="X251" s="44">
        <f>IFERROR(SUM(X242:X249),"0")</f>
        <v>0</v>
      </c>
      <c r="Y251" s="43"/>
      <c r="Z251" s="68"/>
      <c r="AA251" s="68"/>
    </row>
    <row r="252" spans="1:67" ht="14.25" hidden="1" customHeight="1" x14ac:dyDescent="0.25">
      <c r="A252" s="454" t="s">
        <v>77</v>
      </c>
      <c r="B252" s="454"/>
      <c r="C252" s="454"/>
      <c r="D252" s="454"/>
      <c r="E252" s="454"/>
      <c r="F252" s="454"/>
      <c r="G252" s="454"/>
      <c r="H252" s="454"/>
      <c r="I252" s="454"/>
      <c r="J252" s="454"/>
      <c r="K252" s="454"/>
      <c r="L252" s="454"/>
      <c r="M252" s="454"/>
      <c r="N252" s="454"/>
      <c r="O252" s="454"/>
      <c r="P252" s="454"/>
      <c r="Q252" s="454"/>
      <c r="R252" s="454"/>
      <c r="S252" s="454"/>
      <c r="T252" s="454"/>
      <c r="U252" s="454"/>
      <c r="V252" s="454"/>
      <c r="W252" s="454"/>
      <c r="X252" s="454"/>
      <c r="Y252" s="454"/>
      <c r="Z252" s="67"/>
      <c r="AA252" s="67"/>
    </row>
    <row r="253" spans="1:67" ht="27" hidden="1" customHeight="1" x14ac:dyDescent="0.25">
      <c r="A253" s="64" t="s">
        <v>413</v>
      </c>
      <c r="B253" s="64" t="s">
        <v>414</v>
      </c>
      <c r="C253" s="37">
        <v>4301030878</v>
      </c>
      <c r="D253" s="455">
        <v>4607091387193</v>
      </c>
      <c r="E253" s="45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6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7"/>
      <c r="Q253" s="457"/>
      <c r="R253" s="457"/>
      <c r="S253" s="458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415</v>
      </c>
      <c r="B254" s="64" t="s">
        <v>416</v>
      </c>
      <c r="C254" s="37">
        <v>4301031153</v>
      </c>
      <c r="D254" s="455">
        <v>4607091387230</v>
      </c>
      <c r="E254" s="455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6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7"/>
      <c r="Q254" s="457"/>
      <c r="R254" s="457"/>
      <c r="S254" s="45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hidden="1" customHeight="1" x14ac:dyDescent="0.25">
      <c r="A255" s="64" t="s">
        <v>417</v>
      </c>
      <c r="B255" s="64" t="s">
        <v>418</v>
      </c>
      <c r="C255" s="37">
        <v>4301031152</v>
      </c>
      <c r="D255" s="455">
        <v>4607091387285</v>
      </c>
      <c r="E255" s="455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7"/>
      <c r="Q255" s="457"/>
      <c r="R255" s="457"/>
      <c r="S255" s="458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idden="1" x14ac:dyDescent="0.2">
      <c r="A256" s="463"/>
      <c r="B256" s="463"/>
      <c r="C256" s="463"/>
      <c r="D256" s="463"/>
      <c r="E256" s="463"/>
      <c r="F256" s="463"/>
      <c r="G256" s="463"/>
      <c r="H256" s="463"/>
      <c r="I256" s="463"/>
      <c r="J256" s="463"/>
      <c r="K256" s="463"/>
      <c r="L256" s="463"/>
      <c r="M256" s="463"/>
      <c r="N256" s="464"/>
      <c r="O256" s="460" t="s">
        <v>43</v>
      </c>
      <c r="P256" s="461"/>
      <c r="Q256" s="461"/>
      <c r="R256" s="461"/>
      <c r="S256" s="461"/>
      <c r="T256" s="461"/>
      <c r="U256" s="462"/>
      <c r="V256" s="43" t="s">
        <v>42</v>
      </c>
      <c r="W256" s="44">
        <f>IFERROR(W253/H253,"0")+IFERROR(W254/H254,"0")+IFERROR(W255/H255,"0")</f>
        <v>0</v>
      </c>
      <c r="X256" s="44">
        <f>IFERROR(X253/H253,"0")+IFERROR(X254/H254,"0")+IFERROR(X255/H255,"0")</f>
        <v>0</v>
      </c>
      <c r="Y256" s="44">
        <f>IFERROR(IF(Y253="",0,Y253),"0")+IFERROR(IF(Y254="",0,Y254),"0")+IFERROR(IF(Y255="",0,Y255),"0")</f>
        <v>0</v>
      </c>
      <c r="Z256" s="68"/>
      <c r="AA256" s="68"/>
    </row>
    <row r="257" spans="1:67" hidden="1" x14ac:dyDescent="0.2">
      <c r="A257" s="463"/>
      <c r="B257" s="463"/>
      <c r="C257" s="463"/>
      <c r="D257" s="463"/>
      <c r="E257" s="463"/>
      <c r="F257" s="463"/>
      <c r="G257" s="463"/>
      <c r="H257" s="463"/>
      <c r="I257" s="463"/>
      <c r="J257" s="463"/>
      <c r="K257" s="463"/>
      <c r="L257" s="463"/>
      <c r="M257" s="463"/>
      <c r="N257" s="464"/>
      <c r="O257" s="460" t="s">
        <v>43</v>
      </c>
      <c r="P257" s="461"/>
      <c r="Q257" s="461"/>
      <c r="R257" s="461"/>
      <c r="S257" s="461"/>
      <c r="T257" s="461"/>
      <c r="U257" s="462"/>
      <c r="V257" s="43" t="s">
        <v>0</v>
      </c>
      <c r="W257" s="44">
        <f>IFERROR(SUM(W253:W255),"0")</f>
        <v>0</v>
      </c>
      <c r="X257" s="44">
        <f>IFERROR(SUM(X253:X255),"0")</f>
        <v>0</v>
      </c>
      <c r="Y257" s="43"/>
      <c r="Z257" s="68"/>
      <c r="AA257" s="68"/>
    </row>
    <row r="258" spans="1:67" ht="14.25" hidden="1" customHeight="1" x14ac:dyDescent="0.25">
      <c r="A258" s="454" t="s">
        <v>85</v>
      </c>
      <c r="B258" s="454"/>
      <c r="C258" s="454"/>
      <c r="D258" s="454"/>
      <c r="E258" s="454"/>
      <c r="F258" s="454"/>
      <c r="G258" s="454"/>
      <c r="H258" s="454"/>
      <c r="I258" s="454"/>
      <c r="J258" s="454"/>
      <c r="K258" s="454"/>
      <c r="L258" s="454"/>
      <c r="M258" s="454"/>
      <c r="N258" s="454"/>
      <c r="O258" s="454"/>
      <c r="P258" s="454"/>
      <c r="Q258" s="454"/>
      <c r="R258" s="454"/>
      <c r="S258" s="454"/>
      <c r="T258" s="454"/>
      <c r="U258" s="454"/>
      <c r="V258" s="454"/>
      <c r="W258" s="454"/>
      <c r="X258" s="454"/>
      <c r="Y258" s="454"/>
      <c r="Z258" s="67"/>
      <c r="AA258" s="67"/>
    </row>
    <row r="259" spans="1:67" ht="16.5" customHeight="1" x14ac:dyDescent="0.25">
      <c r="A259" s="64" t="s">
        <v>419</v>
      </c>
      <c r="B259" s="64" t="s">
        <v>420</v>
      </c>
      <c r="C259" s="37">
        <v>4301051100</v>
      </c>
      <c r="D259" s="455">
        <v>4607091387766</v>
      </c>
      <c r="E259" s="45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122</v>
      </c>
      <c r="L259" s="39" t="s">
        <v>141</v>
      </c>
      <c r="M259" s="39"/>
      <c r="N259" s="38">
        <v>40</v>
      </c>
      <c r="O259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57"/>
      <c r="Q259" s="457"/>
      <c r="R259" s="457"/>
      <c r="S259" s="458"/>
      <c r="T259" s="40" t="s">
        <v>48</v>
      </c>
      <c r="U259" s="40" t="s">
        <v>48</v>
      </c>
      <c r="V259" s="41" t="s">
        <v>0</v>
      </c>
      <c r="W259" s="59">
        <v>6900</v>
      </c>
      <c r="X259" s="56">
        <f t="shared" ref="X259:X265" si="54">IFERROR(IF(W259="",0,CEILING((W259/$H259),1)*$H259),"")</f>
        <v>6903</v>
      </c>
      <c r="Y259" s="42">
        <f>IFERROR(IF(X259=0,"",ROUNDUP(X259/H259,0)*0.02175),"")</f>
        <v>19.248749999999998</v>
      </c>
      <c r="Z259" s="69" t="s">
        <v>48</v>
      </c>
      <c r="AA259" s="70" t="s">
        <v>48</v>
      </c>
      <c r="AE259" s="80"/>
      <c r="BB259" s="231" t="s">
        <v>67</v>
      </c>
      <c r="BL259" s="80">
        <f t="shared" ref="BL259:BL265" si="55">IFERROR(W259*I259/H259,"0")</f>
        <v>7393.6153846153857</v>
      </c>
      <c r="BM259" s="80">
        <f t="shared" ref="BM259:BM265" si="56">IFERROR(X259*I259/H259,"0")</f>
        <v>7396.8300000000008</v>
      </c>
      <c r="BN259" s="80">
        <f t="shared" ref="BN259:BN265" si="57">IFERROR(1/J259*(W259/H259),"0")</f>
        <v>15.796703296703296</v>
      </c>
      <c r="BO259" s="80">
        <f t="shared" ref="BO259:BO265" si="58">IFERROR(1/J259*(X259/H259),"0")</f>
        <v>15.803571428571427</v>
      </c>
    </row>
    <row r="260" spans="1:67" ht="27" hidden="1" customHeight="1" x14ac:dyDescent="0.25">
      <c r="A260" s="64" t="s">
        <v>421</v>
      </c>
      <c r="B260" s="64" t="s">
        <v>422</v>
      </c>
      <c r="C260" s="37">
        <v>4301051116</v>
      </c>
      <c r="D260" s="455">
        <v>4607091387957</v>
      </c>
      <c r="E260" s="45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57"/>
      <c r="Q260" s="457"/>
      <c r="R260" s="457"/>
      <c r="S260" s="458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27" hidden="1" customHeight="1" x14ac:dyDescent="0.25">
      <c r="A261" s="64" t="s">
        <v>423</v>
      </c>
      <c r="B261" s="64" t="s">
        <v>424</v>
      </c>
      <c r="C261" s="37">
        <v>4301051115</v>
      </c>
      <c r="D261" s="455">
        <v>4607091387964</v>
      </c>
      <c r="E261" s="45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122</v>
      </c>
      <c r="L261" s="39" t="s">
        <v>80</v>
      </c>
      <c r="M261" s="39"/>
      <c r="N261" s="38">
        <v>40</v>
      </c>
      <c r="O261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57"/>
      <c r="Q261" s="457"/>
      <c r="R261" s="457"/>
      <c r="S261" s="458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16.5" hidden="1" customHeight="1" x14ac:dyDescent="0.25">
      <c r="A262" s="64" t="s">
        <v>425</v>
      </c>
      <c r="B262" s="64" t="s">
        <v>426</v>
      </c>
      <c r="C262" s="37">
        <v>4301051731</v>
      </c>
      <c r="D262" s="455">
        <v>4680115884618</v>
      </c>
      <c r="E262" s="455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61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57"/>
      <c r="Q262" s="457"/>
      <c r="R262" s="457"/>
      <c r="S262" s="458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hidden="1" customHeight="1" x14ac:dyDescent="0.25">
      <c r="A263" s="64" t="s">
        <v>427</v>
      </c>
      <c r="B263" s="64" t="s">
        <v>428</v>
      </c>
      <c r="C263" s="37">
        <v>4301051705</v>
      </c>
      <c r="D263" s="455">
        <v>4680115884588</v>
      </c>
      <c r="E263" s="455"/>
      <c r="F263" s="63">
        <v>0.5</v>
      </c>
      <c r="G263" s="38">
        <v>6</v>
      </c>
      <c r="H263" s="63">
        <v>3</v>
      </c>
      <c r="I263" s="63">
        <v>3.266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57"/>
      <c r="Q263" s="457"/>
      <c r="R263" s="457"/>
      <c r="S263" s="458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hidden="1" customHeight="1" x14ac:dyDescent="0.25">
      <c r="A264" s="64" t="s">
        <v>429</v>
      </c>
      <c r="B264" s="64" t="s">
        <v>430</v>
      </c>
      <c r="C264" s="37">
        <v>4301051130</v>
      </c>
      <c r="D264" s="455">
        <v>4607091387537</v>
      </c>
      <c r="E264" s="455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57"/>
      <c r="Q264" s="457"/>
      <c r="R264" s="457"/>
      <c r="S264" s="458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ht="27" hidden="1" customHeight="1" x14ac:dyDescent="0.25">
      <c r="A265" s="64" t="s">
        <v>431</v>
      </c>
      <c r="B265" s="64" t="s">
        <v>432</v>
      </c>
      <c r="C265" s="37">
        <v>4301051132</v>
      </c>
      <c r="D265" s="455">
        <v>4607091387513</v>
      </c>
      <c r="E265" s="455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6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57"/>
      <c r="Q265" s="457"/>
      <c r="R265" s="457"/>
      <c r="S265" s="45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4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55"/>
        <v>0</v>
      </c>
      <c r="BM265" s="80">
        <f t="shared" si="56"/>
        <v>0</v>
      </c>
      <c r="BN265" s="80">
        <f t="shared" si="57"/>
        <v>0</v>
      </c>
      <c r="BO265" s="80">
        <f t="shared" si="58"/>
        <v>0</v>
      </c>
    </row>
    <row r="266" spans="1:67" x14ac:dyDescent="0.2">
      <c r="A266" s="463"/>
      <c r="B266" s="463"/>
      <c r="C266" s="463"/>
      <c r="D266" s="463"/>
      <c r="E266" s="463"/>
      <c r="F266" s="463"/>
      <c r="G266" s="463"/>
      <c r="H266" s="463"/>
      <c r="I266" s="463"/>
      <c r="J266" s="463"/>
      <c r="K266" s="463"/>
      <c r="L266" s="463"/>
      <c r="M266" s="463"/>
      <c r="N266" s="464"/>
      <c r="O266" s="460" t="s">
        <v>43</v>
      </c>
      <c r="P266" s="461"/>
      <c r="Q266" s="461"/>
      <c r="R266" s="461"/>
      <c r="S266" s="461"/>
      <c r="T266" s="461"/>
      <c r="U266" s="462"/>
      <c r="V266" s="43" t="s">
        <v>42</v>
      </c>
      <c r="W266" s="44">
        <f>IFERROR(W259/H259,"0")+IFERROR(W260/H260,"0")+IFERROR(W261/H261,"0")+IFERROR(W262/H262,"0")+IFERROR(W263/H263,"0")+IFERROR(W264/H264,"0")+IFERROR(W265/H265,"0")</f>
        <v>884.61538461538464</v>
      </c>
      <c r="X266" s="44">
        <f>IFERROR(X259/H259,"0")+IFERROR(X260/H260,"0")+IFERROR(X261/H261,"0")+IFERROR(X262/H262,"0")+IFERROR(X263/H263,"0")+IFERROR(X264/H264,"0")+IFERROR(X265/H265,"0")</f>
        <v>885</v>
      </c>
      <c r="Y266" s="44">
        <f>IFERROR(IF(Y259="",0,Y259),"0")+IFERROR(IF(Y260="",0,Y260),"0")+IFERROR(IF(Y261="",0,Y261),"0")+IFERROR(IF(Y262="",0,Y262),"0")+IFERROR(IF(Y263="",0,Y263),"0")+IFERROR(IF(Y264="",0,Y264),"0")+IFERROR(IF(Y265="",0,Y265),"0")</f>
        <v>19.248749999999998</v>
      </c>
      <c r="Z266" s="68"/>
      <c r="AA266" s="68"/>
    </row>
    <row r="267" spans="1:67" x14ac:dyDescent="0.2">
      <c r="A267" s="463"/>
      <c r="B267" s="463"/>
      <c r="C267" s="463"/>
      <c r="D267" s="463"/>
      <c r="E267" s="463"/>
      <c r="F267" s="463"/>
      <c r="G267" s="463"/>
      <c r="H267" s="463"/>
      <c r="I267" s="463"/>
      <c r="J267" s="463"/>
      <c r="K267" s="463"/>
      <c r="L267" s="463"/>
      <c r="M267" s="463"/>
      <c r="N267" s="464"/>
      <c r="O267" s="460" t="s">
        <v>43</v>
      </c>
      <c r="P267" s="461"/>
      <c r="Q267" s="461"/>
      <c r="R267" s="461"/>
      <c r="S267" s="461"/>
      <c r="T267" s="461"/>
      <c r="U267" s="462"/>
      <c r="V267" s="43" t="s">
        <v>0</v>
      </c>
      <c r="W267" s="44">
        <f>IFERROR(SUM(W259:W265),"0")</f>
        <v>6900</v>
      </c>
      <c r="X267" s="44">
        <f>IFERROR(SUM(X259:X265),"0")</f>
        <v>6903</v>
      </c>
      <c r="Y267" s="43"/>
      <c r="Z267" s="68"/>
      <c r="AA267" s="68"/>
    </row>
    <row r="268" spans="1:67" ht="14.25" hidden="1" customHeight="1" x14ac:dyDescent="0.25">
      <c r="A268" s="454" t="s">
        <v>228</v>
      </c>
      <c r="B268" s="454"/>
      <c r="C268" s="454"/>
      <c r="D268" s="454"/>
      <c r="E268" s="454"/>
      <c r="F268" s="454"/>
      <c r="G268" s="454"/>
      <c r="H268" s="454"/>
      <c r="I268" s="454"/>
      <c r="J268" s="454"/>
      <c r="K268" s="454"/>
      <c r="L268" s="454"/>
      <c r="M268" s="454"/>
      <c r="N268" s="454"/>
      <c r="O268" s="454"/>
      <c r="P268" s="454"/>
      <c r="Q268" s="454"/>
      <c r="R268" s="454"/>
      <c r="S268" s="454"/>
      <c r="T268" s="454"/>
      <c r="U268" s="454"/>
      <c r="V268" s="454"/>
      <c r="W268" s="454"/>
      <c r="X268" s="454"/>
      <c r="Y268" s="454"/>
      <c r="Z268" s="67"/>
      <c r="AA268" s="67"/>
    </row>
    <row r="269" spans="1:67" ht="16.5" hidden="1" customHeight="1" x14ac:dyDescent="0.25">
      <c r="A269" s="64" t="s">
        <v>433</v>
      </c>
      <c r="B269" s="64" t="s">
        <v>434</v>
      </c>
      <c r="C269" s="37">
        <v>4301060379</v>
      </c>
      <c r="D269" s="455">
        <v>4607091380880</v>
      </c>
      <c r="E269" s="455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620" t="s">
        <v>435</v>
      </c>
      <c r="P269" s="457"/>
      <c r="Q269" s="457"/>
      <c r="R269" s="457"/>
      <c r="S269" s="458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27" hidden="1" customHeight="1" x14ac:dyDescent="0.25">
      <c r="A270" s="64" t="s">
        <v>436</v>
      </c>
      <c r="B270" s="64" t="s">
        <v>437</v>
      </c>
      <c r="C270" s="37">
        <v>4301060308</v>
      </c>
      <c r="D270" s="455">
        <v>4607091384482</v>
      </c>
      <c r="E270" s="455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57"/>
      <c r="Q270" s="457"/>
      <c r="R270" s="457"/>
      <c r="S270" s="458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hidden="1" customHeight="1" x14ac:dyDescent="0.25">
      <c r="A271" s="64" t="s">
        <v>438</v>
      </c>
      <c r="B271" s="64" t="s">
        <v>439</v>
      </c>
      <c r="C271" s="37">
        <v>4301060325</v>
      </c>
      <c r="D271" s="455">
        <v>4607091380897</v>
      </c>
      <c r="E271" s="455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122</v>
      </c>
      <c r="L271" s="39" t="s">
        <v>80</v>
      </c>
      <c r="M271" s="39"/>
      <c r="N271" s="38">
        <v>30</v>
      </c>
      <c r="O271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57"/>
      <c r="Q271" s="457"/>
      <c r="R271" s="457"/>
      <c r="S271" s="458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0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idden="1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4"/>
      <c r="O272" s="460" t="s">
        <v>43</v>
      </c>
      <c r="P272" s="461"/>
      <c r="Q272" s="461"/>
      <c r="R272" s="461"/>
      <c r="S272" s="461"/>
      <c r="T272" s="461"/>
      <c r="U272" s="462"/>
      <c r="V272" s="43" t="s">
        <v>42</v>
      </c>
      <c r="W272" s="44">
        <f>IFERROR(W269/H269,"0")+IFERROR(W270/H270,"0")+IFERROR(W271/H271,"0")</f>
        <v>0</v>
      </c>
      <c r="X272" s="44">
        <f>IFERROR(X269/H269,"0")+IFERROR(X270/H270,"0")+IFERROR(X271/H271,"0")</f>
        <v>0</v>
      </c>
      <c r="Y272" s="44">
        <f>IFERROR(IF(Y269="",0,Y269),"0")+IFERROR(IF(Y270="",0,Y270),"0")+IFERROR(IF(Y271="",0,Y271),"0")</f>
        <v>0</v>
      </c>
      <c r="Z272" s="68"/>
      <c r="AA272" s="68"/>
    </row>
    <row r="273" spans="1:67" hidden="1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3" t="s">
        <v>0</v>
      </c>
      <c r="W273" s="44">
        <f>IFERROR(SUM(W269:W271),"0")</f>
        <v>0</v>
      </c>
      <c r="X273" s="44">
        <f>IFERROR(SUM(X269:X271),"0")</f>
        <v>0</v>
      </c>
      <c r="Y273" s="43"/>
      <c r="Z273" s="68"/>
      <c r="AA273" s="68"/>
    </row>
    <row r="274" spans="1:67" ht="14.25" hidden="1" customHeight="1" x14ac:dyDescent="0.25">
      <c r="A274" s="454" t="s">
        <v>104</v>
      </c>
      <c r="B274" s="454"/>
      <c r="C274" s="454"/>
      <c r="D274" s="454"/>
      <c r="E274" s="454"/>
      <c r="F274" s="454"/>
      <c r="G274" s="454"/>
      <c r="H274" s="454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67"/>
      <c r="AA274" s="67"/>
    </row>
    <row r="275" spans="1:67" ht="16.5" hidden="1" customHeight="1" x14ac:dyDescent="0.25">
      <c r="A275" s="64" t="s">
        <v>440</v>
      </c>
      <c r="B275" s="64" t="s">
        <v>441</v>
      </c>
      <c r="C275" s="37">
        <v>4301030232</v>
      </c>
      <c r="D275" s="455">
        <v>4607091388374</v>
      </c>
      <c r="E275" s="455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623" t="s">
        <v>442</v>
      </c>
      <c r="P275" s="457"/>
      <c r="Q275" s="457"/>
      <c r="R275" s="457"/>
      <c r="S275" s="458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hidden="1" customHeight="1" x14ac:dyDescent="0.25">
      <c r="A276" s="64" t="s">
        <v>443</v>
      </c>
      <c r="B276" s="64" t="s">
        <v>444</v>
      </c>
      <c r="C276" s="37">
        <v>4301030235</v>
      </c>
      <c r="D276" s="455">
        <v>4607091388381</v>
      </c>
      <c r="E276" s="455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624" t="s">
        <v>445</v>
      </c>
      <c r="P276" s="457"/>
      <c r="Q276" s="457"/>
      <c r="R276" s="457"/>
      <c r="S276" s="458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hidden="1" customHeight="1" x14ac:dyDescent="0.25">
      <c r="A277" s="64" t="s">
        <v>446</v>
      </c>
      <c r="B277" s="64" t="s">
        <v>447</v>
      </c>
      <c r="C277" s="37">
        <v>4301030233</v>
      </c>
      <c r="D277" s="455">
        <v>4607091388404</v>
      </c>
      <c r="E277" s="455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81</v>
      </c>
      <c r="L277" s="39" t="s">
        <v>108</v>
      </c>
      <c r="M277" s="39"/>
      <c r="N277" s="38">
        <v>180</v>
      </c>
      <c r="O277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57"/>
      <c r="Q277" s="457"/>
      <c r="R277" s="457"/>
      <c r="S277" s="45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3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idden="1" x14ac:dyDescent="0.2">
      <c r="A278" s="463"/>
      <c r="B278" s="463"/>
      <c r="C278" s="463"/>
      <c r="D278" s="463"/>
      <c r="E278" s="463"/>
      <c r="F278" s="463"/>
      <c r="G278" s="463"/>
      <c r="H278" s="463"/>
      <c r="I278" s="463"/>
      <c r="J278" s="463"/>
      <c r="K278" s="463"/>
      <c r="L278" s="463"/>
      <c r="M278" s="463"/>
      <c r="N278" s="464"/>
      <c r="O278" s="460" t="s">
        <v>43</v>
      </c>
      <c r="P278" s="461"/>
      <c r="Q278" s="461"/>
      <c r="R278" s="461"/>
      <c r="S278" s="461"/>
      <c r="T278" s="461"/>
      <c r="U278" s="462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hidden="1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hidden="1" customHeight="1" x14ac:dyDescent="0.25">
      <c r="A280" s="454" t="s">
        <v>448</v>
      </c>
      <c r="B280" s="454"/>
      <c r="C280" s="454"/>
      <c r="D280" s="454"/>
      <c r="E280" s="454"/>
      <c r="F280" s="454"/>
      <c r="G280" s="454"/>
      <c r="H280" s="454"/>
      <c r="I280" s="454"/>
      <c r="J280" s="454"/>
      <c r="K280" s="454"/>
      <c r="L280" s="454"/>
      <c r="M280" s="454"/>
      <c r="N280" s="454"/>
      <c r="O280" s="454"/>
      <c r="P280" s="454"/>
      <c r="Q280" s="454"/>
      <c r="R280" s="454"/>
      <c r="S280" s="454"/>
      <c r="T280" s="454"/>
      <c r="U280" s="454"/>
      <c r="V280" s="454"/>
      <c r="W280" s="454"/>
      <c r="X280" s="454"/>
      <c r="Y280" s="454"/>
      <c r="Z280" s="67"/>
      <c r="AA280" s="67"/>
    </row>
    <row r="281" spans="1:67" ht="16.5" hidden="1" customHeight="1" x14ac:dyDescent="0.25">
      <c r="A281" s="64" t="s">
        <v>449</v>
      </c>
      <c r="B281" s="64" t="s">
        <v>450</v>
      </c>
      <c r="C281" s="37">
        <v>4301180007</v>
      </c>
      <c r="D281" s="455">
        <v>4680115881808</v>
      </c>
      <c r="E281" s="455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452</v>
      </c>
      <c r="L281" s="39" t="s">
        <v>451</v>
      </c>
      <c r="M281" s="39"/>
      <c r="N281" s="38">
        <v>730</v>
      </c>
      <c r="O281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57"/>
      <c r="Q281" s="457"/>
      <c r="R281" s="457"/>
      <c r="S281" s="458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453</v>
      </c>
      <c r="B282" s="64" t="s">
        <v>454</v>
      </c>
      <c r="C282" s="37">
        <v>4301180006</v>
      </c>
      <c r="D282" s="455">
        <v>4680115881822</v>
      </c>
      <c r="E282" s="45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452</v>
      </c>
      <c r="L282" s="39" t="s">
        <v>451</v>
      </c>
      <c r="M282" s="39"/>
      <c r="N282" s="38">
        <v>730</v>
      </c>
      <c r="O282" s="6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57"/>
      <c r="Q282" s="457"/>
      <c r="R282" s="457"/>
      <c r="S282" s="458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hidden="1" customHeight="1" x14ac:dyDescent="0.25">
      <c r="A283" s="64" t="s">
        <v>455</v>
      </c>
      <c r="B283" s="64" t="s">
        <v>456</v>
      </c>
      <c r="C283" s="37">
        <v>4301180001</v>
      </c>
      <c r="D283" s="455">
        <v>4680115880016</v>
      </c>
      <c r="E283" s="45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452</v>
      </c>
      <c r="L283" s="39" t="s">
        <v>451</v>
      </c>
      <c r="M283" s="39"/>
      <c r="N283" s="38">
        <v>730</v>
      </c>
      <c r="O283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57"/>
      <c r="Q283" s="457"/>
      <c r="R283" s="457"/>
      <c r="S283" s="45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6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idden="1" x14ac:dyDescent="0.2">
      <c r="A284" s="463"/>
      <c r="B284" s="463"/>
      <c r="C284" s="463"/>
      <c r="D284" s="463"/>
      <c r="E284" s="463"/>
      <c r="F284" s="463"/>
      <c r="G284" s="463"/>
      <c r="H284" s="463"/>
      <c r="I284" s="463"/>
      <c r="J284" s="463"/>
      <c r="K284" s="463"/>
      <c r="L284" s="463"/>
      <c r="M284" s="463"/>
      <c r="N284" s="464"/>
      <c r="O284" s="460" t="s">
        <v>43</v>
      </c>
      <c r="P284" s="461"/>
      <c r="Q284" s="461"/>
      <c r="R284" s="461"/>
      <c r="S284" s="461"/>
      <c r="T284" s="461"/>
      <c r="U284" s="462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hidden="1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6.5" hidden="1" customHeight="1" x14ac:dyDescent="0.25">
      <c r="A286" s="453" t="s">
        <v>457</v>
      </c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3"/>
      <c r="P286" s="453"/>
      <c r="Q286" s="453"/>
      <c r="R286" s="453"/>
      <c r="S286" s="453"/>
      <c r="T286" s="453"/>
      <c r="U286" s="453"/>
      <c r="V286" s="453"/>
      <c r="W286" s="453"/>
      <c r="X286" s="453"/>
      <c r="Y286" s="453"/>
      <c r="Z286" s="66"/>
      <c r="AA286" s="66"/>
    </row>
    <row r="287" spans="1:67" ht="14.25" hidden="1" customHeight="1" x14ac:dyDescent="0.25">
      <c r="A287" s="454" t="s">
        <v>126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67"/>
      <c r="AA287" s="67"/>
    </row>
    <row r="288" spans="1:67" ht="27" hidden="1" customHeight="1" x14ac:dyDescent="0.25">
      <c r="A288" s="64" t="s">
        <v>458</v>
      </c>
      <c r="B288" s="64" t="s">
        <v>459</v>
      </c>
      <c r="C288" s="37">
        <v>4301011315</v>
      </c>
      <c r="D288" s="455">
        <v>4607091387421</v>
      </c>
      <c r="E288" s="455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122</v>
      </c>
      <c r="L288" s="39" t="s">
        <v>121</v>
      </c>
      <c r="M288" s="39"/>
      <c r="N288" s="38">
        <v>55</v>
      </c>
      <c r="O288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57"/>
      <c r="Q288" s="457"/>
      <c r="R288" s="457"/>
      <c r="S288" s="458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ref="X288:X294" si="59">IFERROR(IF(W288="",0,CEILING((W288/$H288),1)*$H288),"")</f>
        <v>0</v>
      </c>
      <c r="Y288" s="42" t="str">
        <f>IFERROR(IF(X288=0,"",ROUNDUP(X288/H288,0)*0.02175),"")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ref="BL288:BL294" si="60">IFERROR(W288*I288/H288,"0")</f>
        <v>0</v>
      </c>
      <c r="BM288" s="80">
        <f t="shared" ref="BM288:BM294" si="61">IFERROR(X288*I288/H288,"0")</f>
        <v>0</v>
      </c>
      <c r="BN288" s="80">
        <f t="shared" ref="BN288:BN294" si="62">IFERROR(1/J288*(W288/H288),"0")</f>
        <v>0</v>
      </c>
      <c r="BO288" s="80">
        <f t="shared" ref="BO288:BO294" si="63">IFERROR(1/J288*(X288/H288),"0")</f>
        <v>0</v>
      </c>
    </row>
    <row r="289" spans="1:67" ht="27" hidden="1" customHeight="1" x14ac:dyDescent="0.25">
      <c r="A289" s="64" t="s">
        <v>458</v>
      </c>
      <c r="B289" s="64" t="s">
        <v>460</v>
      </c>
      <c r="C289" s="37">
        <v>4301011121</v>
      </c>
      <c r="D289" s="455">
        <v>4607091387421</v>
      </c>
      <c r="E289" s="455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122</v>
      </c>
      <c r="L289" s="39" t="s">
        <v>130</v>
      </c>
      <c r="M289" s="39"/>
      <c r="N289" s="38">
        <v>55</v>
      </c>
      <c r="O28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57"/>
      <c r="Q289" s="457"/>
      <c r="R289" s="457"/>
      <c r="S289" s="458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IFERROR(IF(X289=0,"",ROUNDUP(X289/H289,0)*0.02039),"")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hidden="1" customHeight="1" x14ac:dyDescent="0.25">
      <c r="A290" s="64" t="s">
        <v>461</v>
      </c>
      <c r="B290" s="64" t="s">
        <v>462</v>
      </c>
      <c r="C290" s="37">
        <v>4301011322</v>
      </c>
      <c r="D290" s="455">
        <v>4607091387452</v>
      </c>
      <c r="E290" s="455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122</v>
      </c>
      <c r="L290" s="39" t="s">
        <v>141</v>
      </c>
      <c r="M290" s="39"/>
      <c r="N290" s="38">
        <v>55</v>
      </c>
      <c r="O290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57"/>
      <c r="Q290" s="457"/>
      <c r="R290" s="457"/>
      <c r="S290" s="458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hidden="1" customHeight="1" x14ac:dyDescent="0.25">
      <c r="A291" s="64" t="s">
        <v>461</v>
      </c>
      <c r="B291" s="64" t="s">
        <v>463</v>
      </c>
      <c r="C291" s="37">
        <v>4301011619</v>
      </c>
      <c r="D291" s="455">
        <v>4607091387452</v>
      </c>
      <c r="E291" s="455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6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57"/>
      <c r="Q291" s="457"/>
      <c r="R291" s="457"/>
      <c r="S291" s="458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hidden="1" customHeight="1" x14ac:dyDescent="0.25">
      <c r="A292" s="64" t="s">
        <v>464</v>
      </c>
      <c r="B292" s="64" t="s">
        <v>465</v>
      </c>
      <c r="C292" s="37">
        <v>4301011313</v>
      </c>
      <c r="D292" s="455">
        <v>4607091385984</v>
      </c>
      <c r="E292" s="45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122</v>
      </c>
      <c r="L292" s="39" t="s">
        <v>121</v>
      </c>
      <c r="M292" s="39"/>
      <c r="N292" s="38">
        <v>55</v>
      </c>
      <c r="O292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57"/>
      <c r="Q292" s="457"/>
      <c r="R292" s="457"/>
      <c r="S292" s="458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59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0</v>
      </c>
      <c r="BM292" s="80">
        <f t="shared" si="61"/>
        <v>0</v>
      </c>
      <c r="BN292" s="80">
        <f t="shared" si="62"/>
        <v>0</v>
      </c>
      <c r="BO292" s="80">
        <f t="shared" si="63"/>
        <v>0</v>
      </c>
    </row>
    <row r="293" spans="1:67" ht="27" hidden="1" customHeight="1" x14ac:dyDescent="0.25">
      <c r="A293" s="64" t="s">
        <v>466</v>
      </c>
      <c r="B293" s="64" t="s">
        <v>467</v>
      </c>
      <c r="C293" s="37">
        <v>4301011316</v>
      </c>
      <c r="D293" s="455">
        <v>4607091387438</v>
      </c>
      <c r="E293" s="455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6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57"/>
      <c r="Q293" s="457"/>
      <c r="R293" s="457"/>
      <c r="S293" s="458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ht="27" hidden="1" customHeight="1" x14ac:dyDescent="0.25">
      <c r="A294" s="64" t="s">
        <v>468</v>
      </c>
      <c r="B294" s="64" t="s">
        <v>469</v>
      </c>
      <c r="C294" s="37">
        <v>4301011319</v>
      </c>
      <c r="D294" s="455">
        <v>4607091387469</v>
      </c>
      <c r="E294" s="455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121</v>
      </c>
      <c r="M294" s="39"/>
      <c r="N294" s="38">
        <v>55</v>
      </c>
      <c r="O294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57"/>
      <c r="Q294" s="457"/>
      <c r="R294" s="457"/>
      <c r="S294" s="458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59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0"/>
        <v>0</v>
      </c>
      <c r="BM294" s="80">
        <f t="shared" si="61"/>
        <v>0</v>
      </c>
      <c r="BN294" s="80">
        <f t="shared" si="62"/>
        <v>0</v>
      </c>
      <c r="BO294" s="80">
        <f t="shared" si="63"/>
        <v>0</v>
      </c>
    </row>
    <row r="295" spans="1:67" hidden="1" x14ac:dyDescent="0.2">
      <c r="A295" s="463"/>
      <c r="B295" s="463"/>
      <c r="C295" s="463"/>
      <c r="D295" s="463"/>
      <c r="E295" s="463"/>
      <c r="F295" s="463"/>
      <c r="G295" s="463"/>
      <c r="H295" s="463"/>
      <c r="I295" s="463"/>
      <c r="J295" s="463"/>
      <c r="K295" s="463"/>
      <c r="L295" s="463"/>
      <c r="M295" s="463"/>
      <c r="N295" s="464"/>
      <c r="O295" s="460" t="s">
        <v>43</v>
      </c>
      <c r="P295" s="461"/>
      <c r="Q295" s="461"/>
      <c r="R295" s="461"/>
      <c r="S295" s="461"/>
      <c r="T295" s="461"/>
      <c r="U295" s="462"/>
      <c r="V295" s="43" t="s">
        <v>42</v>
      </c>
      <c r="W295" s="44">
        <f>IFERROR(W288/H288,"0")+IFERROR(W289/H289,"0")+IFERROR(W290/H290,"0")+IFERROR(W291/H291,"0")+IFERROR(W292/H292,"0")+IFERROR(W293/H293,"0")+IFERROR(W294/H294,"0")</f>
        <v>0</v>
      </c>
      <c r="X295" s="44">
        <f>IFERROR(X288/H288,"0")+IFERROR(X289/H289,"0")+IFERROR(X290/H290,"0")+IFERROR(X291/H291,"0")+IFERROR(X292/H292,"0")+IFERROR(X293/H293,"0")+IFERROR(X294/H294,"0")</f>
        <v>0</v>
      </c>
      <c r="Y295" s="44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hidden="1" x14ac:dyDescent="0.2">
      <c r="A296" s="463"/>
      <c r="B296" s="463"/>
      <c r="C296" s="463"/>
      <c r="D296" s="463"/>
      <c r="E296" s="463"/>
      <c r="F296" s="463"/>
      <c r="G296" s="463"/>
      <c r="H296" s="463"/>
      <c r="I296" s="463"/>
      <c r="J296" s="463"/>
      <c r="K296" s="463"/>
      <c r="L296" s="463"/>
      <c r="M296" s="463"/>
      <c r="N296" s="464"/>
      <c r="O296" s="460" t="s">
        <v>43</v>
      </c>
      <c r="P296" s="461"/>
      <c r="Q296" s="461"/>
      <c r="R296" s="461"/>
      <c r="S296" s="461"/>
      <c r="T296" s="461"/>
      <c r="U296" s="462"/>
      <c r="V296" s="43" t="s">
        <v>0</v>
      </c>
      <c r="W296" s="44">
        <f>IFERROR(SUM(W288:W294),"0")</f>
        <v>0</v>
      </c>
      <c r="X296" s="44">
        <f>IFERROR(SUM(X288:X294),"0")</f>
        <v>0</v>
      </c>
      <c r="Y296" s="43"/>
      <c r="Z296" s="68"/>
      <c r="AA296" s="68"/>
    </row>
    <row r="297" spans="1:67" ht="14.25" hidden="1" customHeight="1" x14ac:dyDescent="0.25">
      <c r="A297" s="454" t="s">
        <v>77</v>
      </c>
      <c r="B297" s="454"/>
      <c r="C297" s="454"/>
      <c r="D297" s="454"/>
      <c r="E297" s="454"/>
      <c r="F297" s="454"/>
      <c r="G297" s="454"/>
      <c r="H297" s="454"/>
      <c r="I297" s="454"/>
      <c r="J297" s="454"/>
      <c r="K297" s="454"/>
      <c r="L297" s="454"/>
      <c r="M297" s="454"/>
      <c r="N297" s="454"/>
      <c r="O297" s="454"/>
      <c r="P297" s="454"/>
      <c r="Q297" s="454"/>
      <c r="R297" s="454"/>
      <c r="S297" s="454"/>
      <c r="T297" s="454"/>
      <c r="U297" s="454"/>
      <c r="V297" s="454"/>
      <c r="W297" s="454"/>
      <c r="X297" s="454"/>
      <c r="Y297" s="454"/>
      <c r="Z297" s="67"/>
      <c r="AA297" s="67"/>
    </row>
    <row r="298" spans="1:67" ht="27" hidden="1" customHeight="1" x14ac:dyDescent="0.25">
      <c r="A298" s="64" t="s">
        <v>470</v>
      </c>
      <c r="B298" s="64" t="s">
        <v>471</v>
      </c>
      <c r="C298" s="37">
        <v>4301031154</v>
      </c>
      <c r="D298" s="455">
        <v>4607091387292</v>
      </c>
      <c r="E298" s="455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81</v>
      </c>
      <c r="L298" s="39" t="s">
        <v>80</v>
      </c>
      <c r="M298" s="39"/>
      <c r="N298" s="38">
        <v>45</v>
      </c>
      <c r="O298" s="6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57"/>
      <c r="Q298" s="457"/>
      <c r="R298" s="457"/>
      <c r="S298" s="458"/>
      <c r="T298" s="40" t="s">
        <v>48</v>
      </c>
      <c r="U298" s="40" t="s">
        <v>48</v>
      </c>
      <c r="V298" s="41" t="s">
        <v>0</v>
      </c>
      <c r="W298" s="59">
        <v>0</v>
      </c>
      <c r="X298" s="56">
        <f>IFERROR(IF(W298="",0,CEILING((W298/$H298),1)*$H298),"")</f>
        <v>0</v>
      </c>
      <c r="Y298" s="42" t="str">
        <f>IFERROR(IF(X298=0,"",ROUNDUP(X298/H298,0)*0.00753),"")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>IFERROR(W298*I298/H298,"0")</f>
        <v>0</v>
      </c>
      <c r="BM298" s="80">
        <f>IFERROR(X298*I298/H298,"0")</f>
        <v>0</v>
      </c>
      <c r="BN298" s="80">
        <f>IFERROR(1/J298*(W298/H298),"0")</f>
        <v>0</v>
      </c>
      <c r="BO298" s="80">
        <f>IFERROR(1/J298*(X298/H298),"0")</f>
        <v>0</v>
      </c>
    </row>
    <row r="299" spans="1:67" hidden="1" x14ac:dyDescent="0.2">
      <c r="A299" s="463"/>
      <c r="B299" s="463"/>
      <c r="C299" s="463"/>
      <c r="D299" s="463"/>
      <c r="E299" s="463"/>
      <c r="F299" s="463"/>
      <c r="G299" s="463"/>
      <c r="H299" s="463"/>
      <c r="I299" s="463"/>
      <c r="J299" s="463"/>
      <c r="K299" s="463"/>
      <c r="L299" s="463"/>
      <c r="M299" s="463"/>
      <c r="N299" s="464"/>
      <c r="O299" s="460" t="s">
        <v>43</v>
      </c>
      <c r="P299" s="461"/>
      <c r="Q299" s="461"/>
      <c r="R299" s="461"/>
      <c r="S299" s="461"/>
      <c r="T299" s="461"/>
      <c r="U299" s="462"/>
      <c r="V299" s="43" t="s">
        <v>42</v>
      </c>
      <c r="W299" s="44">
        <f>IFERROR(W298/H298,"0")</f>
        <v>0</v>
      </c>
      <c r="X299" s="44">
        <f>IFERROR(X298/H298,"0")</f>
        <v>0</v>
      </c>
      <c r="Y299" s="44">
        <f>IFERROR(IF(Y298="",0,Y298),"0")</f>
        <v>0</v>
      </c>
      <c r="Z299" s="68"/>
      <c r="AA299" s="68"/>
    </row>
    <row r="300" spans="1:67" hidden="1" x14ac:dyDescent="0.2">
      <c r="A300" s="463"/>
      <c r="B300" s="463"/>
      <c r="C300" s="463"/>
      <c r="D300" s="463"/>
      <c r="E300" s="463"/>
      <c r="F300" s="463"/>
      <c r="G300" s="463"/>
      <c r="H300" s="463"/>
      <c r="I300" s="463"/>
      <c r="J300" s="463"/>
      <c r="K300" s="463"/>
      <c r="L300" s="463"/>
      <c r="M300" s="463"/>
      <c r="N300" s="464"/>
      <c r="O300" s="460" t="s">
        <v>43</v>
      </c>
      <c r="P300" s="461"/>
      <c r="Q300" s="461"/>
      <c r="R300" s="461"/>
      <c r="S300" s="461"/>
      <c r="T300" s="461"/>
      <c r="U300" s="462"/>
      <c r="V300" s="43" t="s">
        <v>0</v>
      </c>
      <c r="W300" s="44">
        <f>IFERROR(SUM(W298:W298),"0")</f>
        <v>0</v>
      </c>
      <c r="X300" s="44">
        <f>IFERROR(SUM(X298:X298),"0")</f>
        <v>0</v>
      </c>
      <c r="Y300" s="43"/>
      <c r="Z300" s="68"/>
      <c r="AA300" s="68"/>
    </row>
    <row r="301" spans="1:67" ht="16.5" hidden="1" customHeight="1" x14ac:dyDescent="0.25">
      <c r="A301" s="453" t="s">
        <v>472</v>
      </c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3"/>
      <c r="P301" s="453"/>
      <c r="Q301" s="453"/>
      <c r="R301" s="453"/>
      <c r="S301" s="453"/>
      <c r="T301" s="453"/>
      <c r="U301" s="453"/>
      <c r="V301" s="453"/>
      <c r="W301" s="453"/>
      <c r="X301" s="453"/>
      <c r="Y301" s="453"/>
      <c r="Z301" s="66"/>
      <c r="AA301" s="66"/>
    </row>
    <row r="302" spans="1:67" ht="14.25" hidden="1" customHeight="1" x14ac:dyDescent="0.25">
      <c r="A302" s="454" t="s">
        <v>77</v>
      </c>
      <c r="B302" s="454"/>
      <c r="C302" s="454"/>
      <c r="D302" s="454"/>
      <c r="E302" s="454"/>
      <c r="F302" s="454"/>
      <c r="G302" s="454"/>
      <c r="H302" s="454"/>
      <c r="I302" s="454"/>
      <c r="J302" s="454"/>
      <c r="K302" s="454"/>
      <c r="L302" s="454"/>
      <c r="M302" s="454"/>
      <c r="N302" s="454"/>
      <c r="O302" s="454"/>
      <c r="P302" s="454"/>
      <c r="Q302" s="454"/>
      <c r="R302" s="454"/>
      <c r="S302" s="454"/>
      <c r="T302" s="454"/>
      <c r="U302" s="454"/>
      <c r="V302" s="454"/>
      <c r="W302" s="454"/>
      <c r="X302" s="454"/>
      <c r="Y302" s="454"/>
      <c r="Z302" s="67"/>
      <c r="AA302" s="67"/>
    </row>
    <row r="303" spans="1:67" ht="27" hidden="1" customHeight="1" x14ac:dyDescent="0.25">
      <c r="A303" s="64" t="s">
        <v>473</v>
      </c>
      <c r="B303" s="64" t="s">
        <v>474</v>
      </c>
      <c r="C303" s="37">
        <v>4301031066</v>
      </c>
      <c r="D303" s="455">
        <v>4607091383836</v>
      </c>
      <c r="E303" s="455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81</v>
      </c>
      <c r="L303" s="39" t="s">
        <v>80</v>
      </c>
      <c r="M303" s="39"/>
      <c r="N303" s="38">
        <v>40</v>
      </c>
      <c r="O303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57"/>
      <c r="Q303" s="457"/>
      <c r="R303" s="457"/>
      <c r="S303" s="458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5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idden="1" x14ac:dyDescent="0.2">
      <c r="A304" s="463"/>
      <c r="B304" s="463"/>
      <c r="C304" s="463"/>
      <c r="D304" s="463"/>
      <c r="E304" s="463"/>
      <c r="F304" s="463"/>
      <c r="G304" s="463"/>
      <c r="H304" s="463"/>
      <c r="I304" s="463"/>
      <c r="J304" s="463"/>
      <c r="K304" s="463"/>
      <c r="L304" s="463"/>
      <c r="M304" s="463"/>
      <c r="N304" s="464"/>
      <c r="O304" s="460" t="s">
        <v>43</v>
      </c>
      <c r="P304" s="461"/>
      <c r="Q304" s="461"/>
      <c r="R304" s="461"/>
      <c r="S304" s="461"/>
      <c r="T304" s="461"/>
      <c r="U304" s="462"/>
      <c r="V304" s="43" t="s">
        <v>42</v>
      </c>
      <c r="W304" s="44">
        <f>IFERROR(W303/H303,"0")</f>
        <v>0</v>
      </c>
      <c r="X304" s="44">
        <f>IFERROR(X303/H303,"0")</f>
        <v>0</v>
      </c>
      <c r="Y304" s="44">
        <f>IFERROR(IF(Y303="",0,Y303),"0")</f>
        <v>0</v>
      </c>
      <c r="Z304" s="68"/>
      <c r="AA304" s="68"/>
    </row>
    <row r="305" spans="1:67" hidden="1" x14ac:dyDescent="0.2">
      <c r="A305" s="463"/>
      <c r="B305" s="463"/>
      <c r="C305" s="463"/>
      <c r="D305" s="463"/>
      <c r="E305" s="463"/>
      <c r="F305" s="463"/>
      <c r="G305" s="463"/>
      <c r="H305" s="463"/>
      <c r="I305" s="463"/>
      <c r="J305" s="463"/>
      <c r="K305" s="463"/>
      <c r="L305" s="463"/>
      <c r="M305" s="463"/>
      <c r="N305" s="464"/>
      <c r="O305" s="460" t="s">
        <v>43</v>
      </c>
      <c r="P305" s="461"/>
      <c r="Q305" s="461"/>
      <c r="R305" s="461"/>
      <c r="S305" s="461"/>
      <c r="T305" s="461"/>
      <c r="U305" s="462"/>
      <c r="V305" s="43" t="s">
        <v>0</v>
      </c>
      <c r="W305" s="44">
        <f>IFERROR(SUM(W303:W303),"0")</f>
        <v>0</v>
      </c>
      <c r="X305" s="44">
        <f>IFERROR(SUM(X303:X303),"0")</f>
        <v>0</v>
      </c>
      <c r="Y305" s="43"/>
      <c r="Z305" s="68"/>
      <c r="AA305" s="68"/>
    </row>
    <row r="306" spans="1:67" ht="14.25" hidden="1" customHeight="1" x14ac:dyDescent="0.25">
      <c r="A306" s="454" t="s">
        <v>85</v>
      </c>
      <c r="B306" s="454"/>
      <c r="C306" s="454"/>
      <c r="D306" s="454"/>
      <c r="E306" s="454"/>
      <c r="F306" s="454"/>
      <c r="G306" s="454"/>
      <c r="H306" s="454"/>
      <c r="I306" s="454"/>
      <c r="J306" s="454"/>
      <c r="K306" s="454"/>
      <c r="L306" s="454"/>
      <c r="M306" s="454"/>
      <c r="N306" s="454"/>
      <c r="O306" s="454"/>
      <c r="P306" s="454"/>
      <c r="Q306" s="454"/>
      <c r="R306" s="454"/>
      <c r="S306" s="454"/>
      <c r="T306" s="454"/>
      <c r="U306" s="454"/>
      <c r="V306" s="454"/>
      <c r="W306" s="454"/>
      <c r="X306" s="454"/>
      <c r="Y306" s="454"/>
      <c r="Z306" s="67"/>
      <c r="AA306" s="67"/>
    </row>
    <row r="307" spans="1:67" ht="27" hidden="1" customHeight="1" x14ac:dyDescent="0.25">
      <c r="A307" s="64" t="s">
        <v>475</v>
      </c>
      <c r="B307" s="64" t="s">
        <v>476</v>
      </c>
      <c r="C307" s="37">
        <v>4301051142</v>
      </c>
      <c r="D307" s="455">
        <v>4607091387919</v>
      </c>
      <c r="E307" s="455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122</v>
      </c>
      <c r="L307" s="39" t="s">
        <v>80</v>
      </c>
      <c r="M307" s="39"/>
      <c r="N307" s="38">
        <v>45</v>
      </c>
      <c r="O307" s="6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57"/>
      <c r="Q307" s="457"/>
      <c r="R307" s="457"/>
      <c r="S307" s="45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IFERROR(IF(X307=0,"",ROUNDUP(X307/H307,0)*0.02175),"")</f>
        <v/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t="27" hidden="1" customHeight="1" x14ac:dyDescent="0.25">
      <c r="A308" s="64" t="s">
        <v>477</v>
      </c>
      <c r="B308" s="64" t="s">
        <v>478</v>
      </c>
      <c r="C308" s="37">
        <v>4301051461</v>
      </c>
      <c r="D308" s="455">
        <v>4680115883604</v>
      </c>
      <c r="E308" s="455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81</v>
      </c>
      <c r="L308" s="39" t="s">
        <v>141</v>
      </c>
      <c r="M308" s="39"/>
      <c r="N308" s="38">
        <v>45</v>
      </c>
      <c r="O308" s="6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57"/>
      <c r="Q308" s="457"/>
      <c r="R308" s="457"/>
      <c r="S308" s="45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ht="27" hidden="1" customHeight="1" x14ac:dyDescent="0.25">
      <c r="A309" s="64" t="s">
        <v>479</v>
      </c>
      <c r="B309" s="64" t="s">
        <v>480</v>
      </c>
      <c r="C309" s="37">
        <v>4301051485</v>
      </c>
      <c r="D309" s="455">
        <v>4680115883567</v>
      </c>
      <c r="E309" s="455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6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57"/>
      <c r="Q309" s="457"/>
      <c r="R309" s="457"/>
      <c r="S309" s="458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463"/>
      <c r="B310" s="463"/>
      <c r="C310" s="463"/>
      <c r="D310" s="463"/>
      <c r="E310" s="463"/>
      <c r="F310" s="463"/>
      <c r="G310" s="463"/>
      <c r="H310" s="463"/>
      <c r="I310" s="463"/>
      <c r="J310" s="463"/>
      <c r="K310" s="463"/>
      <c r="L310" s="463"/>
      <c r="M310" s="463"/>
      <c r="N310" s="464"/>
      <c r="O310" s="460" t="s">
        <v>43</v>
      </c>
      <c r="P310" s="461"/>
      <c r="Q310" s="461"/>
      <c r="R310" s="461"/>
      <c r="S310" s="461"/>
      <c r="T310" s="461"/>
      <c r="U310" s="462"/>
      <c r="V310" s="43" t="s">
        <v>42</v>
      </c>
      <c r="W310" s="44">
        <f>IFERROR(W307/H307,"0")+IFERROR(W308/H308,"0")+IFERROR(W309/H309,"0")</f>
        <v>0</v>
      </c>
      <c r="X310" s="44">
        <f>IFERROR(X307/H307,"0")+IFERROR(X308/H308,"0")+IFERROR(X309/H309,"0")</f>
        <v>0</v>
      </c>
      <c r="Y310" s="44">
        <f>IFERROR(IF(Y307="",0,Y307),"0")+IFERROR(IF(Y308="",0,Y308),"0")+IFERROR(IF(Y309="",0,Y309),"0")</f>
        <v>0</v>
      </c>
      <c r="Z310" s="68"/>
      <c r="AA310" s="68"/>
    </row>
    <row r="311" spans="1:67" hidden="1" x14ac:dyDescent="0.2">
      <c r="A311" s="463"/>
      <c r="B311" s="463"/>
      <c r="C311" s="463"/>
      <c r="D311" s="463"/>
      <c r="E311" s="463"/>
      <c r="F311" s="463"/>
      <c r="G311" s="463"/>
      <c r="H311" s="463"/>
      <c r="I311" s="463"/>
      <c r="J311" s="463"/>
      <c r="K311" s="463"/>
      <c r="L311" s="463"/>
      <c r="M311" s="463"/>
      <c r="N311" s="464"/>
      <c r="O311" s="460" t="s">
        <v>43</v>
      </c>
      <c r="P311" s="461"/>
      <c r="Q311" s="461"/>
      <c r="R311" s="461"/>
      <c r="S311" s="461"/>
      <c r="T311" s="461"/>
      <c r="U311" s="462"/>
      <c r="V311" s="43" t="s">
        <v>0</v>
      </c>
      <c r="W311" s="44">
        <f>IFERROR(SUM(W307:W309),"0")</f>
        <v>0</v>
      </c>
      <c r="X311" s="44">
        <f>IFERROR(SUM(X307:X309),"0")</f>
        <v>0</v>
      </c>
      <c r="Y311" s="43"/>
      <c r="Z311" s="68"/>
      <c r="AA311" s="68"/>
    </row>
    <row r="312" spans="1:67" ht="14.25" hidden="1" customHeight="1" x14ac:dyDescent="0.25">
      <c r="A312" s="454" t="s">
        <v>104</v>
      </c>
      <c r="B312" s="454"/>
      <c r="C312" s="454"/>
      <c r="D312" s="454"/>
      <c r="E312" s="454"/>
      <c r="F312" s="454"/>
      <c r="G312" s="454"/>
      <c r="H312" s="454"/>
      <c r="I312" s="454"/>
      <c r="J312" s="454"/>
      <c r="K312" s="454"/>
      <c r="L312" s="454"/>
      <c r="M312" s="454"/>
      <c r="N312" s="454"/>
      <c r="O312" s="454"/>
      <c r="P312" s="454"/>
      <c r="Q312" s="454"/>
      <c r="R312" s="454"/>
      <c r="S312" s="454"/>
      <c r="T312" s="454"/>
      <c r="U312" s="454"/>
      <c r="V312" s="454"/>
      <c r="W312" s="454"/>
      <c r="X312" s="454"/>
      <c r="Y312" s="454"/>
      <c r="Z312" s="67"/>
      <c r="AA312" s="67"/>
    </row>
    <row r="313" spans="1:67" ht="27" hidden="1" customHeight="1" x14ac:dyDescent="0.25">
      <c r="A313" s="64" t="s">
        <v>481</v>
      </c>
      <c r="B313" s="64" t="s">
        <v>482</v>
      </c>
      <c r="C313" s="37">
        <v>4301032015</v>
      </c>
      <c r="D313" s="455">
        <v>4607091383102</v>
      </c>
      <c r="E313" s="455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81</v>
      </c>
      <c r="L313" s="39" t="s">
        <v>108</v>
      </c>
      <c r="M313" s="39"/>
      <c r="N313" s="38">
        <v>180</v>
      </c>
      <c r="O313" s="6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57"/>
      <c r="Q313" s="457"/>
      <c r="R313" s="457"/>
      <c r="S313" s="45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idden="1" x14ac:dyDescent="0.2">
      <c r="A314" s="463"/>
      <c r="B314" s="463"/>
      <c r="C314" s="463"/>
      <c r="D314" s="463"/>
      <c r="E314" s="463"/>
      <c r="F314" s="463"/>
      <c r="G314" s="463"/>
      <c r="H314" s="463"/>
      <c r="I314" s="463"/>
      <c r="J314" s="463"/>
      <c r="K314" s="463"/>
      <c r="L314" s="463"/>
      <c r="M314" s="463"/>
      <c r="N314" s="464"/>
      <c r="O314" s="460" t="s">
        <v>43</v>
      </c>
      <c r="P314" s="461"/>
      <c r="Q314" s="461"/>
      <c r="R314" s="461"/>
      <c r="S314" s="461"/>
      <c r="T314" s="461"/>
      <c r="U314" s="462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67" hidden="1" x14ac:dyDescent="0.2">
      <c r="A315" s="463"/>
      <c r="B315" s="463"/>
      <c r="C315" s="463"/>
      <c r="D315" s="463"/>
      <c r="E315" s="463"/>
      <c r="F315" s="463"/>
      <c r="G315" s="463"/>
      <c r="H315" s="463"/>
      <c r="I315" s="463"/>
      <c r="J315" s="463"/>
      <c r="K315" s="463"/>
      <c r="L315" s="463"/>
      <c r="M315" s="463"/>
      <c r="N315" s="464"/>
      <c r="O315" s="460" t="s">
        <v>43</v>
      </c>
      <c r="P315" s="461"/>
      <c r="Q315" s="461"/>
      <c r="R315" s="461"/>
      <c r="S315" s="461"/>
      <c r="T315" s="461"/>
      <c r="U315" s="462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67" ht="27.75" hidden="1" customHeight="1" x14ac:dyDescent="0.2">
      <c r="A316" s="452" t="s">
        <v>483</v>
      </c>
      <c r="B316" s="452"/>
      <c r="C316" s="452"/>
      <c r="D316" s="452"/>
      <c r="E316" s="452"/>
      <c r="F316" s="452"/>
      <c r="G316" s="452"/>
      <c r="H316" s="452"/>
      <c r="I316" s="452"/>
      <c r="J316" s="452"/>
      <c r="K316" s="452"/>
      <c r="L316" s="452"/>
      <c r="M316" s="452"/>
      <c r="N316" s="452"/>
      <c r="O316" s="452"/>
      <c r="P316" s="452"/>
      <c r="Q316" s="452"/>
      <c r="R316" s="452"/>
      <c r="S316" s="452"/>
      <c r="T316" s="452"/>
      <c r="U316" s="452"/>
      <c r="V316" s="452"/>
      <c r="W316" s="452"/>
      <c r="X316" s="452"/>
      <c r="Y316" s="452"/>
      <c r="Z316" s="55"/>
      <c r="AA316" s="55"/>
    </row>
    <row r="317" spans="1:67" ht="16.5" hidden="1" customHeight="1" x14ac:dyDescent="0.25">
      <c r="A317" s="453" t="s">
        <v>484</v>
      </c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3"/>
      <c r="P317" s="453"/>
      <c r="Q317" s="453"/>
      <c r="R317" s="453"/>
      <c r="S317" s="453"/>
      <c r="T317" s="453"/>
      <c r="U317" s="453"/>
      <c r="V317" s="453"/>
      <c r="W317" s="453"/>
      <c r="X317" s="453"/>
      <c r="Y317" s="453"/>
      <c r="Z317" s="66"/>
      <c r="AA317" s="66"/>
    </row>
    <row r="318" spans="1:67" ht="14.25" hidden="1" customHeight="1" x14ac:dyDescent="0.25">
      <c r="A318" s="454" t="s">
        <v>126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67"/>
      <c r="AA318" s="67"/>
    </row>
    <row r="319" spans="1:67" ht="37.5" hidden="1" customHeight="1" x14ac:dyDescent="0.25">
      <c r="A319" s="64" t="s">
        <v>485</v>
      </c>
      <c r="B319" s="64" t="s">
        <v>486</v>
      </c>
      <c r="C319" s="37">
        <v>4301011875</v>
      </c>
      <c r="D319" s="455">
        <v>4680115884885</v>
      </c>
      <c r="E319" s="455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64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57"/>
      <c r="Q319" s="457"/>
      <c r="R319" s="457"/>
      <c r="S319" s="458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ref="X319:X330" si="64">IFERROR(IF(W319="",0,CEILING((W319/$H319),1)*$H319),"")</f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ref="BL319:BL330" si="65">IFERROR(W319*I319/H319,"0")</f>
        <v>0</v>
      </c>
      <c r="BM319" s="80">
        <f t="shared" ref="BM319:BM330" si="66">IFERROR(X319*I319/H319,"0")</f>
        <v>0</v>
      </c>
      <c r="BN319" s="80">
        <f t="shared" ref="BN319:BN330" si="67">IFERROR(1/J319*(W319/H319),"0")</f>
        <v>0</v>
      </c>
      <c r="BO319" s="80">
        <f t="shared" ref="BO319:BO330" si="68">IFERROR(1/J319*(X319/H319),"0")</f>
        <v>0</v>
      </c>
    </row>
    <row r="320" spans="1:67" ht="37.5" hidden="1" customHeight="1" x14ac:dyDescent="0.25">
      <c r="A320" s="64" t="s">
        <v>487</v>
      </c>
      <c r="B320" s="64" t="s">
        <v>488</v>
      </c>
      <c r="C320" s="37">
        <v>4301011874</v>
      </c>
      <c r="D320" s="455">
        <v>4680115884892</v>
      </c>
      <c r="E320" s="455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122</v>
      </c>
      <c r="L320" s="39" t="s">
        <v>80</v>
      </c>
      <c r="M320" s="39"/>
      <c r="N320" s="38">
        <v>60</v>
      </c>
      <c r="O320" s="6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57"/>
      <c r="Q320" s="457"/>
      <c r="R320" s="457"/>
      <c r="S320" s="458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IFERROR(IF(X320=0,"",ROUNDUP(X320/H320,0)*0.02175),"")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hidden="1" customHeight="1" x14ac:dyDescent="0.25">
      <c r="A321" s="64" t="s">
        <v>489</v>
      </c>
      <c r="B321" s="64" t="s">
        <v>490</v>
      </c>
      <c r="C321" s="37">
        <v>4301011943</v>
      </c>
      <c r="D321" s="455">
        <v>4680115884830</v>
      </c>
      <c r="E321" s="455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130</v>
      </c>
      <c r="M321" s="39"/>
      <c r="N321" s="38">
        <v>60</v>
      </c>
      <c r="O321" s="6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57"/>
      <c r="Q321" s="457"/>
      <c r="R321" s="457"/>
      <c r="S321" s="458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IFERROR(IF(X321=0,"",ROUNDUP(X321/H321,0)*0.02039),"")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hidden="1" customHeight="1" x14ac:dyDescent="0.25">
      <c r="A322" s="64" t="s">
        <v>489</v>
      </c>
      <c r="B322" s="64" t="s">
        <v>491</v>
      </c>
      <c r="C322" s="37">
        <v>4301011867</v>
      </c>
      <c r="D322" s="455">
        <v>4680115884830</v>
      </c>
      <c r="E322" s="455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80</v>
      </c>
      <c r="M322" s="39"/>
      <c r="N322" s="38">
        <v>60</v>
      </c>
      <c r="O322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57"/>
      <c r="Q322" s="457"/>
      <c r="R322" s="457"/>
      <c r="S322" s="458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IFERROR(IF(X322=0,"",ROUNDUP(X322/H322,0)*0.02175),"")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hidden="1" customHeight="1" x14ac:dyDescent="0.25">
      <c r="A323" s="64" t="s">
        <v>492</v>
      </c>
      <c r="B323" s="64" t="s">
        <v>493</v>
      </c>
      <c r="C323" s="37">
        <v>4301011946</v>
      </c>
      <c r="D323" s="455">
        <v>4680115884847</v>
      </c>
      <c r="E323" s="455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130</v>
      </c>
      <c r="M323" s="39"/>
      <c r="N323" s="38">
        <v>60</v>
      </c>
      <c r="O323" s="6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57"/>
      <c r="Q323" s="457"/>
      <c r="R323" s="457"/>
      <c r="S323" s="458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IFERROR(IF(X323=0,"",ROUNDUP(X323/H323,0)*0.02039),"")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hidden="1" customHeight="1" x14ac:dyDescent="0.25">
      <c r="A324" s="64" t="s">
        <v>492</v>
      </c>
      <c r="B324" s="64" t="s">
        <v>494</v>
      </c>
      <c r="C324" s="37">
        <v>4301011869</v>
      </c>
      <c r="D324" s="455">
        <v>4680115884847</v>
      </c>
      <c r="E324" s="455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80</v>
      </c>
      <c r="M324" s="39"/>
      <c r="N324" s="38">
        <v>60</v>
      </c>
      <c r="O324" s="6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57"/>
      <c r="Q324" s="457"/>
      <c r="R324" s="457"/>
      <c r="S324" s="458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IFERROR(IF(X324=0,"",ROUNDUP(X324/H324,0)*0.02175),"")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hidden="1" customHeight="1" x14ac:dyDescent="0.25">
      <c r="A325" s="64" t="s">
        <v>495</v>
      </c>
      <c r="B325" s="64" t="s">
        <v>496</v>
      </c>
      <c r="C325" s="37">
        <v>4301011947</v>
      </c>
      <c r="D325" s="455">
        <v>4680115884854</v>
      </c>
      <c r="E325" s="455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130</v>
      </c>
      <c r="M325" s="39"/>
      <c r="N325" s="38">
        <v>60</v>
      </c>
      <c r="O325" s="6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57"/>
      <c r="Q325" s="457"/>
      <c r="R325" s="457"/>
      <c r="S325" s="458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27" hidden="1" customHeight="1" x14ac:dyDescent="0.25">
      <c r="A326" s="64" t="s">
        <v>495</v>
      </c>
      <c r="B326" s="64" t="s">
        <v>497</v>
      </c>
      <c r="C326" s="37">
        <v>4301011870</v>
      </c>
      <c r="D326" s="455">
        <v>4680115884854</v>
      </c>
      <c r="E326" s="4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122</v>
      </c>
      <c r="L326" s="39" t="s">
        <v>80</v>
      </c>
      <c r="M326" s="39"/>
      <c r="N326" s="38">
        <v>60</v>
      </c>
      <c r="O326" s="6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57"/>
      <c r="Q326" s="457"/>
      <c r="R326" s="457"/>
      <c r="S326" s="458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37.5" hidden="1" customHeight="1" x14ac:dyDescent="0.25">
      <c r="A327" s="64" t="s">
        <v>498</v>
      </c>
      <c r="B327" s="64" t="s">
        <v>499</v>
      </c>
      <c r="C327" s="37">
        <v>4301011871</v>
      </c>
      <c r="D327" s="455">
        <v>4680115884908</v>
      </c>
      <c r="E327" s="455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6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57"/>
      <c r="Q327" s="457"/>
      <c r="R327" s="457"/>
      <c r="S327" s="458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hidden="1" customHeight="1" x14ac:dyDescent="0.25">
      <c r="A328" s="64" t="s">
        <v>500</v>
      </c>
      <c r="B328" s="64" t="s">
        <v>501</v>
      </c>
      <c r="C328" s="37">
        <v>4301011868</v>
      </c>
      <c r="D328" s="455">
        <v>4680115884861</v>
      </c>
      <c r="E328" s="455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57"/>
      <c r="Q328" s="457"/>
      <c r="R328" s="457"/>
      <c r="S328" s="458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hidden="1" customHeight="1" x14ac:dyDescent="0.25">
      <c r="A329" s="64" t="s">
        <v>502</v>
      </c>
      <c r="B329" s="64" t="s">
        <v>503</v>
      </c>
      <c r="C329" s="37">
        <v>4301011952</v>
      </c>
      <c r="D329" s="455">
        <v>4680115884922</v>
      </c>
      <c r="E329" s="455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81</v>
      </c>
      <c r="L329" s="39" t="s">
        <v>80</v>
      </c>
      <c r="M329" s="39"/>
      <c r="N329" s="38">
        <v>60</v>
      </c>
      <c r="O329" s="6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57"/>
      <c r="Q329" s="457"/>
      <c r="R329" s="457"/>
      <c r="S329" s="458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ht="27" hidden="1" customHeight="1" x14ac:dyDescent="0.25">
      <c r="A330" s="64" t="s">
        <v>504</v>
      </c>
      <c r="B330" s="64" t="s">
        <v>505</v>
      </c>
      <c r="C330" s="37">
        <v>4301011433</v>
      </c>
      <c r="D330" s="455">
        <v>4680115882638</v>
      </c>
      <c r="E330" s="455"/>
      <c r="F330" s="63">
        <v>0.4</v>
      </c>
      <c r="G330" s="38">
        <v>10</v>
      </c>
      <c r="H330" s="63">
        <v>4</v>
      </c>
      <c r="I330" s="63">
        <v>4.24</v>
      </c>
      <c r="J330" s="38">
        <v>120</v>
      </c>
      <c r="K330" s="38" t="s">
        <v>81</v>
      </c>
      <c r="L330" s="39" t="s">
        <v>121</v>
      </c>
      <c r="M330" s="39"/>
      <c r="N330" s="38">
        <v>90</v>
      </c>
      <c r="O330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57"/>
      <c r="Q330" s="457"/>
      <c r="R330" s="457"/>
      <c r="S330" s="458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4"/>
        <v>0</v>
      </c>
      <c r="Y330" s="42" t="str">
        <f>IFERROR(IF(X330=0,"",ROUNDUP(X330/H330,0)*0.00937),"")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65"/>
        <v>0</v>
      </c>
      <c r="BM330" s="80">
        <f t="shared" si="66"/>
        <v>0</v>
      </c>
      <c r="BN330" s="80">
        <f t="shared" si="67"/>
        <v>0</v>
      </c>
      <c r="BO330" s="80">
        <f t="shared" si="68"/>
        <v>0</v>
      </c>
    </row>
    <row r="331" spans="1:67" hidden="1" x14ac:dyDescent="0.2">
      <c r="A331" s="463"/>
      <c r="B331" s="463"/>
      <c r="C331" s="463"/>
      <c r="D331" s="463"/>
      <c r="E331" s="463"/>
      <c r="F331" s="463"/>
      <c r="G331" s="463"/>
      <c r="H331" s="463"/>
      <c r="I331" s="463"/>
      <c r="J331" s="463"/>
      <c r="K331" s="463"/>
      <c r="L331" s="463"/>
      <c r="M331" s="463"/>
      <c r="N331" s="464"/>
      <c r="O331" s="460" t="s">
        <v>43</v>
      </c>
      <c r="P331" s="461"/>
      <c r="Q331" s="461"/>
      <c r="R331" s="461"/>
      <c r="S331" s="461"/>
      <c r="T331" s="461"/>
      <c r="U331" s="462"/>
      <c r="V331" s="43" t="s">
        <v>42</v>
      </c>
      <c r="W331" s="44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44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44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68"/>
      <c r="AA331" s="68"/>
    </row>
    <row r="332" spans="1:67" hidden="1" x14ac:dyDescent="0.2">
      <c r="A332" s="463"/>
      <c r="B332" s="463"/>
      <c r="C332" s="463"/>
      <c r="D332" s="463"/>
      <c r="E332" s="463"/>
      <c r="F332" s="463"/>
      <c r="G332" s="463"/>
      <c r="H332" s="463"/>
      <c r="I332" s="463"/>
      <c r="J332" s="463"/>
      <c r="K332" s="463"/>
      <c r="L332" s="463"/>
      <c r="M332" s="463"/>
      <c r="N332" s="464"/>
      <c r="O332" s="460" t="s">
        <v>43</v>
      </c>
      <c r="P332" s="461"/>
      <c r="Q332" s="461"/>
      <c r="R332" s="461"/>
      <c r="S332" s="461"/>
      <c r="T332" s="461"/>
      <c r="U332" s="462"/>
      <c r="V332" s="43" t="s">
        <v>0</v>
      </c>
      <c r="W332" s="44">
        <f>IFERROR(SUM(W319:W330),"0")</f>
        <v>0</v>
      </c>
      <c r="X332" s="44">
        <f>IFERROR(SUM(X319:X330),"0")</f>
        <v>0</v>
      </c>
      <c r="Y332" s="43"/>
      <c r="Z332" s="68"/>
      <c r="AA332" s="68"/>
    </row>
    <row r="333" spans="1:67" ht="14.25" hidden="1" customHeight="1" x14ac:dyDescent="0.25">
      <c r="A333" s="454" t="s">
        <v>118</v>
      </c>
      <c r="B333" s="454"/>
      <c r="C333" s="454"/>
      <c r="D333" s="454"/>
      <c r="E333" s="454"/>
      <c r="F333" s="454"/>
      <c r="G333" s="454"/>
      <c r="H333" s="454"/>
      <c r="I333" s="454"/>
      <c r="J333" s="454"/>
      <c r="K333" s="454"/>
      <c r="L333" s="454"/>
      <c r="M333" s="454"/>
      <c r="N333" s="454"/>
      <c r="O333" s="454"/>
      <c r="P333" s="454"/>
      <c r="Q333" s="454"/>
      <c r="R333" s="454"/>
      <c r="S333" s="454"/>
      <c r="T333" s="454"/>
      <c r="U333" s="454"/>
      <c r="V333" s="454"/>
      <c r="W333" s="454"/>
      <c r="X333" s="454"/>
      <c r="Y333" s="454"/>
      <c r="Z333" s="67"/>
      <c r="AA333" s="67"/>
    </row>
    <row r="334" spans="1:67" ht="27" hidden="1" customHeight="1" x14ac:dyDescent="0.25">
      <c r="A334" s="64" t="s">
        <v>506</v>
      </c>
      <c r="B334" s="64" t="s">
        <v>507</v>
      </c>
      <c r="C334" s="37">
        <v>4301020178</v>
      </c>
      <c r="D334" s="455">
        <v>4607091383980</v>
      </c>
      <c r="E334" s="45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121</v>
      </c>
      <c r="M334" s="39"/>
      <c r="N334" s="38">
        <v>50</v>
      </c>
      <c r="O334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57"/>
      <c r="Q334" s="457"/>
      <c r="R334" s="457"/>
      <c r="S334" s="458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16.5" hidden="1" customHeight="1" x14ac:dyDescent="0.25">
      <c r="A335" s="64" t="s">
        <v>508</v>
      </c>
      <c r="B335" s="64" t="s">
        <v>509</v>
      </c>
      <c r="C335" s="37">
        <v>4301020270</v>
      </c>
      <c r="D335" s="455">
        <v>4680115883314</v>
      </c>
      <c r="E335" s="455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122</v>
      </c>
      <c r="L335" s="39" t="s">
        <v>141</v>
      </c>
      <c r="M335" s="39"/>
      <c r="N335" s="38">
        <v>50</v>
      </c>
      <c r="O335" s="6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57"/>
      <c r="Q335" s="457"/>
      <c r="R335" s="457"/>
      <c r="S335" s="458"/>
      <c r="T335" s="40" t="s">
        <v>48</v>
      </c>
      <c r="U335" s="40" t="s">
        <v>48</v>
      </c>
      <c r="V335" s="41" t="s">
        <v>0</v>
      </c>
      <c r="W335" s="59">
        <v>0</v>
      </c>
      <c r="X335" s="56">
        <f>IFERROR(IF(W335="",0,CEILING((W335/$H335),1)*$H335),"")</f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0</v>
      </c>
      <c r="BM335" s="80">
        <f>IFERROR(X335*I335/H335,"0")</f>
        <v>0</v>
      </c>
      <c r="BN335" s="80">
        <f>IFERROR(1/J335*(W335/H335),"0")</f>
        <v>0</v>
      </c>
      <c r="BO335" s="80">
        <f>IFERROR(1/J335*(X335/H335),"0")</f>
        <v>0</v>
      </c>
    </row>
    <row r="336" spans="1:67" ht="27" hidden="1" customHeight="1" x14ac:dyDescent="0.25">
      <c r="A336" s="64" t="s">
        <v>510</v>
      </c>
      <c r="B336" s="64" t="s">
        <v>511</v>
      </c>
      <c r="C336" s="37">
        <v>4301020179</v>
      </c>
      <c r="D336" s="455">
        <v>4607091384178</v>
      </c>
      <c r="E336" s="455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121</v>
      </c>
      <c r="M336" s="39"/>
      <c r="N336" s="38">
        <v>50</v>
      </c>
      <c r="O33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57"/>
      <c r="Q336" s="457"/>
      <c r="R336" s="457"/>
      <c r="S336" s="458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>IFERROR(W336*I336/H336,"0")</f>
        <v>0</v>
      </c>
      <c r="BM336" s="80">
        <f>IFERROR(X336*I336/H336,"0")</f>
        <v>0</v>
      </c>
      <c r="BN336" s="80">
        <f>IFERROR(1/J336*(W336/H336),"0")</f>
        <v>0</v>
      </c>
      <c r="BO336" s="80">
        <f>IFERROR(1/J336*(X336/H336),"0")</f>
        <v>0</v>
      </c>
    </row>
    <row r="337" spans="1:67" hidden="1" x14ac:dyDescent="0.2">
      <c r="A337" s="463"/>
      <c r="B337" s="463"/>
      <c r="C337" s="463"/>
      <c r="D337" s="463"/>
      <c r="E337" s="463"/>
      <c r="F337" s="463"/>
      <c r="G337" s="463"/>
      <c r="H337" s="463"/>
      <c r="I337" s="463"/>
      <c r="J337" s="463"/>
      <c r="K337" s="463"/>
      <c r="L337" s="463"/>
      <c r="M337" s="463"/>
      <c r="N337" s="464"/>
      <c r="O337" s="460" t="s">
        <v>43</v>
      </c>
      <c r="P337" s="461"/>
      <c r="Q337" s="461"/>
      <c r="R337" s="461"/>
      <c r="S337" s="461"/>
      <c r="T337" s="461"/>
      <c r="U337" s="462"/>
      <c r="V337" s="43" t="s">
        <v>42</v>
      </c>
      <c r="W337" s="44">
        <f>IFERROR(W334/H334,"0")+IFERROR(W335/H335,"0")+IFERROR(W336/H336,"0")</f>
        <v>0</v>
      </c>
      <c r="X337" s="44">
        <f>IFERROR(X334/H334,"0")+IFERROR(X335/H335,"0")+IFERROR(X336/H336,"0")</f>
        <v>0</v>
      </c>
      <c r="Y337" s="44">
        <f>IFERROR(IF(Y334="",0,Y334),"0")+IFERROR(IF(Y335="",0,Y335),"0")+IFERROR(IF(Y336="",0,Y336),"0")</f>
        <v>0</v>
      </c>
      <c r="Z337" s="68"/>
      <c r="AA337" s="68"/>
    </row>
    <row r="338" spans="1:67" hidden="1" x14ac:dyDescent="0.2">
      <c r="A338" s="463"/>
      <c r="B338" s="463"/>
      <c r="C338" s="463"/>
      <c r="D338" s="463"/>
      <c r="E338" s="463"/>
      <c r="F338" s="463"/>
      <c r="G338" s="463"/>
      <c r="H338" s="463"/>
      <c r="I338" s="463"/>
      <c r="J338" s="463"/>
      <c r="K338" s="463"/>
      <c r="L338" s="463"/>
      <c r="M338" s="463"/>
      <c r="N338" s="464"/>
      <c r="O338" s="460" t="s">
        <v>43</v>
      </c>
      <c r="P338" s="461"/>
      <c r="Q338" s="461"/>
      <c r="R338" s="461"/>
      <c r="S338" s="461"/>
      <c r="T338" s="461"/>
      <c r="U338" s="462"/>
      <c r="V338" s="43" t="s">
        <v>0</v>
      </c>
      <c r="W338" s="44">
        <f>IFERROR(SUM(W334:W336),"0")</f>
        <v>0</v>
      </c>
      <c r="X338" s="44">
        <f>IFERROR(SUM(X334:X336),"0")</f>
        <v>0</v>
      </c>
      <c r="Y338" s="43"/>
      <c r="Z338" s="68"/>
      <c r="AA338" s="68"/>
    </row>
    <row r="339" spans="1:67" ht="14.25" hidden="1" customHeight="1" x14ac:dyDescent="0.25">
      <c r="A339" s="454" t="s">
        <v>85</v>
      </c>
      <c r="B339" s="454"/>
      <c r="C339" s="454"/>
      <c r="D339" s="454"/>
      <c r="E339" s="454"/>
      <c r="F339" s="454"/>
      <c r="G339" s="454"/>
      <c r="H339" s="454"/>
      <c r="I339" s="454"/>
      <c r="J339" s="454"/>
      <c r="K339" s="454"/>
      <c r="L339" s="454"/>
      <c r="M339" s="454"/>
      <c r="N339" s="454"/>
      <c r="O339" s="454"/>
      <c r="P339" s="454"/>
      <c r="Q339" s="454"/>
      <c r="R339" s="454"/>
      <c r="S339" s="454"/>
      <c r="T339" s="454"/>
      <c r="U339" s="454"/>
      <c r="V339" s="454"/>
      <c r="W339" s="454"/>
      <c r="X339" s="454"/>
      <c r="Y339" s="454"/>
      <c r="Z339" s="67"/>
      <c r="AA339" s="67"/>
    </row>
    <row r="340" spans="1:67" ht="27" hidden="1" customHeight="1" x14ac:dyDescent="0.25">
      <c r="A340" s="64" t="s">
        <v>512</v>
      </c>
      <c r="B340" s="64" t="s">
        <v>513</v>
      </c>
      <c r="C340" s="37">
        <v>4301051560</v>
      </c>
      <c r="D340" s="455">
        <v>4607091383928</v>
      </c>
      <c r="E340" s="455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141</v>
      </c>
      <c r="M340" s="39"/>
      <c r="N340" s="38">
        <v>40</v>
      </c>
      <c r="O340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57"/>
      <c r="Q340" s="457"/>
      <c r="R340" s="457"/>
      <c r="S340" s="458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hidden="1" customHeight="1" x14ac:dyDescent="0.25">
      <c r="A341" s="64" t="s">
        <v>512</v>
      </c>
      <c r="B341" s="64" t="s">
        <v>514</v>
      </c>
      <c r="C341" s="37">
        <v>4301051639</v>
      </c>
      <c r="D341" s="455">
        <v>4607091383928</v>
      </c>
      <c r="E341" s="455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57"/>
      <c r="Q341" s="457"/>
      <c r="R341" s="457"/>
      <c r="S341" s="458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hidden="1" customHeight="1" x14ac:dyDescent="0.25">
      <c r="A342" s="64" t="s">
        <v>515</v>
      </c>
      <c r="B342" s="64" t="s">
        <v>516</v>
      </c>
      <c r="C342" s="37">
        <v>4301051636</v>
      </c>
      <c r="D342" s="455">
        <v>4607091384260</v>
      </c>
      <c r="E342" s="45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122</v>
      </c>
      <c r="L342" s="39" t="s">
        <v>80</v>
      </c>
      <c r="M342" s="39"/>
      <c r="N342" s="38">
        <v>40</v>
      </c>
      <c r="O342" s="65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57"/>
      <c r="Q342" s="457"/>
      <c r="R342" s="457"/>
      <c r="S342" s="458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idden="1" x14ac:dyDescent="0.2">
      <c r="A343" s="463"/>
      <c r="B343" s="463"/>
      <c r="C343" s="463"/>
      <c r="D343" s="463"/>
      <c r="E343" s="463"/>
      <c r="F343" s="463"/>
      <c r="G343" s="463"/>
      <c r="H343" s="463"/>
      <c r="I343" s="463"/>
      <c r="J343" s="463"/>
      <c r="K343" s="463"/>
      <c r="L343" s="463"/>
      <c r="M343" s="463"/>
      <c r="N343" s="464"/>
      <c r="O343" s="460" t="s">
        <v>43</v>
      </c>
      <c r="P343" s="461"/>
      <c r="Q343" s="461"/>
      <c r="R343" s="461"/>
      <c r="S343" s="461"/>
      <c r="T343" s="461"/>
      <c r="U343" s="462"/>
      <c r="V343" s="43" t="s">
        <v>42</v>
      </c>
      <c r="W343" s="44">
        <f>IFERROR(W340/H340,"0")+IFERROR(W341/H341,"0")+IFERROR(W342/H342,"0")</f>
        <v>0</v>
      </c>
      <c r="X343" s="44">
        <f>IFERROR(X340/H340,"0")+IFERROR(X341/H341,"0")+IFERROR(X342/H342,"0")</f>
        <v>0</v>
      </c>
      <c r="Y343" s="44">
        <f>IFERROR(IF(Y340="",0,Y340),"0")+IFERROR(IF(Y341="",0,Y341),"0")+IFERROR(IF(Y342="",0,Y342),"0")</f>
        <v>0</v>
      </c>
      <c r="Z343" s="68"/>
      <c r="AA343" s="68"/>
    </row>
    <row r="344" spans="1:67" hidden="1" x14ac:dyDescent="0.2">
      <c r="A344" s="463"/>
      <c r="B344" s="463"/>
      <c r="C344" s="463"/>
      <c r="D344" s="463"/>
      <c r="E344" s="463"/>
      <c r="F344" s="463"/>
      <c r="G344" s="463"/>
      <c r="H344" s="463"/>
      <c r="I344" s="463"/>
      <c r="J344" s="463"/>
      <c r="K344" s="463"/>
      <c r="L344" s="463"/>
      <c r="M344" s="463"/>
      <c r="N344" s="464"/>
      <c r="O344" s="460" t="s">
        <v>43</v>
      </c>
      <c r="P344" s="461"/>
      <c r="Q344" s="461"/>
      <c r="R344" s="461"/>
      <c r="S344" s="461"/>
      <c r="T344" s="461"/>
      <c r="U344" s="462"/>
      <c r="V344" s="43" t="s">
        <v>0</v>
      </c>
      <c r="W344" s="44">
        <f>IFERROR(SUM(W340:W342),"0")</f>
        <v>0</v>
      </c>
      <c r="X344" s="44">
        <f>IFERROR(SUM(X340:X342),"0")</f>
        <v>0</v>
      </c>
      <c r="Y344" s="43"/>
      <c r="Z344" s="68"/>
      <c r="AA344" s="68"/>
    </row>
    <row r="345" spans="1:67" ht="14.25" hidden="1" customHeight="1" x14ac:dyDescent="0.25">
      <c r="A345" s="454" t="s">
        <v>228</v>
      </c>
      <c r="B345" s="454"/>
      <c r="C345" s="454"/>
      <c r="D345" s="454"/>
      <c r="E345" s="454"/>
      <c r="F345" s="454"/>
      <c r="G345" s="454"/>
      <c r="H345" s="454"/>
      <c r="I345" s="454"/>
      <c r="J345" s="454"/>
      <c r="K345" s="454"/>
      <c r="L345" s="454"/>
      <c r="M345" s="454"/>
      <c r="N345" s="454"/>
      <c r="O345" s="454"/>
      <c r="P345" s="454"/>
      <c r="Q345" s="454"/>
      <c r="R345" s="454"/>
      <c r="S345" s="454"/>
      <c r="T345" s="454"/>
      <c r="U345" s="454"/>
      <c r="V345" s="454"/>
      <c r="W345" s="454"/>
      <c r="X345" s="454"/>
      <c r="Y345" s="454"/>
      <c r="Z345" s="67"/>
      <c r="AA345" s="67"/>
    </row>
    <row r="346" spans="1:67" ht="16.5" hidden="1" customHeight="1" x14ac:dyDescent="0.25">
      <c r="A346" s="64" t="s">
        <v>517</v>
      </c>
      <c r="B346" s="64" t="s">
        <v>518</v>
      </c>
      <c r="C346" s="37">
        <v>4301060314</v>
      </c>
      <c r="D346" s="455">
        <v>4607091384673</v>
      </c>
      <c r="E346" s="455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6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57"/>
      <c r="Q346" s="457"/>
      <c r="R346" s="457"/>
      <c r="S346" s="45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16.5" hidden="1" customHeight="1" x14ac:dyDescent="0.25">
      <c r="A347" s="64" t="s">
        <v>517</v>
      </c>
      <c r="B347" s="64" t="s">
        <v>519</v>
      </c>
      <c r="C347" s="37">
        <v>4301060345</v>
      </c>
      <c r="D347" s="455">
        <v>4607091384673</v>
      </c>
      <c r="E347" s="455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122</v>
      </c>
      <c r="L347" s="39" t="s">
        <v>80</v>
      </c>
      <c r="M347" s="39"/>
      <c r="N347" s="38">
        <v>30</v>
      </c>
      <c r="O347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57"/>
      <c r="Q347" s="457"/>
      <c r="R347" s="457"/>
      <c r="S347" s="458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idden="1" x14ac:dyDescent="0.2">
      <c r="A348" s="463"/>
      <c r="B348" s="463"/>
      <c r="C348" s="463"/>
      <c r="D348" s="463"/>
      <c r="E348" s="463"/>
      <c r="F348" s="463"/>
      <c r="G348" s="463"/>
      <c r="H348" s="463"/>
      <c r="I348" s="463"/>
      <c r="J348" s="463"/>
      <c r="K348" s="463"/>
      <c r="L348" s="463"/>
      <c r="M348" s="463"/>
      <c r="N348" s="464"/>
      <c r="O348" s="460" t="s">
        <v>43</v>
      </c>
      <c r="P348" s="461"/>
      <c r="Q348" s="461"/>
      <c r="R348" s="461"/>
      <c r="S348" s="461"/>
      <c r="T348" s="461"/>
      <c r="U348" s="462"/>
      <c r="V348" s="43" t="s">
        <v>42</v>
      </c>
      <c r="W348" s="44">
        <f>IFERROR(W346/H346,"0")+IFERROR(W347/H347,"0")</f>
        <v>0</v>
      </c>
      <c r="X348" s="44">
        <f>IFERROR(X346/H346,"0")+IFERROR(X347/H347,"0")</f>
        <v>0</v>
      </c>
      <c r="Y348" s="44">
        <f>IFERROR(IF(Y346="",0,Y346),"0")+IFERROR(IF(Y347="",0,Y347),"0")</f>
        <v>0</v>
      </c>
      <c r="Z348" s="68"/>
      <c r="AA348" s="68"/>
    </row>
    <row r="349" spans="1:67" hidden="1" x14ac:dyDescent="0.2">
      <c r="A349" s="463"/>
      <c r="B349" s="463"/>
      <c r="C349" s="463"/>
      <c r="D349" s="463"/>
      <c r="E349" s="463"/>
      <c r="F349" s="463"/>
      <c r="G349" s="463"/>
      <c r="H349" s="463"/>
      <c r="I349" s="463"/>
      <c r="J349" s="463"/>
      <c r="K349" s="463"/>
      <c r="L349" s="463"/>
      <c r="M349" s="463"/>
      <c r="N349" s="464"/>
      <c r="O349" s="460" t="s">
        <v>43</v>
      </c>
      <c r="P349" s="461"/>
      <c r="Q349" s="461"/>
      <c r="R349" s="461"/>
      <c r="S349" s="461"/>
      <c r="T349" s="461"/>
      <c r="U349" s="462"/>
      <c r="V349" s="43" t="s">
        <v>0</v>
      </c>
      <c r="W349" s="44">
        <f>IFERROR(SUM(W346:W347),"0")</f>
        <v>0</v>
      </c>
      <c r="X349" s="44">
        <f>IFERROR(SUM(X346:X347),"0")</f>
        <v>0</v>
      </c>
      <c r="Y349" s="43"/>
      <c r="Z349" s="68"/>
      <c r="AA349" s="68"/>
    </row>
    <row r="350" spans="1:67" ht="16.5" hidden="1" customHeight="1" x14ac:dyDescent="0.25">
      <c r="A350" s="453" t="s">
        <v>520</v>
      </c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3"/>
      <c r="P350" s="453"/>
      <c r="Q350" s="453"/>
      <c r="R350" s="453"/>
      <c r="S350" s="453"/>
      <c r="T350" s="453"/>
      <c r="U350" s="453"/>
      <c r="V350" s="453"/>
      <c r="W350" s="453"/>
      <c r="X350" s="453"/>
      <c r="Y350" s="453"/>
      <c r="Z350" s="66"/>
      <c r="AA350" s="66"/>
    </row>
    <row r="351" spans="1:67" ht="14.25" hidden="1" customHeight="1" x14ac:dyDescent="0.25">
      <c r="A351" s="454" t="s">
        <v>126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67"/>
      <c r="AA351" s="67"/>
    </row>
    <row r="352" spans="1:67" ht="37.5" hidden="1" customHeight="1" x14ac:dyDescent="0.25">
      <c r="A352" s="64" t="s">
        <v>521</v>
      </c>
      <c r="B352" s="64" t="s">
        <v>522</v>
      </c>
      <c r="C352" s="37">
        <v>4301011324</v>
      </c>
      <c r="D352" s="455">
        <v>4607091384185</v>
      </c>
      <c r="E352" s="455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122</v>
      </c>
      <c r="L352" s="39" t="s">
        <v>80</v>
      </c>
      <c r="M352" s="39"/>
      <c r="N352" s="38">
        <v>60</v>
      </c>
      <c r="O352" s="6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57"/>
      <c r="Q352" s="457"/>
      <c r="R352" s="457"/>
      <c r="S352" s="458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37.5" hidden="1" customHeight="1" x14ac:dyDescent="0.25">
      <c r="A353" s="64" t="s">
        <v>523</v>
      </c>
      <c r="B353" s="64" t="s">
        <v>524</v>
      </c>
      <c r="C353" s="37">
        <v>4301011312</v>
      </c>
      <c r="D353" s="455">
        <v>4607091384192</v>
      </c>
      <c r="E353" s="455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121</v>
      </c>
      <c r="M353" s="39"/>
      <c r="N353" s="38">
        <v>60</v>
      </c>
      <c r="O353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57"/>
      <c r="Q353" s="457"/>
      <c r="R353" s="457"/>
      <c r="S353" s="458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hidden="1" customHeight="1" x14ac:dyDescent="0.25">
      <c r="A354" s="64" t="s">
        <v>525</v>
      </c>
      <c r="B354" s="64" t="s">
        <v>526</v>
      </c>
      <c r="C354" s="37">
        <v>4301011483</v>
      </c>
      <c r="D354" s="455">
        <v>4680115881907</v>
      </c>
      <c r="E354" s="455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122</v>
      </c>
      <c r="L354" s="39" t="s">
        <v>80</v>
      </c>
      <c r="M354" s="39"/>
      <c r="N354" s="38">
        <v>60</v>
      </c>
      <c r="O354" s="6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57"/>
      <c r="Q354" s="457"/>
      <c r="R354" s="457"/>
      <c r="S354" s="458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t="27" hidden="1" customHeight="1" x14ac:dyDescent="0.25">
      <c r="A355" s="64" t="s">
        <v>527</v>
      </c>
      <c r="B355" s="64" t="s">
        <v>528</v>
      </c>
      <c r="C355" s="37">
        <v>4301011655</v>
      </c>
      <c r="D355" s="455">
        <v>4680115883925</v>
      </c>
      <c r="E355" s="455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122</v>
      </c>
      <c r="L355" s="39" t="s">
        <v>80</v>
      </c>
      <c r="M355" s="39"/>
      <c r="N355" s="38">
        <v>60</v>
      </c>
      <c r="O355" s="66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57"/>
      <c r="Q355" s="457"/>
      <c r="R355" s="457"/>
      <c r="S355" s="45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3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idden="1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3" t="s">
        <v>42</v>
      </c>
      <c r="W356" s="44">
        <f>IFERROR(W352/H352,"0")+IFERROR(W353/H353,"0")+IFERROR(W354/H354,"0")+IFERROR(W355/H355,"0")</f>
        <v>0</v>
      </c>
      <c r="X356" s="44">
        <f>IFERROR(X352/H352,"0")+IFERROR(X353/H353,"0")+IFERROR(X354/H354,"0")+IFERROR(X355/H355,"0")</f>
        <v>0</v>
      </c>
      <c r="Y356" s="44">
        <f>IFERROR(IF(Y352="",0,Y352),"0")+IFERROR(IF(Y353="",0,Y353),"0")+IFERROR(IF(Y354="",0,Y354),"0")+IFERROR(IF(Y355="",0,Y355),"0")</f>
        <v>0</v>
      </c>
      <c r="Z356" s="68"/>
      <c r="AA356" s="68"/>
    </row>
    <row r="357" spans="1:67" hidden="1" x14ac:dyDescent="0.2">
      <c r="A357" s="463"/>
      <c r="B357" s="463"/>
      <c r="C357" s="463"/>
      <c r="D357" s="463"/>
      <c r="E357" s="463"/>
      <c r="F357" s="463"/>
      <c r="G357" s="463"/>
      <c r="H357" s="463"/>
      <c r="I357" s="463"/>
      <c r="J357" s="463"/>
      <c r="K357" s="463"/>
      <c r="L357" s="463"/>
      <c r="M357" s="463"/>
      <c r="N357" s="464"/>
      <c r="O357" s="460" t="s">
        <v>43</v>
      </c>
      <c r="P357" s="461"/>
      <c r="Q357" s="461"/>
      <c r="R357" s="461"/>
      <c r="S357" s="461"/>
      <c r="T357" s="461"/>
      <c r="U357" s="462"/>
      <c r="V357" s="43" t="s">
        <v>0</v>
      </c>
      <c r="W357" s="44">
        <f>IFERROR(SUM(W352:W355),"0")</f>
        <v>0</v>
      </c>
      <c r="X357" s="44">
        <f>IFERROR(SUM(X352:X355),"0")</f>
        <v>0</v>
      </c>
      <c r="Y357" s="43"/>
      <c r="Z357" s="68"/>
      <c r="AA357" s="68"/>
    </row>
    <row r="358" spans="1:67" ht="14.25" hidden="1" customHeight="1" x14ac:dyDescent="0.25">
      <c r="A358" s="454" t="s">
        <v>77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7"/>
      <c r="AA358" s="67"/>
    </row>
    <row r="359" spans="1:67" ht="27" hidden="1" customHeight="1" x14ac:dyDescent="0.25">
      <c r="A359" s="64" t="s">
        <v>529</v>
      </c>
      <c r="B359" s="64" t="s">
        <v>530</v>
      </c>
      <c r="C359" s="37">
        <v>4301031303</v>
      </c>
      <c r="D359" s="455">
        <v>4607091384802</v>
      </c>
      <c r="E359" s="455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57"/>
      <c r="Q359" s="457"/>
      <c r="R359" s="457"/>
      <c r="S359" s="458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hidden="1" customHeight="1" x14ac:dyDescent="0.25">
      <c r="A360" s="64" t="s">
        <v>529</v>
      </c>
      <c r="B360" s="64" t="s">
        <v>531</v>
      </c>
      <c r="C360" s="37">
        <v>4301031139</v>
      </c>
      <c r="D360" s="455">
        <v>4607091384802</v>
      </c>
      <c r="E360" s="455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81</v>
      </c>
      <c r="L360" s="39" t="s">
        <v>80</v>
      </c>
      <c r="M360" s="39"/>
      <c r="N360" s="38">
        <v>35</v>
      </c>
      <c r="O360" s="6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57"/>
      <c r="Q360" s="457"/>
      <c r="R360" s="457"/>
      <c r="S360" s="45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532</v>
      </c>
      <c r="B361" s="64" t="s">
        <v>533</v>
      </c>
      <c r="C361" s="37">
        <v>4301031304</v>
      </c>
      <c r="D361" s="455">
        <v>4607091384826</v>
      </c>
      <c r="E361" s="455"/>
      <c r="F361" s="63">
        <v>0.35</v>
      </c>
      <c r="G361" s="38">
        <v>8</v>
      </c>
      <c r="H361" s="63">
        <v>2.8</v>
      </c>
      <c r="I361" s="63">
        <v>2.98</v>
      </c>
      <c r="J361" s="38">
        <v>234</v>
      </c>
      <c r="K361" s="38" t="s">
        <v>84</v>
      </c>
      <c r="L361" s="39" t="s">
        <v>80</v>
      </c>
      <c r="M361" s="39"/>
      <c r="N361" s="38">
        <v>35</v>
      </c>
      <c r="O361" s="6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57"/>
      <c r="Q361" s="457"/>
      <c r="R361" s="457"/>
      <c r="S361" s="45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idden="1" x14ac:dyDescent="0.2">
      <c r="A362" s="463"/>
      <c r="B362" s="463"/>
      <c r="C362" s="463"/>
      <c r="D362" s="463"/>
      <c r="E362" s="463"/>
      <c r="F362" s="463"/>
      <c r="G362" s="463"/>
      <c r="H362" s="463"/>
      <c r="I362" s="463"/>
      <c r="J362" s="463"/>
      <c r="K362" s="463"/>
      <c r="L362" s="463"/>
      <c r="M362" s="463"/>
      <c r="N362" s="464"/>
      <c r="O362" s="460" t="s">
        <v>43</v>
      </c>
      <c r="P362" s="461"/>
      <c r="Q362" s="461"/>
      <c r="R362" s="461"/>
      <c r="S362" s="461"/>
      <c r="T362" s="461"/>
      <c r="U362" s="462"/>
      <c r="V362" s="43" t="s">
        <v>42</v>
      </c>
      <c r="W362" s="44">
        <f>IFERROR(W359/H359,"0")+IFERROR(W360/H360,"0")+IFERROR(W361/H361,"0")</f>
        <v>0</v>
      </c>
      <c r="X362" s="44">
        <f>IFERROR(X359/H359,"0")+IFERROR(X360/H360,"0")+IFERROR(X361/H361,"0")</f>
        <v>0</v>
      </c>
      <c r="Y362" s="44">
        <f>IFERROR(IF(Y359="",0,Y359),"0")+IFERROR(IF(Y360="",0,Y360),"0")+IFERROR(IF(Y361="",0,Y361),"0")</f>
        <v>0</v>
      </c>
      <c r="Z362" s="68"/>
      <c r="AA362" s="68"/>
    </row>
    <row r="363" spans="1:67" hidden="1" x14ac:dyDescent="0.2">
      <c r="A363" s="463"/>
      <c r="B363" s="463"/>
      <c r="C363" s="463"/>
      <c r="D363" s="463"/>
      <c r="E363" s="463"/>
      <c r="F363" s="463"/>
      <c r="G363" s="463"/>
      <c r="H363" s="463"/>
      <c r="I363" s="463"/>
      <c r="J363" s="463"/>
      <c r="K363" s="463"/>
      <c r="L363" s="463"/>
      <c r="M363" s="463"/>
      <c r="N363" s="464"/>
      <c r="O363" s="460" t="s">
        <v>43</v>
      </c>
      <c r="P363" s="461"/>
      <c r="Q363" s="461"/>
      <c r="R363" s="461"/>
      <c r="S363" s="461"/>
      <c r="T363" s="461"/>
      <c r="U363" s="462"/>
      <c r="V363" s="43" t="s">
        <v>0</v>
      </c>
      <c r="W363" s="44">
        <f>IFERROR(SUM(W359:W361),"0")</f>
        <v>0</v>
      </c>
      <c r="X363" s="44">
        <f>IFERROR(SUM(X359:X361),"0")</f>
        <v>0</v>
      </c>
      <c r="Y363" s="43"/>
      <c r="Z363" s="68"/>
      <c r="AA363" s="68"/>
    </row>
    <row r="364" spans="1:67" ht="14.25" hidden="1" customHeight="1" x14ac:dyDescent="0.25">
      <c r="A364" s="454" t="s">
        <v>85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67"/>
      <c r="AA364" s="67"/>
    </row>
    <row r="365" spans="1:67" ht="27" hidden="1" customHeight="1" x14ac:dyDescent="0.25">
      <c r="A365" s="64" t="s">
        <v>534</v>
      </c>
      <c r="B365" s="64" t="s">
        <v>535</v>
      </c>
      <c r="C365" s="37">
        <v>4301051635</v>
      </c>
      <c r="D365" s="455">
        <v>4607091384246</v>
      </c>
      <c r="E365" s="455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66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57"/>
      <c r="Q365" s="457"/>
      <c r="R365" s="457"/>
      <c r="S365" s="458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hidden="1" customHeight="1" x14ac:dyDescent="0.25">
      <c r="A366" s="64" t="s">
        <v>536</v>
      </c>
      <c r="B366" s="64" t="s">
        <v>537</v>
      </c>
      <c r="C366" s="37">
        <v>4301051445</v>
      </c>
      <c r="D366" s="455">
        <v>4680115881976</v>
      </c>
      <c r="E366" s="455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122</v>
      </c>
      <c r="L366" s="39" t="s">
        <v>80</v>
      </c>
      <c r="M366" s="39"/>
      <c r="N366" s="38">
        <v>40</v>
      </c>
      <c r="O366" s="6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57"/>
      <c r="Q366" s="457"/>
      <c r="R366" s="457"/>
      <c r="S366" s="458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hidden="1" customHeight="1" x14ac:dyDescent="0.25">
      <c r="A367" s="64" t="s">
        <v>538</v>
      </c>
      <c r="B367" s="64" t="s">
        <v>539</v>
      </c>
      <c r="C367" s="37">
        <v>4301051297</v>
      </c>
      <c r="D367" s="455">
        <v>4607091384253</v>
      </c>
      <c r="E367" s="455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6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57"/>
      <c r="Q367" s="457"/>
      <c r="R367" s="457"/>
      <c r="S367" s="458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hidden="1" customHeight="1" x14ac:dyDescent="0.25">
      <c r="A368" s="64" t="s">
        <v>538</v>
      </c>
      <c r="B368" s="64" t="s">
        <v>540</v>
      </c>
      <c r="C368" s="37">
        <v>4301051634</v>
      </c>
      <c r="D368" s="455">
        <v>4607091384253</v>
      </c>
      <c r="E368" s="455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57"/>
      <c r="Q368" s="457"/>
      <c r="R368" s="457"/>
      <c r="S368" s="45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541</v>
      </c>
      <c r="B369" s="64" t="s">
        <v>542</v>
      </c>
      <c r="C369" s="37">
        <v>4301051444</v>
      </c>
      <c r="D369" s="455">
        <v>4680115881969</v>
      </c>
      <c r="E369" s="455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81</v>
      </c>
      <c r="L369" s="39" t="s">
        <v>80</v>
      </c>
      <c r="M369" s="39"/>
      <c r="N369" s="38">
        <v>40</v>
      </c>
      <c r="O369" s="6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57"/>
      <c r="Q369" s="457"/>
      <c r="R369" s="457"/>
      <c r="S369" s="45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1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idden="1" x14ac:dyDescent="0.2">
      <c r="A370" s="463"/>
      <c r="B370" s="463"/>
      <c r="C370" s="463"/>
      <c r="D370" s="463"/>
      <c r="E370" s="463"/>
      <c r="F370" s="463"/>
      <c r="G370" s="463"/>
      <c r="H370" s="463"/>
      <c r="I370" s="463"/>
      <c r="J370" s="463"/>
      <c r="K370" s="463"/>
      <c r="L370" s="463"/>
      <c r="M370" s="463"/>
      <c r="N370" s="464"/>
      <c r="O370" s="460" t="s">
        <v>43</v>
      </c>
      <c r="P370" s="461"/>
      <c r="Q370" s="461"/>
      <c r="R370" s="461"/>
      <c r="S370" s="461"/>
      <c r="T370" s="461"/>
      <c r="U370" s="462"/>
      <c r="V370" s="43" t="s">
        <v>42</v>
      </c>
      <c r="W370" s="44">
        <f>IFERROR(W365/H365,"0")+IFERROR(W366/H366,"0")+IFERROR(W367/H367,"0")+IFERROR(W368/H368,"0")+IFERROR(W369/H369,"0")</f>
        <v>0</v>
      </c>
      <c r="X370" s="44">
        <f>IFERROR(X365/H365,"0")+IFERROR(X366/H366,"0")+IFERROR(X367/H367,"0")+IFERROR(X368/H368,"0")+IFERROR(X369/H369,"0")</f>
        <v>0</v>
      </c>
      <c r="Y370" s="44">
        <f>IFERROR(IF(Y365="",0,Y365),"0")+IFERROR(IF(Y366="",0,Y366),"0")+IFERROR(IF(Y367="",0,Y367),"0")+IFERROR(IF(Y368="",0,Y368),"0")+IFERROR(IF(Y369="",0,Y369),"0")</f>
        <v>0</v>
      </c>
      <c r="Z370" s="68"/>
      <c r="AA370" s="68"/>
    </row>
    <row r="371" spans="1:67" hidden="1" x14ac:dyDescent="0.2">
      <c r="A371" s="463"/>
      <c r="B371" s="463"/>
      <c r="C371" s="463"/>
      <c r="D371" s="463"/>
      <c r="E371" s="463"/>
      <c r="F371" s="463"/>
      <c r="G371" s="463"/>
      <c r="H371" s="463"/>
      <c r="I371" s="463"/>
      <c r="J371" s="463"/>
      <c r="K371" s="463"/>
      <c r="L371" s="463"/>
      <c r="M371" s="463"/>
      <c r="N371" s="464"/>
      <c r="O371" s="460" t="s">
        <v>43</v>
      </c>
      <c r="P371" s="461"/>
      <c r="Q371" s="461"/>
      <c r="R371" s="461"/>
      <c r="S371" s="461"/>
      <c r="T371" s="461"/>
      <c r="U371" s="462"/>
      <c r="V371" s="43" t="s">
        <v>0</v>
      </c>
      <c r="W371" s="44">
        <f>IFERROR(SUM(W365:W369),"0")</f>
        <v>0</v>
      </c>
      <c r="X371" s="44">
        <f>IFERROR(SUM(X365:X369),"0")</f>
        <v>0</v>
      </c>
      <c r="Y371" s="43"/>
      <c r="Z371" s="68"/>
      <c r="AA371" s="68"/>
    </row>
    <row r="372" spans="1:67" ht="14.25" hidden="1" customHeight="1" x14ac:dyDescent="0.25">
      <c r="A372" s="454" t="s">
        <v>228</v>
      </c>
      <c r="B372" s="454"/>
      <c r="C372" s="454"/>
      <c r="D372" s="454"/>
      <c r="E372" s="454"/>
      <c r="F372" s="454"/>
      <c r="G372" s="454"/>
      <c r="H372" s="454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67"/>
      <c r="AA372" s="67"/>
    </row>
    <row r="373" spans="1:67" ht="27" hidden="1" customHeight="1" x14ac:dyDescent="0.25">
      <c r="A373" s="64" t="s">
        <v>543</v>
      </c>
      <c r="B373" s="64" t="s">
        <v>544</v>
      </c>
      <c r="C373" s="37">
        <v>4301060322</v>
      </c>
      <c r="D373" s="455">
        <v>4607091389357</v>
      </c>
      <c r="E373" s="45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6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57"/>
      <c r="Q373" s="457"/>
      <c r="R373" s="457"/>
      <c r="S373" s="45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543</v>
      </c>
      <c r="B374" s="64" t="s">
        <v>545</v>
      </c>
      <c r="C374" s="37">
        <v>4301060377</v>
      </c>
      <c r="D374" s="455">
        <v>4607091389357</v>
      </c>
      <c r="E374" s="45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122</v>
      </c>
      <c r="L374" s="39" t="s">
        <v>80</v>
      </c>
      <c r="M374" s="39"/>
      <c r="N374" s="38">
        <v>40</v>
      </c>
      <c r="O374" s="6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57"/>
      <c r="Q374" s="457"/>
      <c r="R374" s="457"/>
      <c r="S374" s="45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idden="1" x14ac:dyDescent="0.2">
      <c r="A375" s="463"/>
      <c r="B375" s="463"/>
      <c r="C375" s="463"/>
      <c r="D375" s="463"/>
      <c r="E375" s="463"/>
      <c r="F375" s="463"/>
      <c r="G375" s="463"/>
      <c r="H375" s="463"/>
      <c r="I375" s="463"/>
      <c r="J375" s="463"/>
      <c r="K375" s="463"/>
      <c r="L375" s="463"/>
      <c r="M375" s="463"/>
      <c r="N375" s="464"/>
      <c r="O375" s="460" t="s">
        <v>43</v>
      </c>
      <c r="P375" s="461"/>
      <c r="Q375" s="461"/>
      <c r="R375" s="461"/>
      <c r="S375" s="461"/>
      <c r="T375" s="461"/>
      <c r="U375" s="462"/>
      <c r="V375" s="43" t="s">
        <v>42</v>
      </c>
      <c r="W375" s="44">
        <f>IFERROR(W373/H373,"0")+IFERROR(W374/H374,"0")</f>
        <v>0</v>
      </c>
      <c r="X375" s="44">
        <f>IFERROR(X373/H373,"0")+IFERROR(X374/H374,"0")</f>
        <v>0</v>
      </c>
      <c r="Y375" s="44">
        <f>IFERROR(IF(Y373="",0,Y373),"0")+IFERROR(IF(Y374="",0,Y374),"0")</f>
        <v>0</v>
      </c>
      <c r="Z375" s="68"/>
      <c r="AA375" s="68"/>
    </row>
    <row r="376" spans="1:67" hidden="1" x14ac:dyDescent="0.2">
      <c r="A376" s="463"/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4"/>
      <c r="O376" s="460" t="s">
        <v>43</v>
      </c>
      <c r="P376" s="461"/>
      <c r="Q376" s="461"/>
      <c r="R376" s="461"/>
      <c r="S376" s="461"/>
      <c r="T376" s="461"/>
      <c r="U376" s="462"/>
      <c r="V376" s="43" t="s">
        <v>0</v>
      </c>
      <c r="W376" s="44">
        <f>IFERROR(SUM(W373:W374),"0")</f>
        <v>0</v>
      </c>
      <c r="X376" s="44">
        <f>IFERROR(SUM(X373:X374),"0")</f>
        <v>0</v>
      </c>
      <c r="Y376" s="43"/>
      <c r="Z376" s="68"/>
      <c r="AA376" s="68"/>
    </row>
    <row r="377" spans="1:67" ht="27.75" hidden="1" customHeight="1" x14ac:dyDescent="0.2">
      <c r="A377" s="452" t="s">
        <v>546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55"/>
      <c r="AA377" s="55"/>
    </row>
    <row r="378" spans="1:67" ht="16.5" hidden="1" customHeight="1" x14ac:dyDescent="0.25">
      <c r="A378" s="453" t="s">
        <v>547</v>
      </c>
      <c r="B378" s="453"/>
      <c r="C378" s="453"/>
      <c r="D378" s="453"/>
      <c r="E378" s="453"/>
      <c r="F378" s="453"/>
      <c r="G378" s="453"/>
      <c r="H378" s="453"/>
      <c r="I378" s="453"/>
      <c r="J378" s="453"/>
      <c r="K378" s="453"/>
      <c r="L378" s="453"/>
      <c r="M378" s="453"/>
      <c r="N378" s="453"/>
      <c r="O378" s="453"/>
      <c r="P378" s="453"/>
      <c r="Q378" s="453"/>
      <c r="R378" s="453"/>
      <c r="S378" s="453"/>
      <c r="T378" s="453"/>
      <c r="U378" s="453"/>
      <c r="V378" s="453"/>
      <c r="W378" s="453"/>
      <c r="X378" s="453"/>
      <c r="Y378" s="453"/>
      <c r="Z378" s="66"/>
      <c r="AA378" s="66"/>
    </row>
    <row r="379" spans="1:67" ht="14.25" hidden="1" customHeight="1" x14ac:dyDescent="0.25">
      <c r="A379" s="454" t="s">
        <v>126</v>
      </c>
      <c r="B379" s="454"/>
      <c r="C379" s="454"/>
      <c r="D379" s="454"/>
      <c r="E379" s="454"/>
      <c r="F379" s="454"/>
      <c r="G379" s="454"/>
      <c r="H379" s="454"/>
      <c r="I379" s="454"/>
      <c r="J379" s="454"/>
      <c r="K379" s="454"/>
      <c r="L379" s="454"/>
      <c r="M379" s="454"/>
      <c r="N379" s="454"/>
      <c r="O379" s="454"/>
      <c r="P379" s="454"/>
      <c r="Q379" s="454"/>
      <c r="R379" s="454"/>
      <c r="S379" s="454"/>
      <c r="T379" s="454"/>
      <c r="U379" s="454"/>
      <c r="V379" s="454"/>
      <c r="W379" s="454"/>
      <c r="X379" s="454"/>
      <c r="Y379" s="454"/>
      <c r="Z379" s="67"/>
      <c r="AA379" s="67"/>
    </row>
    <row r="380" spans="1:67" ht="27" hidden="1" customHeight="1" x14ac:dyDescent="0.25">
      <c r="A380" s="64" t="s">
        <v>548</v>
      </c>
      <c r="B380" s="64" t="s">
        <v>549</v>
      </c>
      <c r="C380" s="37">
        <v>4301011428</v>
      </c>
      <c r="D380" s="455">
        <v>4607091389708</v>
      </c>
      <c r="E380" s="455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6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57"/>
      <c r="Q380" s="457"/>
      <c r="R380" s="457"/>
      <c r="S380" s="45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hidden="1" customHeight="1" x14ac:dyDescent="0.25">
      <c r="A381" s="64" t="s">
        <v>550</v>
      </c>
      <c r="B381" s="64" t="s">
        <v>551</v>
      </c>
      <c r="C381" s="37">
        <v>4301011427</v>
      </c>
      <c r="D381" s="455">
        <v>4607091389692</v>
      </c>
      <c r="E381" s="455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81</v>
      </c>
      <c r="L381" s="39" t="s">
        <v>121</v>
      </c>
      <c r="M381" s="39"/>
      <c r="N381" s="38">
        <v>50</v>
      </c>
      <c r="O381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57"/>
      <c r="Q381" s="457"/>
      <c r="R381" s="457"/>
      <c r="S381" s="458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95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idden="1" x14ac:dyDescent="0.2">
      <c r="A382" s="463"/>
      <c r="B382" s="463"/>
      <c r="C382" s="463"/>
      <c r="D382" s="463"/>
      <c r="E382" s="463"/>
      <c r="F382" s="463"/>
      <c r="G382" s="463"/>
      <c r="H382" s="463"/>
      <c r="I382" s="463"/>
      <c r="J382" s="463"/>
      <c r="K382" s="463"/>
      <c r="L382" s="463"/>
      <c r="M382" s="463"/>
      <c r="N382" s="464"/>
      <c r="O382" s="460" t="s">
        <v>43</v>
      </c>
      <c r="P382" s="461"/>
      <c r="Q382" s="461"/>
      <c r="R382" s="461"/>
      <c r="S382" s="461"/>
      <c r="T382" s="461"/>
      <c r="U382" s="462"/>
      <c r="V382" s="43" t="s">
        <v>42</v>
      </c>
      <c r="W382" s="44">
        <f>IFERROR(W380/H380,"0")+IFERROR(W381/H381,"0")</f>
        <v>0</v>
      </c>
      <c r="X382" s="44">
        <f>IFERROR(X380/H380,"0")+IFERROR(X381/H381,"0")</f>
        <v>0</v>
      </c>
      <c r="Y382" s="44">
        <f>IFERROR(IF(Y380="",0,Y380),"0")+IFERROR(IF(Y381="",0,Y381),"0")</f>
        <v>0</v>
      </c>
      <c r="Z382" s="68"/>
      <c r="AA382" s="68"/>
    </row>
    <row r="383" spans="1:67" hidden="1" x14ac:dyDescent="0.2">
      <c r="A383" s="463"/>
      <c r="B383" s="463"/>
      <c r="C383" s="463"/>
      <c r="D383" s="463"/>
      <c r="E383" s="463"/>
      <c r="F383" s="463"/>
      <c r="G383" s="463"/>
      <c r="H383" s="463"/>
      <c r="I383" s="463"/>
      <c r="J383" s="463"/>
      <c r="K383" s="463"/>
      <c r="L383" s="463"/>
      <c r="M383" s="463"/>
      <c r="N383" s="464"/>
      <c r="O383" s="460" t="s">
        <v>43</v>
      </c>
      <c r="P383" s="461"/>
      <c r="Q383" s="461"/>
      <c r="R383" s="461"/>
      <c r="S383" s="461"/>
      <c r="T383" s="461"/>
      <c r="U383" s="462"/>
      <c r="V383" s="43" t="s">
        <v>0</v>
      </c>
      <c r="W383" s="44">
        <f>IFERROR(SUM(W380:W381),"0")</f>
        <v>0</v>
      </c>
      <c r="X383" s="44">
        <f>IFERROR(SUM(X380:X381),"0")</f>
        <v>0</v>
      </c>
      <c r="Y383" s="43"/>
      <c r="Z383" s="68"/>
      <c r="AA383" s="68"/>
    </row>
    <row r="384" spans="1:67" ht="14.25" hidden="1" customHeight="1" x14ac:dyDescent="0.25">
      <c r="A384" s="454" t="s">
        <v>77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7"/>
      <c r="AA384" s="67"/>
    </row>
    <row r="385" spans="1:67" ht="27" hidden="1" customHeight="1" x14ac:dyDescent="0.25">
      <c r="A385" s="64" t="s">
        <v>552</v>
      </c>
      <c r="B385" s="64" t="s">
        <v>553</v>
      </c>
      <c r="C385" s="37">
        <v>4301031322</v>
      </c>
      <c r="D385" s="455">
        <v>4607091389753</v>
      </c>
      <c r="E385" s="455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50</v>
      </c>
      <c r="O385" s="678" t="s">
        <v>554</v>
      </c>
      <c r="P385" s="457"/>
      <c r="Q385" s="457"/>
      <c r="R385" s="457"/>
      <c r="S385" s="458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ref="X385:X407" si="69">IFERROR(IF(W385="",0,CEILING((W385/$H385),1)*$H385),"")</f>
        <v>0</v>
      </c>
      <c r="Y385" s="42" t="str">
        <f t="shared" ref="Y385:Y391" si="70"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ref="BL385:BL407" si="71">IFERROR(W385*I385/H385,"0")</f>
        <v>0</v>
      </c>
      <c r="BM385" s="80">
        <f t="shared" ref="BM385:BM407" si="72">IFERROR(X385*I385/H385,"0")</f>
        <v>0</v>
      </c>
      <c r="BN385" s="80">
        <f t="shared" ref="BN385:BN407" si="73">IFERROR(1/J385*(W385/H385),"0")</f>
        <v>0</v>
      </c>
      <c r="BO385" s="80">
        <f t="shared" ref="BO385:BO407" si="74">IFERROR(1/J385*(X385/H385),"0")</f>
        <v>0</v>
      </c>
    </row>
    <row r="386" spans="1:67" ht="27" hidden="1" customHeight="1" x14ac:dyDescent="0.25">
      <c r="A386" s="64" t="s">
        <v>552</v>
      </c>
      <c r="B386" s="64" t="s">
        <v>555</v>
      </c>
      <c r="C386" s="37">
        <v>4301031177</v>
      </c>
      <c r="D386" s="455">
        <v>4607091389753</v>
      </c>
      <c r="E386" s="45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45</v>
      </c>
      <c r="O386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57"/>
      <c r="Q386" s="457"/>
      <c r="R386" s="457"/>
      <c r="S386" s="458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hidden="1" customHeight="1" x14ac:dyDescent="0.25">
      <c r="A387" s="64" t="s">
        <v>556</v>
      </c>
      <c r="B387" s="64" t="s">
        <v>557</v>
      </c>
      <c r="C387" s="37">
        <v>4301031323</v>
      </c>
      <c r="D387" s="455">
        <v>4607091389760</v>
      </c>
      <c r="E387" s="45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50</v>
      </c>
      <c r="O387" s="680" t="s">
        <v>558</v>
      </c>
      <c r="P387" s="457"/>
      <c r="Q387" s="457"/>
      <c r="R387" s="457"/>
      <c r="S387" s="458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hidden="1" customHeight="1" x14ac:dyDescent="0.25">
      <c r="A388" s="64" t="s">
        <v>556</v>
      </c>
      <c r="B388" s="64" t="s">
        <v>559</v>
      </c>
      <c r="C388" s="37">
        <v>4301031174</v>
      </c>
      <c r="D388" s="455">
        <v>4607091389760</v>
      </c>
      <c r="E388" s="455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45</v>
      </c>
      <c r="O388" s="68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57"/>
      <c r="Q388" s="457"/>
      <c r="R388" s="457"/>
      <c r="S388" s="458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hidden="1" customHeight="1" x14ac:dyDescent="0.25">
      <c r="A389" s="64" t="s">
        <v>560</v>
      </c>
      <c r="B389" s="64" t="s">
        <v>561</v>
      </c>
      <c r="C389" s="37">
        <v>4301031325</v>
      </c>
      <c r="D389" s="455">
        <v>4607091389746</v>
      </c>
      <c r="E389" s="455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682" t="s">
        <v>562</v>
      </c>
      <c r="P389" s="457"/>
      <c r="Q389" s="457"/>
      <c r="R389" s="457"/>
      <c r="S389" s="458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hidden="1" customHeight="1" x14ac:dyDescent="0.25">
      <c r="A390" s="64" t="s">
        <v>560</v>
      </c>
      <c r="B390" s="64" t="s">
        <v>563</v>
      </c>
      <c r="C390" s="37">
        <v>4301031356</v>
      </c>
      <c r="D390" s="455">
        <v>4607091389746</v>
      </c>
      <c r="E390" s="45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683" t="s">
        <v>562</v>
      </c>
      <c r="P390" s="457"/>
      <c r="Q390" s="457"/>
      <c r="R390" s="457"/>
      <c r="S390" s="458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37.5" hidden="1" customHeight="1" x14ac:dyDescent="0.25">
      <c r="A391" s="64" t="s">
        <v>564</v>
      </c>
      <c r="B391" s="64" t="s">
        <v>565</v>
      </c>
      <c r="C391" s="37">
        <v>4301031236</v>
      </c>
      <c r="D391" s="455">
        <v>4680115882928</v>
      </c>
      <c r="E391" s="455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81</v>
      </c>
      <c r="L391" s="39" t="s">
        <v>80</v>
      </c>
      <c r="M391" s="39"/>
      <c r="N391" s="38">
        <v>35</v>
      </c>
      <c r="O391" s="6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57"/>
      <c r="Q391" s="457"/>
      <c r="R391" s="457"/>
      <c r="S391" s="45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si="70"/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hidden="1" customHeight="1" x14ac:dyDescent="0.25">
      <c r="A392" s="64" t="s">
        <v>566</v>
      </c>
      <c r="B392" s="64" t="s">
        <v>567</v>
      </c>
      <c r="C392" s="37">
        <v>4301031335</v>
      </c>
      <c r="D392" s="455">
        <v>4680115883147</v>
      </c>
      <c r="E392" s="455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50</v>
      </c>
      <c r="O392" s="685" t="s">
        <v>568</v>
      </c>
      <c r="P392" s="457"/>
      <c r="Q392" s="457"/>
      <c r="R392" s="457"/>
      <c r="S392" s="45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ref="Y392:Y407" si="75">IFERROR(IF(X392=0,"",ROUNDUP(X392/H392,0)*0.00502),"")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hidden="1" customHeight="1" x14ac:dyDescent="0.25">
      <c r="A393" s="64" t="s">
        <v>566</v>
      </c>
      <c r="B393" s="64" t="s">
        <v>569</v>
      </c>
      <c r="C393" s="37">
        <v>4301031257</v>
      </c>
      <c r="D393" s="455">
        <v>4680115883147</v>
      </c>
      <c r="E393" s="455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57"/>
      <c r="Q393" s="457"/>
      <c r="R393" s="457"/>
      <c r="S393" s="45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9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hidden="1" customHeight="1" x14ac:dyDescent="0.25">
      <c r="A394" s="64" t="s">
        <v>570</v>
      </c>
      <c r="B394" s="64" t="s">
        <v>571</v>
      </c>
      <c r="C394" s="37">
        <v>4301031330</v>
      </c>
      <c r="D394" s="455">
        <v>4607091384338</v>
      </c>
      <c r="E394" s="45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50</v>
      </c>
      <c r="O394" s="687" t="s">
        <v>572</v>
      </c>
      <c r="P394" s="457"/>
      <c r="Q394" s="457"/>
      <c r="R394" s="457"/>
      <c r="S394" s="45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hidden="1" customHeight="1" x14ac:dyDescent="0.25">
      <c r="A395" s="64" t="s">
        <v>570</v>
      </c>
      <c r="B395" s="64" t="s">
        <v>573</v>
      </c>
      <c r="C395" s="37">
        <v>4301031178</v>
      </c>
      <c r="D395" s="455">
        <v>4607091384338</v>
      </c>
      <c r="E395" s="45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7"/>
      <c r="Q395" s="457"/>
      <c r="R395" s="457"/>
      <c r="S395" s="45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hidden="1" customHeight="1" x14ac:dyDescent="0.25">
      <c r="A396" s="64" t="s">
        <v>574</v>
      </c>
      <c r="B396" s="64" t="s">
        <v>575</v>
      </c>
      <c r="C396" s="37">
        <v>4301031336</v>
      </c>
      <c r="D396" s="455">
        <v>4680115883154</v>
      </c>
      <c r="E396" s="45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689" t="s">
        <v>576</v>
      </c>
      <c r="P396" s="457"/>
      <c r="Q396" s="457"/>
      <c r="R396" s="457"/>
      <c r="S396" s="45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hidden="1" customHeight="1" x14ac:dyDescent="0.25">
      <c r="A397" s="64" t="s">
        <v>574</v>
      </c>
      <c r="B397" s="64" t="s">
        <v>577</v>
      </c>
      <c r="C397" s="37">
        <v>4301031254</v>
      </c>
      <c r="D397" s="455">
        <v>4680115883154</v>
      </c>
      <c r="E397" s="45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7"/>
      <c r="Q397" s="457"/>
      <c r="R397" s="457"/>
      <c r="S397" s="45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hidden="1" customHeight="1" x14ac:dyDescent="0.25">
      <c r="A398" s="64" t="s">
        <v>578</v>
      </c>
      <c r="B398" s="64" t="s">
        <v>579</v>
      </c>
      <c r="C398" s="37">
        <v>4301031331</v>
      </c>
      <c r="D398" s="455">
        <v>4607091389524</v>
      </c>
      <c r="E398" s="45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50</v>
      </c>
      <c r="O398" s="691" t="s">
        <v>580</v>
      </c>
      <c r="P398" s="457"/>
      <c r="Q398" s="457"/>
      <c r="R398" s="457"/>
      <c r="S398" s="45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9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37.5" hidden="1" customHeight="1" x14ac:dyDescent="0.25">
      <c r="A399" s="64" t="s">
        <v>578</v>
      </c>
      <c r="B399" s="64" t="s">
        <v>581</v>
      </c>
      <c r="C399" s="37">
        <v>4301031171</v>
      </c>
      <c r="D399" s="455">
        <v>4607091389524</v>
      </c>
      <c r="E399" s="45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57"/>
      <c r="Q399" s="457"/>
      <c r="R399" s="457"/>
      <c r="S399" s="45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hidden="1" customHeight="1" x14ac:dyDescent="0.25">
      <c r="A400" s="64" t="s">
        <v>582</v>
      </c>
      <c r="B400" s="64" t="s">
        <v>583</v>
      </c>
      <c r="C400" s="37">
        <v>4301031258</v>
      </c>
      <c r="D400" s="455">
        <v>4680115883161</v>
      </c>
      <c r="E400" s="45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57"/>
      <c r="Q400" s="457"/>
      <c r="R400" s="457"/>
      <c r="S400" s="45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hidden="1" customHeight="1" x14ac:dyDescent="0.25">
      <c r="A401" s="64" t="s">
        <v>582</v>
      </c>
      <c r="B401" s="64" t="s">
        <v>584</v>
      </c>
      <c r="C401" s="37">
        <v>4301031337</v>
      </c>
      <c r="D401" s="455">
        <v>4680115883161</v>
      </c>
      <c r="E401" s="45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694" t="s">
        <v>585</v>
      </c>
      <c r="P401" s="457"/>
      <c r="Q401" s="457"/>
      <c r="R401" s="457"/>
      <c r="S401" s="45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9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t="27" hidden="1" customHeight="1" x14ac:dyDescent="0.25">
      <c r="A402" s="64" t="s">
        <v>586</v>
      </c>
      <c r="B402" s="64" t="s">
        <v>587</v>
      </c>
      <c r="C402" s="37">
        <v>4301031332</v>
      </c>
      <c r="D402" s="455">
        <v>4607091384345</v>
      </c>
      <c r="E402" s="45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50</v>
      </c>
      <c r="O402" s="695" t="s">
        <v>588</v>
      </c>
      <c r="P402" s="457"/>
      <c r="Q402" s="457"/>
      <c r="R402" s="457"/>
      <c r="S402" s="45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hidden="1" customHeight="1" x14ac:dyDescent="0.25">
      <c r="A403" s="64" t="s">
        <v>589</v>
      </c>
      <c r="B403" s="64" t="s">
        <v>590</v>
      </c>
      <c r="C403" s="37">
        <v>4301031256</v>
      </c>
      <c r="D403" s="455">
        <v>4680115883178</v>
      </c>
      <c r="E403" s="45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57"/>
      <c r="Q403" s="457"/>
      <c r="R403" s="457"/>
      <c r="S403" s="45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hidden="1" customHeight="1" x14ac:dyDescent="0.25">
      <c r="A404" s="64" t="s">
        <v>591</v>
      </c>
      <c r="B404" s="64" t="s">
        <v>592</v>
      </c>
      <c r="C404" s="37">
        <v>4301031333</v>
      </c>
      <c r="D404" s="455">
        <v>4607091389531</v>
      </c>
      <c r="E404" s="45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697" t="s">
        <v>593</v>
      </c>
      <c r="P404" s="457"/>
      <c r="Q404" s="457"/>
      <c r="R404" s="457"/>
      <c r="S404" s="458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hidden="1" customHeight="1" x14ac:dyDescent="0.25">
      <c r="A405" s="64" t="s">
        <v>591</v>
      </c>
      <c r="B405" s="64" t="s">
        <v>594</v>
      </c>
      <c r="C405" s="37">
        <v>4301031172</v>
      </c>
      <c r="D405" s="455">
        <v>4607091389531</v>
      </c>
      <c r="E405" s="455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6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7"/>
      <c r="Q405" s="457"/>
      <c r="R405" s="457"/>
      <c r="S405" s="458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hidden="1" customHeight="1" x14ac:dyDescent="0.25">
      <c r="A406" s="64" t="s">
        <v>595</v>
      </c>
      <c r="B406" s="64" t="s">
        <v>596</v>
      </c>
      <c r="C406" s="37">
        <v>4301031255</v>
      </c>
      <c r="D406" s="455">
        <v>4680115883185</v>
      </c>
      <c r="E406" s="45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7"/>
      <c r="Q406" s="457"/>
      <c r="R406" s="457"/>
      <c r="S406" s="458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ht="27" hidden="1" customHeight="1" x14ac:dyDescent="0.25">
      <c r="A407" s="64" t="s">
        <v>595</v>
      </c>
      <c r="B407" s="64" t="s">
        <v>597</v>
      </c>
      <c r="C407" s="37">
        <v>4301031338</v>
      </c>
      <c r="D407" s="455">
        <v>4680115883185</v>
      </c>
      <c r="E407" s="455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700" t="s">
        <v>598</v>
      </c>
      <c r="P407" s="457"/>
      <c r="Q407" s="457"/>
      <c r="R407" s="457"/>
      <c r="S407" s="458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9"/>
        <v>0</v>
      </c>
      <c r="Y407" s="42" t="str">
        <f t="shared" si="7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71"/>
        <v>0</v>
      </c>
      <c r="BM407" s="80">
        <f t="shared" si="72"/>
        <v>0</v>
      </c>
      <c r="BN407" s="80">
        <f t="shared" si="73"/>
        <v>0</v>
      </c>
      <c r="BO407" s="80">
        <f t="shared" si="74"/>
        <v>0</v>
      </c>
    </row>
    <row r="408" spans="1:67" hidden="1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4"/>
      <c r="O408" s="460" t="s">
        <v>43</v>
      </c>
      <c r="P408" s="461"/>
      <c r="Q408" s="461"/>
      <c r="R408" s="461"/>
      <c r="S408" s="461"/>
      <c r="T408" s="461"/>
      <c r="U408" s="462"/>
      <c r="V408" s="43" t="s">
        <v>42</v>
      </c>
      <c r="W408" s="44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hidden="1" x14ac:dyDescent="0.2">
      <c r="A409" s="463"/>
      <c r="B409" s="463"/>
      <c r="C409" s="463"/>
      <c r="D409" s="463"/>
      <c r="E409" s="463"/>
      <c r="F409" s="463"/>
      <c r="G409" s="463"/>
      <c r="H409" s="463"/>
      <c r="I409" s="463"/>
      <c r="J409" s="463"/>
      <c r="K409" s="463"/>
      <c r="L409" s="463"/>
      <c r="M409" s="463"/>
      <c r="N409" s="464"/>
      <c r="O409" s="460" t="s">
        <v>43</v>
      </c>
      <c r="P409" s="461"/>
      <c r="Q409" s="461"/>
      <c r="R409" s="461"/>
      <c r="S409" s="461"/>
      <c r="T409" s="461"/>
      <c r="U409" s="462"/>
      <c r="V409" s="43" t="s">
        <v>0</v>
      </c>
      <c r="W409" s="44">
        <f>IFERROR(SUM(W385:W407),"0")</f>
        <v>0</v>
      </c>
      <c r="X409" s="44">
        <f>IFERROR(SUM(X385:X407),"0")</f>
        <v>0</v>
      </c>
      <c r="Y409" s="43"/>
      <c r="Z409" s="68"/>
      <c r="AA409" s="68"/>
    </row>
    <row r="410" spans="1:67" ht="14.25" hidden="1" customHeight="1" x14ac:dyDescent="0.25">
      <c r="A410" s="454" t="s">
        <v>85</v>
      </c>
      <c r="B410" s="454"/>
      <c r="C410" s="454"/>
      <c r="D410" s="454"/>
      <c r="E410" s="454"/>
      <c r="F410" s="454"/>
      <c r="G410" s="454"/>
      <c r="H410" s="454"/>
      <c r="I410" s="454"/>
      <c r="J410" s="454"/>
      <c r="K410" s="454"/>
      <c r="L410" s="454"/>
      <c r="M410" s="454"/>
      <c r="N410" s="454"/>
      <c r="O410" s="454"/>
      <c r="P410" s="454"/>
      <c r="Q410" s="454"/>
      <c r="R410" s="454"/>
      <c r="S410" s="454"/>
      <c r="T410" s="454"/>
      <c r="U410" s="454"/>
      <c r="V410" s="454"/>
      <c r="W410" s="454"/>
      <c r="X410" s="454"/>
      <c r="Y410" s="454"/>
      <c r="Z410" s="67"/>
      <c r="AA410" s="67"/>
    </row>
    <row r="411" spans="1:67" ht="27" hidden="1" customHeight="1" x14ac:dyDescent="0.25">
      <c r="A411" s="64" t="s">
        <v>599</v>
      </c>
      <c r="B411" s="64" t="s">
        <v>600</v>
      </c>
      <c r="C411" s="37">
        <v>4301051431</v>
      </c>
      <c r="D411" s="455">
        <v>4607091389654</v>
      </c>
      <c r="E411" s="455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141</v>
      </c>
      <c r="M411" s="39"/>
      <c r="N411" s="38">
        <v>45</v>
      </c>
      <c r="O411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7"/>
      <c r="Q411" s="457"/>
      <c r="R411" s="457"/>
      <c r="S411" s="458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hidden="1" customHeight="1" x14ac:dyDescent="0.25">
      <c r="A412" s="64" t="s">
        <v>601</v>
      </c>
      <c r="B412" s="64" t="s">
        <v>602</v>
      </c>
      <c r="C412" s="37">
        <v>4301051284</v>
      </c>
      <c r="D412" s="455">
        <v>4607091384352</v>
      </c>
      <c r="E412" s="455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141</v>
      </c>
      <c r="M412" s="39"/>
      <c r="N412" s="38">
        <v>45</v>
      </c>
      <c r="O412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7"/>
      <c r="Q412" s="457"/>
      <c r="R412" s="457"/>
      <c r="S412" s="458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idden="1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3" t="s">
        <v>42</v>
      </c>
      <c r="W413" s="44">
        <f>IFERROR(W411/H411,"0")+IFERROR(W412/H412,"0")</f>
        <v>0</v>
      </c>
      <c r="X413" s="44">
        <f>IFERROR(X411/H411,"0")+IFERROR(X412/H412,"0")</f>
        <v>0</v>
      </c>
      <c r="Y413" s="44">
        <f>IFERROR(IF(Y411="",0,Y411),"0")+IFERROR(IF(Y412="",0,Y412),"0")</f>
        <v>0</v>
      </c>
      <c r="Z413" s="68"/>
      <c r="AA413" s="68"/>
    </row>
    <row r="414" spans="1:67" hidden="1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3" t="s">
        <v>0</v>
      </c>
      <c r="W414" s="44">
        <f>IFERROR(SUM(W411:W412),"0")</f>
        <v>0</v>
      </c>
      <c r="X414" s="44">
        <f>IFERROR(SUM(X411:X412),"0")</f>
        <v>0</v>
      </c>
      <c r="Y414" s="43"/>
      <c r="Z414" s="68"/>
      <c r="AA414" s="68"/>
    </row>
    <row r="415" spans="1:67" ht="14.25" hidden="1" customHeight="1" x14ac:dyDescent="0.25">
      <c r="A415" s="454" t="s">
        <v>104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7"/>
      <c r="AA415" s="67"/>
    </row>
    <row r="416" spans="1:67" ht="27" hidden="1" customHeight="1" x14ac:dyDescent="0.25">
      <c r="A416" s="64" t="s">
        <v>603</v>
      </c>
      <c r="B416" s="64" t="s">
        <v>604</v>
      </c>
      <c r="C416" s="37">
        <v>4301032045</v>
      </c>
      <c r="D416" s="455">
        <v>4680115884335</v>
      </c>
      <c r="E416" s="455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606</v>
      </c>
      <c r="L416" s="39" t="s">
        <v>605</v>
      </c>
      <c r="M416" s="39"/>
      <c r="N416" s="38">
        <v>60</v>
      </c>
      <c r="O416" s="7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7"/>
      <c r="Q416" s="457"/>
      <c r="R416" s="457"/>
      <c r="S416" s="458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607</v>
      </c>
      <c r="B417" s="64" t="s">
        <v>608</v>
      </c>
      <c r="C417" s="37">
        <v>4301032047</v>
      </c>
      <c r="D417" s="455">
        <v>4680115884342</v>
      </c>
      <c r="E417" s="45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606</v>
      </c>
      <c r="L417" s="39" t="s">
        <v>605</v>
      </c>
      <c r="M417" s="39"/>
      <c r="N417" s="38">
        <v>60</v>
      </c>
      <c r="O417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7"/>
      <c r="Q417" s="457"/>
      <c r="R417" s="457"/>
      <c r="S417" s="45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609</v>
      </c>
      <c r="B418" s="64" t="s">
        <v>610</v>
      </c>
      <c r="C418" s="37">
        <v>4301170011</v>
      </c>
      <c r="D418" s="455">
        <v>4680115884113</v>
      </c>
      <c r="E418" s="455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606</v>
      </c>
      <c r="L418" s="39" t="s">
        <v>605</v>
      </c>
      <c r="M418" s="39"/>
      <c r="N418" s="38">
        <v>150</v>
      </c>
      <c r="O418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7"/>
      <c r="Q418" s="457"/>
      <c r="R418" s="457"/>
      <c r="S418" s="45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idden="1" x14ac:dyDescent="0.2">
      <c r="A419" s="463"/>
      <c r="B419" s="463"/>
      <c r="C419" s="463"/>
      <c r="D419" s="463"/>
      <c r="E419" s="463"/>
      <c r="F419" s="463"/>
      <c r="G419" s="463"/>
      <c r="H419" s="463"/>
      <c r="I419" s="463"/>
      <c r="J419" s="463"/>
      <c r="K419" s="463"/>
      <c r="L419" s="463"/>
      <c r="M419" s="463"/>
      <c r="N419" s="464"/>
      <c r="O419" s="460" t="s">
        <v>43</v>
      </c>
      <c r="P419" s="461"/>
      <c r="Q419" s="461"/>
      <c r="R419" s="461"/>
      <c r="S419" s="461"/>
      <c r="T419" s="461"/>
      <c r="U419" s="462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hidden="1" x14ac:dyDescent="0.2">
      <c r="A420" s="463"/>
      <c r="B420" s="463"/>
      <c r="C420" s="463"/>
      <c r="D420" s="463"/>
      <c r="E420" s="463"/>
      <c r="F420" s="463"/>
      <c r="G420" s="463"/>
      <c r="H420" s="463"/>
      <c r="I420" s="463"/>
      <c r="J420" s="463"/>
      <c r="K420" s="463"/>
      <c r="L420" s="463"/>
      <c r="M420" s="463"/>
      <c r="N420" s="464"/>
      <c r="O420" s="460" t="s">
        <v>43</v>
      </c>
      <c r="P420" s="461"/>
      <c r="Q420" s="461"/>
      <c r="R420" s="461"/>
      <c r="S420" s="461"/>
      <c r="T420" s="461"/>
      <c r="U420" s="462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hidden="1" customHeight="1" x14ac:dyDescent="0.25">
      <c r="A421" s="453" t="s">
        <v>611</v>
      </c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66"/>
      <c r="AA421" s="66"/>
    </row>
    <row r="422" spans="1:67" ht="14.25" hidden="1" customHeight="1" x14ac:dyDescent="0.25">
      <c r="A422" s="454" t="s">
        <v>118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7"/>
      <c r="AA422" s="67"/>
    </row>
    <row r="423" spans="1:67" ht="27" hidden="1" customHeight="1" x14ac:dyDescent="0.25">
      <c r="A423" s="64" t="s">
        <v>612</v>
      </c>
      <c r="B423" s="64" t="s">
        <v>613</v>
      </c>
      <c r="C423" s="37">
        <v>4301020214</v>
      </c>
      <c r="D423" s="455">
        <v>4607091389388</v>
      </c>
      <c r="E423" s="455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122</v>
      </c>
      <c r="L423" s="39" t="s">
        <v>121</v>
      </c>
      <c r="M423" s="39"/>
      <c r="N423" s="38">
        <v>35</v>
      </c>
      <c r="O423" s="7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7"/>
      <c r="Q423" s="457"/>
      <c r="R423" s="457"/>
      <c r="S423" s="458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hidden="1" customHeight="1" x14ac:dyDescent="0.25">
      <c r="A424" s="64" t="s">
        <v>614</v>
      </c>
      <c r="B424" s="64" t="s">
        <v>615</v>
      </c>
      <c r="C424" s="37">
        <v>4301020315</v>
      </c>
      <c r="D424" s="455">
        <v>4607091389364</v>
      </c>
      <c r="E424" s="455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80</v>
      </c>
      <c r="M424" s="39"/>
      <c r="N424" s="38">
        <v>40</v>
      </c>
      <c r="O424" s="707" t="s">
        <v>616</v>
      </c>
      <c r="P424" s="457"/>
      <c r="Q424" s="457"/>
      <c r="R424" s="457"/>
      <c r="S424" s="45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5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idden="1" x14ac:dyDescent="0.2">
      <c r="A425" s="463"/>
      <c r="B425" s="463"/>
      <c r="C425" s="463"/>
      <c r="D425" s="463"/>
      <c r="E425" s="463"/>
      <c r="F425" s="463"/>
      <c r="G425" s="463"/>
      <c r="H425" s="463"/>
      <c r="I425" s="463"/>
      <c r="J425" s="463"/>
      <c r="K425" s="463"/>
      <c r="L425" s="463"/>
      <c r="M425" s="463"/>
      <c r="N425" s="464"/>
      <c r="O425" s="460" t="s">
        <v>43</v>
      </c>
      <c r="P425" s="461"/>
      <c r="Q425" s="461"/>
      <c r="R425" s="461"/>
      <c r="S425" s="461"/>
      <c r="T425" s="461"/>
      <c r="U425" s="462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hidden="1" x14ac:dyDescent="0.2">
      <c r="A426" s="463"/>
      <c r="B426" s="463"/>
      <c r="C426" s="463"/>
      <c r="D426" s="463"/>
      <c r="E426" s="463"/>
      <c r="F426" s="463"/>
      <c r="G426" s="463"/>
      <c r="H426" s="463"/>
      <c r="I426" s="463"/>
      <c r="J426" s="463"/>
      <c r="K426" s="463"/>
      <c r="L426" s="463"/>
      <c r="M426" s="463"/>
      <c r="N426" s="464"/>
      <c r="O426" s="460" t="s">
        <v>43</v>
      </c>
      <c r="P426" s="461"/>
      <c r="Q426" s="461"/>
      <c r="R426" s="461"/>
      <c r="S426" s="461"/>
      <c r="T426" s="461"/>
      <c r="U426" s="462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hidden="1" customHeight="1" x14ac:dyDescent="0.25">
      <c r="A427" s="454" t="s">
        <v>77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67"/>
      <c r="AA427" s="67"/>
    </row>
    <row r="428" spans="1:67" ht="27" hidden="1" customHeight="1" x14ac:dyDescent="0.25">
      <c r="A428" s="64" t="s">
        <v>617</v>
      </c>
      <c r="B428" s="64" t="s">
        <v>618</v>
      </c>
      <c r="C428" s="37">
        <v>4301031324</v>
      </c>
      <c r="D428" s="455">
        <v>4607091389739</v>
      </c>
      <c r="E428" s="455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80</v>
      </c>
      <c r="M428" s="39"/>
      <c r="N428" s="38">
        <v>50</v>
      </c>
      <c r="O428" s="708" t="s">
        <v>619</v>
      </c>
      <c r="P428" s="457"/>
      <c r="Q428" s="457"/>
      <c r="R428" s="457"/>
      <c r="S428" s="458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5" si="76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ref="BL428:BL435" si="77">IFERROR(W428*I428/H428,"0")</f>
        <v>0</v>
      </c>
      <c r="BM428" s="80">
        <f t="shared" ref="BM428:BM435" si="78">IFERROR(X428*I428/H428,"0")</f>
        <v>0</v>
      </c>
      <c r="BN428" s="80">
        <f t="shared" ref="BN428:BN435" si="79">IFERROR(1/J428*(W428/H428),"0")</f>
        <v>0</v>
      </c>
      <c r="BO428" s="80">
        <f t="shared" ref="BO428:BO435" si="80">IFERROR(1/J428*(X428/H428),"0")</f>
        <v>0</v>
      </c>
    </row>
    <row r="429" spans="1:67" ht="27" hidden="1" customHeight="1" x14ac:dyDescent="0.25">
      <c r="A429" s="64" t="s">
        <v>617</v>
      </c>
      <c r="B429" s="64" t="s">
        <v>620</v>
      </c>
      <c r="C429" s="37">
        <v>4301031212</v>
      </c>
      <c r="D429" s="455">
        <v>4607091389739</v>
      </c>
      <c r="E429" s="45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121</v>
      </c>
      <c r="M429" s="39"/>
      <c r="N429" s="38">
        <v>45</v>
      </c>
      <c r="O429" s="7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7"/>
      <c r="Q429" s="457"/>
      <c r="R429" s="457"/>
      <c r="S429" s="45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hidden="1" customHeight="1" x14ac:dyDescent="0.25">
      <c r="A430" s="64" t="s">
        <v>621</v>
      </c>
      <c r="B430" s="64" t="s">
        <v>622</v>
      </c>
      <c r="C430" s="37">
        <v>4301031363</v>
      </c>
      <c r="D430" s="455">
        <v>4607091389425</v>
      </c>
      <c r="E430" s="455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50</v>
      </c>
      <c r="O430" s="710" t="s">
        <v>623</v>
      </c>
      <c r="P430" s="457"/>
      <c r="Q430" s="457"/>
      <c r="R430" s="457"/>
      <c r="S430" s="45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ref="Y430:Y435" si="81">IFERROR(IF(X430=0,"",ROUNDUP(X430/H430,0)*0.00502),"")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hidden="1" customHeight="1" x14ac:dyDescent="0.25">
      <c r="A431" s="64" t="s">
        <v>624</v>
      </c>
      <c r="B431" s="64" t="s">
        <v>625</v>
      </c>
      <c r="C431" s="37">
        <v>4301031215</v>
      </c>
      <c r="D431" s="455">
        <v>4680115882911</v>
      </c>
      <c r="E431" s="455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7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7"/>
      <c r="Q431" s="457"/>
      <c r="R431" s="457"/>
      <c r="S431" s="45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hidden="1" customHeight="1" x14ac:dyDescent="0.25">
      <c r="A432" s="64" t="s">
        <v>626</v>
      </c>
      <c r="B432" s="64" t="s">
        <v>627</v>
      </c>
      <c r="C432" s="37">
        <v>4301031334</v>
      </c>
      <c r="D432" s="455">
        <v>4680115880771</v>
      </c>
      <c r="E432" s="455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50</v>
      </c>
      <c r="O432" s="712" t="s">
        <v>628</v>
      </c>
      <c r="P432" s="457"/>
      <c r="Q432" s="457"/>
      <c r="R432" s="457"/>
      <c r="S432" s="45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hidden="1" customHeight="1" x14ac:dyDescent="0.25">
      <c r="A433" s="64" t="s">
        <v>626</v>
      </c>
      <c r="B433" s="64" t="s">
        <v>629</v>
      </c>
      <c r="C433" s="37">
        <v>4301031167</v>
      </c>
      <c r="D433" s="455">
        <v>4680115880771</v>
      </c>
      <c r="E433" s="45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7"/>
      <c r="Q433" s="457"/>
      <c r="R433" s="457"/>
      <c r="S433" s="45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hidden="1" customHeight="1" x14ac:dyDescent="0.25">
      <c r="A434" s="64" t="s">
        <v>630</v>
      </c>
      <c r="B434" s="64" t="s">
        <v>631</v>
      </c>
      <c r="C434" s="37">
        <v>4301031327</v>
      </c>
      <c r="D434" s="455">
        <v>4607091389500</v>
      </c>
      <c r="E434" s="45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50</v>
      </c>
      <c r="O434" s="714" t="s">
        <v>632</v>
      </c>
      <c r="P434" s="457"/>
      <c r="Q434" s="457"/>
      <c r="R434" s="457"/>
      <c r="S434" s="45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ht="27" hidden="1" customHeight="1" x14ac:dyDescent="0.25">
      <c r="A435" s="64" t="s">
        <v>630</v>
      </c>
      <c r="B435" s="64" t="s">
        <v>633</v>
      </c>
      <c r="C435" s="37">
        <v>4301031173</v>
      </c>
      <c r="D435" s="455">
        <v>4607091389500</v>
      </c>
      <c r="E435" s="455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57"/>
      <c r="Q435" s="457"/>
      <c r="R435" s="457"/>
      <c r="S435" s="45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6"/>
        <v>0</v>
      </c>
      <c r="Y435" s="42" t="str">
        <f t="shared" si="81"/>
        <v/>
      </c>
      <c r="Z435" s="69" t="s">
        <v>48</v>
      </c>
      <c r="AA435" s="70" t="s">
        <v>48</v>
      </c>
      <c r="AE435" s="80"/>
      <c r="BB435" s="333" t="s">
        <v>67</v>
      </c>
      <c r="BL435" s="80">
        <f t="shared" si="77"/>
        <v>0</v>
      </c>
      <c r="BM435" s="80">
        <f t="shared" si="78"/>
        <v>0</v>
      </c>
      <c r="BN435" s="80">
        <f t="shared" si="79"/>
        <v>0</v>
      </c>
      <c r="BO435" s="80">
        <f t="shared" si="80"/>
        <v>0</v>
      </c>
    </row>
    <row r="436" spans="1:67" hidden="1" x14ac:dyDescent="0.2">
      <c r="A436" s="463"/>
      <c r="B436" s="463"/>
      <c r="C436" s="463"/>
      <c r="D436" s="463"/>
      <c r="E436" s="463"/>
      <c r="F436" s="463"/>
      <c r="G436" s="463"/>
      <c r="H436" s="463"/>
      <c r="I436" s="463"/>
      <c r="J436" s="463"/>
      <c r="K436" s="463"/>
      <c r="L436" s="463"/>
      <c r="M436" s="463"/>
      <c r="N436" s="464"/>
      <c r="O436" s="460" t="s">
        <v>43</v>
      </c>
      <c r="P436" s="461"/>
      <c r="Q436" s="461"/>
      <c r="R436" s="461"/>
      <c r="S436" s="461"/>
      <c r="T436" s="461"/>
      <c r="U436" s="462"/>
      <c r="V436" s="43" t="s">
        <v>42</v>
      </c>
      <c r="W436" s="44">
        <f>IFERROR(W428/H428,"0")+IFERROR(W429/H429,"0")+IFERROR(W430/H430,"0")+IFERROR(W431/H431,"0")+IFERROR(W432/H432,"0")+IFERROR(W433/H433,"0")+IFERROR(W434/H434,"0")+IFERROR(W435/H435,"0")</f>
        <v>0</v>
      </c>
      <c r="X436" s="44">
        <f>IFERROR(X428/H428,"0")+IFERROR(X429/H429,"0")+IFERROR(X430/H430,"0")+IFERROR(X431/H431,"0")+IFERROR(X432/H432,"0")+IFERROR(X433/H433,"0")+IFERROR(X434/H434,"0")+IFERROR(X435/H435,"0")</f>
        <v>0</v>
      </c>
      <c r="Y436" s="44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hidden="1" x14ac:dyDescent="0.2">
      <c r="A437" s="463"/>
      <c r="B437" s="463"/>
      <c r="C437" s="463"/>
      <c r="D437" s="463"/>
      <c r="E437" s="463"/>
      <c r="F437" s="463"/>
      <c r="G437" s="463"/>
      <c r="H437" s="463"/>
      <c r="I437" s="463"/>
      <c r="J437" s="463"/>
      <c r="K437" s="463"/>
      <c r="L437" s="463"/>
      <c r="M437" s="463"/>
      <c r="N437" s="464"/>
      <c r="O437" s="460" t="s">
        <v>43</v>
      </c>
      <c r="P437" s="461"/>
      <c r="Q437" s="461"/>
      <c r="R437" s="461"/>
      <c r="S437" s="461"/>
      <c r="T437" s="461"/>
      <c r="U437" s="462"/>
      <c r="V437" s="43" t="s">
        <v>0</v>
      </c>
      <c r="W437" s="44">
        <f>IFERROR(SUM(W428:W435),"0")</f>
        <v>0</v>
      </c>
      <c r="X437" s="44">
        <f>IFERROR(SUM(X428:X435),"0")</f>
        <v>0</v>
      </c>
      <c r="Y437" s="43"/>
      <c r="Z437" s="68"/>
      <c r="AA437" s="68"/>
    </row>
    <row r="438" spans="1:67" ht="14.25" hidden="1" customHeight="1" x14ac:dyDescent="0.25">
      <c r="A438" s="454" t="s">
        <v>104</v>
      </c>
      <c r="B438" s="454"/>
      <c r="C438" s="454"/>
      <c r="D438" s="454"/>
      <c r="E438" s="454"/>
      <c r="F438" s="454"/>
      <c r="G438" s="454"/>
      <c r="H438" s="454"/>
      <c r="I438" s="454"/>
      <c r="J438" s="454"/>
      <c r="K438" s="454"/>
      <c r="L438" s="454"/>
      <c r="M438" s="454"/>
      <c r="N438" s="454"/>
      <c r="O438" s="454"/>
      <c r="P438" s="454"/>
      <c r="Q438" s="454"/>
      <c r="R438" s="454"/>
      <c r="S438" s="454"/>
      <c r="T438" s="454"/>
      <c r="U438" s="454"/>
      <c r="V438" s="454"/>
      <c r="W438" s="454"/>
      <c r="X438" s="454"/>
      <c r="Y438" s="454"/>
      <c r="Z438" s="67"/>
      <c r="AA438" s="67"/>
    </row>
    <row r="439" spans="1:67" ht="27" hidden="1" customHeight="1" x14ac:dyDescent="0.25">
      <c r="A439" s="64" t="s">
        <v>634</v>
      </c>
      <c r="B439" s="64" t="s">
        <v>635</v>
      </c>
      <c r="C439" s="37">
        <v>4301032046</v>
      </c>
      <c r="D439" s="455">
        <v>4680115884359</v>
      </c>
      <c r="E439" s="45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606</v>
      </c>
      <c r="L439" s="39" t="s">
        <v>605</v>
      </c>
      <c r="M439" s="39"/>
      <c r="N439" s="38">
        <v>60</v>
      </c>
      <c r="O43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7"/>
      <c r="Q439" s="457"/>
      <c r="R439" s="457"/>
      <c r="S439" s="45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hidden="1" customHeight="1" x14ac:dyDescent="0.25">
      <c r="A440" s="64" t="s">
        <v>636</v>
      </c>
      <c r="B440" s="64" t="s">
        <v>637</v>
      </c>
      <c r="C440" s="37">
        <v>4301040358</v>
      </c>
      <c r="D440" s="455">
        <v>4680115884571</v>
      </c>
      <c r="E440" s="45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606</v>
      </c>
      <c r="L440" s="39" t="s">
        <v>605</v>
      </c>
      <c r="M440" s="39"/>
      <c r="N440" s="38">
        <v>60</v>
      </c>
      <c r="O440" s="7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7"/>
      <c r="Q440" s="457"/>
      <c r="R440" s="457"/>
      <c r="S440" s="45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5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hidden="1" x14ac:dyDescent="0.2">
      <c r="A441" s="463"/>
      <c r="B441" s="463"/>
      <c r="C441" s="463"/>
      <c r="D441" s="463"/>
      <c r="E441" s="463"/>
      <c r="F441" s="463"/>
      <c r="G441" s="463"/>
      <c r="H441" s="463"/>
      <c r="I441" s="463"/>
      <c r="J441" s="463"/>
      <c r="K441" s="463"/>
      <c r="L441" s="463"/>
      <c r="M441" s="463"/>
      <c r="N441" s="464"/>
      <c r="O441" s="460" t="s">
        <v>43</v>
      </c>
      <c r="P441" s="461"/>
      <c r="Q441" s="461"/>
      <c r="R441" s="461"/>
      <c r="S441" s="461"/>
      <c r="T441" s="461"/>
      <c r="U441" s="462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hidden="1" x14ac:dyDescent="0.2">
      <c r="A442" s="463"/>
      <c r="B442" s="463"/>
      <c r="C442" s="463"/>
      <c r="D442" s="463"/>
      <c r="E442" s="463"/>
      <c r="F442" s="463"/>
      <c r="G442" s="463"/>
      <c r="H442" s="463"/>
      <c r="I442" s="463"/>
      <c r="J442" s="463"/>
      <c r="K442" s="463"/>
      <c r="L442" s="463"/>
      <c r="M442" s="463"/>
      <c r="N442" s="464"/>
      <c r="O442" s="460" t="s">
        <v>43</v>
      </c>
      <c r="P442" s="461"/>
      <c r="Q442" s="461"/>
      <c r="R442" s="461"/>
      <c r="S442" s="461"/>
      <c r="T442" s="461"/>
      <c r="U442" s="462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hidden="1" customHeight="1" x14ac:dyDescent="0.25">
      <c r="A443" s="454" t="s">
        <v>113</v>
      </c>
      <c r="B443" s="454"/>
      <c r="C443" s="454"/>
      <c r="D443" s="454"/>
      <c r="E443" s="454"/>
      <c r="F443" s="454"/>
      <c r="G443" s="454"/>
      <c r="H443" s="454"/>
      <c r="I443" s="454"/>
      <c r="J443" s="454"/>
      <c r="K443" s="454"/>
      <c r="L443" s="454"/>
      <c r="M443" s="454"/>
      <c r="N443" s="454"/>
      <c r="O443" s="454"/>
      <c r="P443" s="454"/>
      <c r="Q443" s="454"/>
      <c r="R443" s="454"/>
      <c r="S443" s="454"/>
      <c r="T443" s="454"/>
      <c r="U443" s="454"/>
      <c r="V443" s="454"/>
      <c r="W443" s="454"/>
      <c r="X443" s="454"/>
      <c r="Y443" s="454"/>
      <c r="Z443" s="67"/>
      <c r="AA443" s="67"/>
    </row>
    <row r="444" spans="1:67" ht="27" hidden="1" customHeight="1" x14ac:dyDescent="0.25">
      <c r="A444" s="64" t="s">
        <v>638</v>
      </c>
      <c r="B444" s="64" t="s">
        <v>639</v>
      </c>
      <c r="C444" s="37">
        <v>4301170010</v>
      </c>
      <c r="D444" s="455">
        <v>4680115884090</v>
      </c>
      <c r="E444" s="45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606</v>
      </c>
      <c r="L444" s="39" t="s">
        <v>605</v>
      </c>
      <c r="M444" s="39"/>
      <c r="N444" s="38">
        <v>150</v>
      </c>
      <c r="O444" s="7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7"/>
      <c r="Q444" s="457"/>
      <c r="R444" s="457"/>
      <c r="S444" s="45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idden="1" x14ac:dyDescent="0.2">
      <c r="A445" s="463"/>
      <c r="B445" s="463"/>
      <c r="C445" s="463"/>
      <c r="D445" s="463"/>
      <c r="E445" s="463"/>
      <c r="F445" s="463"/>
      <c r="G445" s="463"/>
      <c r="H445" s="463"/>
      <c r="I445" s="463"/>
      <c r="J445" s="463"/>
      <c r="K445" s="463"/>
      <c r="L445" s="463"/>
      <c r="M445" s="463"/>
      <c r="N445" s="464"/>
      <c r="O445" s="460" t="s">
        <v>43</v>
      </c>
      <c r="P445" s="461"/>
      <c r="Q445" s="461"/>
      <c r="R445" s="461"/>
      <c r="S445" s="461"/>
      <c r="T445" s="461"/>
      <c r="U445" s="462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hidden="1" x14ac:dyDescent="0.2">
      <c r="A446" s="463"/>
      <c r="B446" s="463"/>
      <c r="C446" s="463"/>
      <c r="D446" s="463"/>
      <c r="E446" s="463"/>
      <c r="F446" s="463"/>
      <c r="G446" s="463"/>
      <c r="H446" s="463"/>
      <c r="I446" s="463"/>
      <c r="J446" s="463"/>
      <c r="K446" s="463"/>
      <c r="L446" s="463"/>
      <c r="M446" s="463"/>
      <c r="N446" s="464"/>
      <c r="O446" s="460" t="s">
        <v>43</v>
      </c>
      <c r="P446" s="461"/>
      <c r="Q446" s="461"/>
      <c r="R446" s="461"/>
      <c r="S446" s="461"/>
      <c r="T446" s="461"/>
      <c r="U446" s="462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hidden="1" customHeight="1" x14ac:dyDescent="0.25">
      <c r="A447" s="454" t="s">
        <v>640</v>
      </c>
      <c r="B447" s="454"/>
      <c r="C447" s="454"/>
      <c r="D447" s="454"/>
      <c r="E447" s="454"/>
      <c r="F447" s="454"/>
      <c r="G447" s="454"/>
      <c r="H447" s="454"/>
      <c r="I447" s="454"/>
      <c r="J447" s="454"/>
      <c r="K447" s="454"/>
      <c r="L447" s="454"/>
      <c r="M447" s="454"/>
      <c r="N447" s="454"/>
      <c r="O447" s="454"/>
      <c r="P447" s="454"/>
      <c r="Q447" s="454"/>
      <c r="R447" s="454"/>
      <c r="S447" s="454"/>
      <c r="T447" s="454"/>
      <c r="U447" s="454"/>
      <c r="V447" s="454"/>
      <c r="W447" s="454"/>
      <c r="X447" s="454"/>
      <c r="Y447" s="454"/>
      <c r="Z447" s="67"/>
      <c r="AA447" s="67"/>
    </row>
    <row r="448" spans="1:67" ht="27" hidden="1" customHeight="1" x14ac:dyDescent="0.25">
      <c r="A448" s="64" t="s">
        <v>641</v>
      </c>
      <c r="B448" s="64" t="s">
        <v>642</v>
      </c>
      <c r="C448" s="37">
        <v>4301040357</v>
      </c>
      <c r="D448" s="455">
        <v>4680115884564</v>
      </c>
      <c r="E448" s="45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606</v>
      </c>
      <c r="L448" s="39" t="s">
        <v>605</v>
      </c>
      <c r="M448" s="39"/>
      <c r="N448" s="38">
        <v>60</v>
      </c>
      <c r="O448" s="71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7"/>
      <c r="Q448" s="457"/>
      <c r="R448" s="457"/>
      <c r="S448" s="45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idden="1" x14ac:dyDescent="0.2">
      <c r="A449" s="463"/>
      <c r="B449" s="463"/>
      <c r="C449" s="463"/>
      <c r="D449" s="463"/>
      <c r="E449" s="463"/>
      <c r="F449" s="463"/>
      <c r="G449" s="463"/>
      <c r="H449" s="463"/>
      <c r="I449" s="463"/>
      <c r="J449" s="463"/>
      <c r="K449" s="463"/>
      <c r="L449" s="463"/>
      <c r="M449" s="463"/>
      <c r="N449" s="464"/>
      <c r="O449" s="460" t="s">
        <v>43</v>
      </c>
      <c r="P449" s="461"/>
      <c r="Q449" s="461"/>
      <c r="R449" s="461"/>
      <c r="S449" s="461"/>
      <c r="T449" s="461"/>
      <c r="U449" s="462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hidden="1" x14ac:dyDescent="0.2">
      <c r="A450" s="463"/>
      <c r="B450" s="463"/>
      <c r="C450" s="463"/>
      <c r="D450" s="463"/>
      <c r="E450" s="463"/>
      <c r="F450" s="463"/>
      <c r="G450" s="463"/>
      <c r="H450" s="463"/>
      <c r="I450" s="463"/>
      <c r="J450" s="463"/>
      <c r="K450" s="463"/>
      <c r="L450" s="463"/>
      <c r="M450" s="463"/>
      <c r="N450" s="464"/>
      <c r="O450" s="460" t="s">
        <v>43</v>
      </c>
      <c r="P450" s="461"/>
      <c r="Q450" s="461"/>
      <c r="R450" s="461"/>
      <c r="S450" s="461"/>
      <c r="T450" s="461"/>
      <c r="U450" s="462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hidden="1" customHeight="1" x14ac:dyDescent="0.25">
      <c r="A451" s="453" t="s">
        <v>643</v>
      </c>
      <c r="B451" s="453"/>
      <c r="C451" s="453"/>
      <c r="D451" s="453"/>
      <c r="E451" s="453"/>
      <c r="F451" s="453"/>
      <c r="G451" s="453"/>
      <c r="H451" s="453"/>
      <c r="I451" s="453"/>
      <c r="J451" s="453"/>
      <c r="K451" s="453"/>
      <c r="L451" s="453"/>
      <c r="M451" s="453"/>
      <c r="N451" s="453"/>
      <c r="O451" s="453"/>
      <c r="P451" s="453"/>
      <c r="Q451" s="453"/>
      <c r="R451" s="453"/>
      <c r="S451" s="453"/>
      <c r="T451" s="453"/>
      <c r="U451" s="453"/>
      <c r="V451" s="453"/>
      <c r="W451" s="453"/>
      <c r="X451" s="453"/>
      <c r="Y451" s="453"/>
      <c r="Z451" s="66"/>
      <c r="AA451" s="66"/>
    </row>
    <row r="452" spans="1:67" ht="14.25" hidden="1" customHeight="1" x14ac:dyDescent="0.25">
      <c r="A452" s="454" t="s">
        <v>77</v>
      </c>
      <c r="B452" s="454"/>
      <c r="C452" s="454"/>
      <c r="D452" s="454"/>
      <c r="E452" s="454"/>
      <c r="F452" s="454"/>
      <c r="G452" s="454"/>
      <c r="H452" s="454"/>
      <c r="I452" s="454"/>
      <c r="J452" s="454"/>
      <c r="K452" s="454"/>
      <c r="L452" s="454"/>
      <c r="M452" s="454"/>
      <c r="N452" s="454"/>
      <c r="O452" s="454"/>
      <c r="P452" s="454"/>
      <c r="Q452" s="454"/>
      <c r="R452" s="454"/>
      <c r="S452" s="454"/>
      <c r="T452" s="454"/>
      <c r="U452" s="454"/>
      <c r="V452" s="454"/>
      <c r="W452" s="454"/>
      <c r="X452" s="454"/>
      <c r="Y452" s="454"/>
      <c r="Z452" s="67"/>
      <c r="AA452" s="67"/>
    </row>
    <row r="453" spans="1:67" ht="27" hidden="1" customHeight="1" x14ac:dyDescent="0.25">
      <c r="A453" s="64" t="s">
        <v>644</v>
      </c>
      <c r="B453" s="64" t="s">
        <v>645</v>
      </c>
      <c r="C453" s="37">
        <v>4301031294</v>
      </c>
      <c r="D453" s="455">
        <v>4680115885189</v>
      </c>
      <c r="E453" s="455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7"/>
      <c r="Q453" s="457"/>
      <c r="R453" s="457"/>
      <c r="S453" s="458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hidden="1" customHeight="1" x14ac:dyDescent="0.25">
      <c r="A454" s="64" t="s">
        <v>646</v>
      </c>
      <c r="B454" s="64" t="s">
        <v>647</v>
      </c>
      <c r="C454" s="37">
        <v>4301031293</v>
      </c>
      <c r="D454" s="455">
        <v>4680115885172</v>
      </c>
      <c r="E454" s="455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7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7"/>
      <c r="Q454" s="457"/>
      <c r="R454" s="457"/>
      <c r="S454" s="458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hidden="1" customHeight="1" x14ac:dyDescent="0.25">
      <c r="A455" s="64" t="s">
        <v>648</v>
      </c>
      <c r="B455" s="64" t="s">
        <v>649</v>
      </c>
      <c r="C455" s="37">
        <v>4301031291</v>
      </c>
      <c r="D455" s="455">
        <v>4680115885110</v>
      </c>
      <c r="E455" s="455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7"/>
      <c r="Q455" s="457"/>
      <c r="R455" s="457"/>
      <c r="S455" s="458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40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idden="1" x14ac:dyDescent="0.2">
      <c r="A456" s="463"/>
      <c r="B456" s="463"/>
      <c r="C456" s="463"/>
      <c r="D456" s="463"/>
      <c r="E456" s="463"/>
      <c r="F456" s="463"/>
      <c r="G456" s="463"/>
      <c r="H456" s="463"/>
      <c r="I456" s="463"/>
      <c r="J456" s="463"/>
      <c r="K456" s="463"/>
      <c r="L456" s="463"/>
      <c r="M456" s="463"/>
      <c r="N456" s="464"/>
      <c r="O456" s="460" t="s">
        <v>43</v>
      </c>
      <c r="P456" s="461"/>
      <c r="Q456" s="461"/>
      <c r="R456" s="461"/>
      <c r="S456" s="461"/>
      <c r="T456" s="461"/>
      <c r="U456" s="462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63"/>
      <c r="B457" s="463"/>
      <c r="C457" s="463"/>
      <c r="D457" s="463"/>
      <c r="E457" s="463"/>
      <c r="F457" s="463"/>
      <c r="G457" s="463"/>
      <c r="H457" s="463"/>
      <c r="I457" s="463"/>
      <c r="J457" s="463"/>
      <c r="K457" s="463"/>
      <c r="L457" s="463"/>
      <c r="M457" s="463"/>
      <c r="N457" s="464"/>
      <c r="O457" s="460" t="s">
        <v>43</v>
      </c>
      <c r="P457" s="461"/>
      <c r="Q457" s="461"/>
      <c r="R457" s="461"/>
      <c r="S457" s="461"/>
      <c r="T457" s="461"/>
      <c r="U457" s="462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hidden="1" customHeight="1" x14ac:dyDescent="0.25">
      <c r="A458" s="453" t="s">
        <v>650</v>
      </c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3"/>
      <c r="P458" s="453"/>
      <c r="Q458" s="453"/>
      <c r="R458" s="453"/>
      <c r="S458" s="453"/>
      <c r="T458" s="453"/>
      <c r="U458" s="453"/>
      <c r="V458" s="453"/>
      <c r="W458" s="453"/>
      <c r="X458" s="453"/>
      <c r="Y458" s="453"/>
      <c r="Z458" s="66"/>
      <c r="AA458" s="66"/>
    </row>
    <row r="459" spans="1:67" ht="14.25" hidden="1" customHeight="1" x14ac:dyDescent="0.25">
      <c r="A459" s="454" t="s">
        <v>77</v>
      </c>
      <c r="B459" s="454"/>
      <c r="C459" s="454"/>
      <c r="D459" s="454"/>
      <c r="E459" s="454"/>
      <c r="F459" s="454"/>
      <c r="G459" s="454"/>
      <c r="H459" s="454"/>
      <c r="I459" s="454"/>
      <c r="J459" s="454"/>
      <c r="K459" s="454"/>
      <c r="L459" s="454"/>
      <c r="M459" s="454"/>
      <c r="N459" s="454"/>
      <c r="O459" s="454"/>
      <c r="P459" s="454"/>
      <c r="Q459" s="454"/>
      <c r="R459" s="454"/>
      <c r="S459" s="454"/>
      <c r="T459" s="454"/>
      <c r="U459" s="454"/>
      <c r="V459" s="454"/>
      <c r="W459" s="454"/>
      <c r="X459" s="454"/>
      <c r="Y459" s="454"/>
      <c r="Z459" s="67"/>
      <c r="AA459" s="67"/>
    </row>
    <row r="460" spans="1:67" ht="27" hidden="1" customHeight="1" x14ac:dyDescent="0.25">
      <c r="A460" s="64" t="s">
        <v>651</v>
      </c>
      <c r="B460" s="64" t="s">
        <v>652</v>
      </c>
      <c r="C460" s="37">
        <v>4301031365</v>
      </c>
      <c r="D460" s="455">
        <v>4680115885738</v>
      </c>
      <c r="E460" s="455"/>
      <c r="F460" s="63">
        <v>1</v>
      </c>
      <c r="G460" s="38">
        <v>4</v>
      </c>
      <c r="H460" s="63">
        <v>4</v>
      </c>
      <c r="I460" s="63">
        <v>4.3600000000000003</v>
      </c>
      <c r="J460" s="38">
        <v>104</v>
      </c>
      <c r="K460" s="38" t="s">
        <v>122</v>
      </c>
      <c r="L460" s="39" t="s">
        <v>80</v>
      </c>
      <c r="M460" s="39"/>
      <c r="N460" s="38">
        <v>40</v>
      </c>
      <c r="O460" s="723" t="s">
        <v>653</v>
      </c>
      <c r="P460" s="457"/>
      <c r="Q460" s="457"/>
      <c r="R460" s="457"/>
      <c r="S460" s="458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IFERROR(IF(X460=0,"",ROUNDUP(X460/H460,0)*0.01196),"")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hidden="1" customHeight="1" x14ac:dyDescent="0.25">
      <c r="A461" s="64" t="s">
        <v>654</v>
      </c>
      <c r="B461" s="64" t="s">
        <v>655</v>
      </c>
      <c r="C461" s="37">
        <v>4301031261</v>
      </c>
      <c r="D461" s="455">
        <v>4680115885103</v>
      </c>
      <c r="E461" s="455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7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57"/>
      <c r="Q461" s="457"/>
      <c r="R461" s="457"/>
      <c r="S461" s="458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48</v>
      </c>
      <c r="AE461" s="80"/>
      <c r="BB461" s="342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hidden="1" x14ac:dyDescent="0.2">
      <c r="A462" s="463"/>
      <c r="B462" s="463"/>
      <c r="C462" s="463"/>
      <c r="D462" s="463"/>
      <c r="E462" s="463"/>
      <c r="F462" s="463"/>
      <c r="G462" s="463"/>
      <c r="H462" s="463"/>
      <c r="I462" s="463"/>
      <c r="J462" s="463"/>
      <c r="K462" s="463"/>
      <c r="L462" s="463"/>
      <c r="M462" s="463"/>
      <c r="N462" s="464"/>
      <c r="O462" s="460" t="s">
        <v>43</v>
      </c>
      <c r="P462" s="461"/>
      <c r="Q462" s="461"/>
      <c r="R462" s="461"/>
      <c r="S462" s="461"/>
      <c r="T462" s="461"/>
      <c r="U462" s="462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hidden="1" x14ac:dyDescent="0.2">
      <c r="A463" s="463"/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4"/>
      <c r="O463" s="460" t="s">
        <v>43</v>
      </c>
      <c r="P463" s="461"/>
      <c r="Q463" s="461"/>
      <c r="R463" s="461"/>
      <c r="S463" s="461"/>
      <c r="T463" s="461"/>
      <c r="U463" s="462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hidden="1" customHeight="1" x14ac:dyDescent="0.25">
      <c r="A464" s="454" t="s">
        <v>228</v>
      </c>
      <c r="B464" s="454"/>
      <c r="C464" s="454"/>
      <c r="D464" s="454"/>
      <c r="E464" s="454"/>
      <c r="F464" s="454"/>
      <c r="G464" s="454"/>
      <c r="H464" s="454"/>
      <c r="I464" s="454"/>
      <c r="J464" s="454"/>
      <c r="K464" s="454"/>
      <c r="L464" s="454"/>
      <c r="M464" s="454"/>
      <c r="N464" s="454"/>
      <c r="O464" s="454"/>
      <c r="P464" s="454"/>
      <c r="Q464" s="454"/>
      <c r="R464" s="454"/>
      <c r="S464" s="454"/>
      <c r="T464" s="454"/>
      <c r="U464" s="454"/>
      <c r="V464" s="454"/>
      <c r="W464" s="454"/>
      <c r="X464" s="454"/>
      <c r="Y464" s="454"/>
      <c r="Z464" s="67"/>
      <c r="AA464" s="67"/>
    </row>
    <row r="465" spans="1:67" ht="27" hidden="1" customHeight="1" x14ac:dyDescent="0.25">
      <c r="A465" s="64" t="s">
        <v>656</v>
      </c>
      <c r="B465" s="64" t="s">
        <v>657</v>
      </c>
      <c r="C465" s="37">
        <v>4301060412</v>
      </c>
      <c r="D465" s="455">
        <v>4680115885509</v>
      </c>
      <c r="E465" s="455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725" t="s">
        <v>658</v>
      </c>
      <c r="P465" s="457"/>
      <c r="Q465" s="457"/>
      <c r="R465" s="457"/>
      <c r="S465" s="458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hidden="1" x14ac:dyDescent="0.2">
      <c r="A466" s="463"/>
      <c r="B466" s="463"/>
      <c r="C466" s="463"/>
      <c r="D466" s="463"/>
      <c r="E466" s="463"/>
      <c r="F466" s="463"/>
      <c r="G466" s="463"/>
      <c r="H466" s="463"/>
      <c r="I466" s="463"/>
      <c r="J466" s="463"/>
      <c r="K466" s="463"/>
      <c r="L466" s="463"/>
      <c r="M466" s="463"/>
      <c r="N466" s="464"/>
      <c r="O466" s="460" t="s">
        <v>43</v>
      </c>
      <c r="P466" s="461"/>
      <c r="Q466" s="461"/>
      <c r="R466" s="461"/>
      <c r="S466" s="461"/>
      <c r="T466" s="461"/>
      <c r="U466" s="462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hidden="1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4"/>
      <c r="O467" s="460" t="s">
        <v>43</v>
      </c>
      <c r="P467" s="461"/>
      <c r="Q467" s="461"/>
      <c r="R467" s="461"/>
      <c r="S467" s="461"/>
      <c r="T467" s="461"/>
      <c r="U467" s="462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hidden="1" customHeight="1" x14ac:dyDescent="0.2">
      <c r="A468" s="452" t="s">
        <v>659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55"/>
      <c r="AA468" s="55"/>
    </row>
    <row r="469" spans="1:67" ht="16.5" hidden="1" customHeight="1" x14ac:dyDescent="0.25">
      <c r="A469" s="453" t="s">
        <v>659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66"/>
      <c r="AA469" s="66"/>
    </row>
    <row r="470" spans="1:67" ht="14.25" hidden="1" customHeight="1" x14ac:dyDescent="0.25">
      <c r="A470" s="454" t="s">
        <v>126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67"/>
      <c r="AA470" s="67"/>
    </row>
    <row r="471" spans="1:67" ht="27" hidden="1" customHeight="1" x14ac:dyDescent="0.25">
      <c r="A471" s="64" t="s">
        <v>660</v>
      </c>
      <c r="B471" s="64" t="s">
        <v>661</v>
      </c>
      <c r="C471" s="37">
        <v>4301011795</v>
      </c>
      <c r="D471" s="455">
        <v>4607091389067</v>
      </c>
      <c r="E471" s="45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122</v>
      </c>
      <c r="L471" s="39" t="s">
        <v>121</v>
      </c>
      <c r="M471" s="39"/>
      <c r="N471" s="38">
        <v>60</v>
      </c>
      <c r="O471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57"/>
      <c r="Q471" s="457"/>
      <c r="R471" s="457"/>
      <c r="S471" s="458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1" si="82">IFERROR(IF(W471="",0,CEILING((W471/$H471),1)*$H471),"")</f>
        <v>0</v>
      </c>
      <c r="Y471" s="42" t="str">
        <f t="shared" ref="Y471:Y477" si="83">IFERROR(IF(X471=0,"",ROUNDUP(X471/H471,0)*0.01196),"")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ref="BL471:BL481" si="84">IFERROR(W471*I471/H471,"0")</f>
        <v>0</v>
      </c>
      <c r="BM471" s="80">
        <f t="shared" ref="BM471:BM481" si="85">IFERROR(X471*I471/H471,"0")</f>
        <v>0</v>
      </c>
      <c r="BN471" s="80">
        <f t="shared" ref="BN471:BN481" si="86">IFERROR(1/J471*(W471/H471),"0")</f>
        <v>0</v>
      </c>
      <c r="BO471" s="80">
        <f t="shared" ref="BO471:BO481" si="87">IFERROR(1/J471*(X471/H471),"0")</f>
        <v>0</v>
      </c>
    </row>
    <row r="472" spans="1:67" ht="27" hidden="1" customHeight="1" x14ac:dyDescent="0.25">
      <c r="A472" s="64" t="s">
        <v>662</v>
      </c>
      <c r="B472" s="64" t="s">
        <v>663</v>
      </c>
      <c r="C472" s="37">
        <v>4301011779</v>
      </c>
      <c r="D472" s="455">
        <v>4607091383522</v>
      </c>
      <c r="E472" s="45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121</v>
      </c>
      <c r="M472" s="39"/>
      <c r="N472" s="38">
        <v>60</v>
      </c>
      <c r="O472" s="7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7"/>
      <c r="Q472" s="457"/>
      <c r="R472" s="457"/>
      <c r="S472" s="458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hidden="1" customHeight="1" x14ac:dyDescent="0.25">
      <c r="A473" s="64" t="s">
        <v>664</v>
      </c>
      <c r="B473" s="64" t="s">
        <v>665</v>
      </c>
      <c r="C473" s="37">
        <v>4301011376</v>
      </c>
      <c r="D473" s="455">
        <v>4680115885226</v>
      </c>
      <c r="E473" s="455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122</v>
      </c>
      <c r="L473" s="39" t="s">
        <v>141</v>
      </c>
      <c r="M473" s="39"/>
      <c r="N473" s="38">
        <v>60</v>
      </c>
      <c r="O473" s="7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7"/>
      <c r="Q473" s="457"/>
      <c r="R473" s="457"/>
      <c r="S473" s="45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27" hidden="1" customHeight="1" x14ac:dyDescent="0.25">
      <c r="A474" s="64" t="s">
        <v>666</v>
      </c>
      <c r="B474" s="64" t="s">
        <v>667</v>
      </c>
      <c r="C474" s="37">
        <v>4301011961</v>
      </c>
      <c r="D474" s="455">
        <v>4680115885271</v>
      </c>
      <c r="E474" s="45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729" t="s">
        <v>668</v>
      </c>
      <c r="P474" s="457"/>
      <c r="Q474" s="457"/>
      <c r="R474" s="457"/>
      <c r="S474" s="45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16.5" hidden="1" customHeight="1" x14ac:dyDescent="0.25">
      <c r="A475" s="64" t="s">
        <v>669</v>
      </c>
      <c r="B475" s="64" t="s">
        <v>670</v>
      </c>
      <c r="C475" s="37">
        <v>4301011774</v>
      </c>
      <c r="D475" s="455">
        <v>4680115884502</v>
      </c>
      <c r="E475" s="45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57"/>
      <c r="Q475" s="457"/>
      <c r="R475" s="457"/>
      <c r="S475" s="45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27" hidden="1" customHeight="1" x14ac:dyDescent="0.25">
      <c r="A476" s="64" t="s">
        <v>671</v>
      </c>
      <c r="B476" s="64" t="s">
        <v>672</v>
      </c>
      <c r="C476" s="37">
        <v>4301011771</v>
      </c>
      <c r="D476" s="455">
        <v>4607091389104</v>
      </c>
      <c r="E476" s="455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7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57"/>
      <c r="Q476" s="457"/>
      <c r="R476" s="457"/>
      <c r="S476" s="45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16.5" hidden="1" customHeight="1" x14ac:dyDescent="0.25">
      <c r="A477" s="64" t="s">
        <v>673</v>
      </c>
      <c r="B477" s="64" t="s">
        <v>674</v>
      </c>
      <c r="C477" s="37">
        <v>4301011799</v>
      </c>
      <c r="D477" s="455">
        <v>4680115884519</v>
      </c>
      <c r="E477" s="455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141</v>
      </c>
      <c r="M477" s="39"/>
      <c r="N477" s="38">
        <v>60</v>
      </c>
      <c r="O477" s="7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57"/>
      <c r="Q477" s="457"/>
      <c r="R477" s="457"/>
      <c r="S477" s="45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 t="shared" si="83"/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hidden="1" customHeight="1" x14ac:dyDescent="0.25">
      <c r="A478" s="64" t="s">
        <v>675</v>
      </c>
      <c r="B478" s="64" t="s">
        <v>676</v>
      </c>
      <c r="C478" s="37">
        <v>4301011778</v>
      </c>
      <c r="D478" s="455">
        <v>4680115880603</v>
      </c>
      <c r="E478" s="455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7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57"/>
      <c r="Q478" s="457"/>
      <c r="R478" s="457"/>
      <c r="S478" s="45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hidden="1" customHeight="1" x14ac:dyDescent="0.25">
      <c r="A479" s="64" t="s">
        <v>677</v>
      </c>
      <c r="B479" s="64" t="s">
        <v>678</v>
      </c>
      <c r="C479" s="37">
        <v>4301011959</v>
      </c>
      <c r="D479" s="455">
        <v>4680115882782</v>
      </c>
      <c r="E479" s="455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734" t="s">
        <v>679</v>
      </c>
      <c r="P479" s="457"/>
      <c r="Q479" s="457"/>
      <c r="R479" s="457"/>
      <c r="S479" s="458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2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0</v>
      </c>
      <c r="BM479" s="80">
        <f t="shared" si="85"/>
        <v>0</v>
      </c>
      <c r="BN479" s="80">
        <f t="shared" si="86"/>
        <v>0</v>
      </c>
      <c r="BO479" s="80">
        <f t="shared" si="87"/>
        <v>0</v>
      </c>
    </row>
    <row r="480" spans="1:67" ht="27" hidden="1" customHeight="1" x14ac:dyDescent="0.25">
      <c r="A480" s="64" t="s">
        <v>680</v>
      </c>
      <c r="B480" s="64" t="s">
        <v>681</v>
      </c>
      <c r="C480" s="37">
        <v>4301011190</v>
      </c>
      <c r="D480" s="455">
        <v>4607091389098</v>
      </c>
      <c r="E480" s="455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141</v>
      </c>
      <c r="M480" s="39"/>
      <c r="N480" s="38">
        <v>50</v>
      </c>
      <c r="O48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7"/>
      <c r="Q480" s="457"/>
      <c r="R480" s="457"/>
      <c r="S480" s="458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ht="27" hidden="1" customHeight="1" x14ac:dyDescent="0.25">
      <c r="A481" s="64" t="s">
        <v>682</v>
      </c>
      <c r="B481" s="64" t="s">
        <v>683</v>
      </c>
      <c r="C481" s="37">
        <v>4301011784</v>
      </c>
      <c r="D481" s="455">
        <v>4607091389982</v>
      </c>
      <c r="E481" s="455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121</v>
      </c>
      <c r="M481" s="39"/>
      <c r="N481" s="38">
        <v>60</v>
      </c>
      <c r="O481" s="7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7"/>
      <c r="Q481" s="457"/>
      <c r="R481" s="457"/>
      <c r="S481" s="458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2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4" t="s">
        <v>67</v>
      </c>
      <c r="BL481" s="80">
        <f t="shared" si="84"/>
        <v>0</v>
      </c>
      <c r="BM481" s="80">
        <f t="shared" si="85"/>
        <v>0</v>
      </c>
      <c r="BN481" s="80">
        <f t="shared" si="86"/>
        <v>0</v>
      </c>
      <c r="BO481" s="80">
        <f t="shared" si="87"/>
        <v>0</v>
      </c>
    </row>
    <row r="482" spans="1:67" hidden="1" x14ac:dyDescent="0.2">
      <c r="A482" s="463"/>
      <c r="B482" s="463"/>
      <c r="C482" s="463"/>
      <c r="D482" s="463"/>
      <c r="E482" s="463"/>
      <c r="F482" s="463"/>
      <c r="G482" s="463"/>
      <c r="H482" s="463"/>
      <c r="I482" s="463"/>
      <c r="J482" s="463"/>
      <c r="K482" s="463"/>
      <c r="L482" s="463"/>
      <c r="M482" s="463"/>
      <c r="N482" s="464"/>
      <c r="O482" s="460" t="s">
        <v>43</v>
      </c>
      <c r="P482" s="461"/>
      <c r="Q482" s="461"/>
      <c r="R482" s="461"/>
      <c r="S482" s="461"/>
      <c r="T482" s="461"/>
      <c r="U482" s="462"/>
      <c r="V482" s="43" t="s">
        <v>42</v>
      </c>
      <c r="W482" s="44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hidden="1" x14ac:dyDescent="0.2">
      <c r="A483" s="463"/>
      <c r="B483" s="463"/>
      <c r="C483" s="463"/>
      <c r="D483" s="463"/>
      <c r="E483" s="463"/>
      <c r="F483" s="463"/>
      <c r="G483" s="463"/>
      <c r="H483" s="463"/>
      <c r="I483" s="463"/>
      <c r="J483" s="463"/>
      <c r="K483" s="463"/>
      <c r="L483" s="463"/>
      <c r="M483" s="463"/>
      <c r="N483" s="464"/>
      <c r="O483" s="460" t="s">
        <v>43</v>
      </c>
      <c r="P483" s="461"/>
      <c r="Q483" s="461"/>
      <c r="R483" s="461"/>
      <c r="S483" s="461"/>
      <c r="T483" s="461"/>
      <c r="U483" s="462"/>
      <c r="V483" s="43" t="s">
        <v>0</v>
      </c>
      <c r="W483" s="44">
        <f>IFERROR(SUM(W471:W481),"0")</f>
        <v>0</v>
      </c>
      <c r="X483" s="44">
        <f>IFERROR(SUM(X471:X481),"0")</f>
        <v>0</v>
      </c>
      <c r="Y483" s="43"/>
      <c r="Z483" s="68"/>
      <c r="AA483" s="68"/>
    </row>
    <row r="484" spans="1:67" ht="14.25" hidden="1" customHeight="1" x14ac:dyDescent="0.25">
      <c r="A484" s="454" t="s">
        <v>118</v>
      </c>
      <c r="B484" s="454"/>
      <c r="C484" s="454"/>
      <c r="D484" s="454"/>
      <c r="E484" s="454"/>
      <c r="F484" s="454"/>
      <c r="G484" s="454"/>
      <c r="H484" s="454"/>
      <c r="I484" s="454"/>
      <c r="J484" s="454"/>
      <c r="K484" s="454"/>
      <c r="L484" s="454"/>
      <c r="M484" s="454"/>
      <c r="N484" s="454"/>
      <c r="O484" s="454"/>
      <c r="P484" s="454"/>
      <c r="Q484" s="454"/>
      <c r="R484" s="454"/>
      <c r="S484" s="454"/>
      <c r="T484" s="454"/>
      <c r="U484" s="454"/>
      <c r="V484" s="454"/>
      <c r="W484" s="454"/>
      <c r="X484" s="454"/>
      <c r="Y484" s="454"/>
      <c r="Z484" s="67"/>
      <c r="AA484" s="67"/>
    </row>
    <row r="485" spans="1:67" ht="16.5" hidden="1" customHeight="1" x14ac:dyDescent="0.25">
      <c r="A485" s="64" t="s">
        <v>684</v>
      </c>
      <c r="B485" s="64" t="s">
        <v>685</v>
      </c>
      <c r="C485" s="37">
        <v>4301020222</v>
      </c>
      <c r="D485" s="455">
        <v>4607091388930</v>
      </c>
      <c r="E485" s="455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122</v>
      </c>
      <c r="L485" s="39" t="s">
        <v>121</v>
      </c>
      <c r="M485" s="39"/>
      <c r="N485" s="38">
        <v>55</v>
      </c>
      <c r="O485" s="7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7"/>
      <c r="Q485" s="457"/>
      <c r="R485" s="457"/>
      <c r="S485" s="458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hidden="1" customHeight="1" x14ac:dyDescent="0.25">
      <c r="A486" s="64" t="s">
        <v>686</v>
      </c>
      <c r="B486" s="64" t="s">
        <v>687</v>
      </c>
      <c r="C486" s="37">
        <v>4301020206</v>
      </c>
      <c r="D486" s="455">
        <v>4680115880054</v>
      </c>
      <c r="E486" s="455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121</v>
      </c>
      <c r="M486" s="39"/>
      <c r="N486" s="38">
        <v>55</v>
      </c>
      <c r="O486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7"/>
      <c r="Q486" s="457"/>
      <c r="R486" s="457"/>
      <c r="S486" s="458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idden="1" x14ac:dyDescent="0.2">
      <c r="A487" s="463"/>
      <c r="B487" s="463"/>
      <c r="C487" s="463"/>
      <c r="D487" s="463"/>
      <c r="E487" s="463"/>
      <c r="F487" s="463"/>
      <c r="G487" s="463"/>
      <c r="H487" s="463"/>
      <c r="I487" s="463"/>
      <c r="J487" s="463"/>
      <c r="K487" s="463"/>
      <c r="L487" s="463"/>
      <c r="M487" s="463"/>
      <c r="N487" s="464"/>
      <c r="O487" s="460" t="s">
        <v>43</v>
      </c>
      <c r="P487" s="461"/>
      <c r="Q487" s="461"/>
      <c r="R487" s="461"/>
      <c r="S487" s="461"/>
      <c r="T487" s="461"/>
      <c r="U487" s="462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hidden="1" x14ac:dyDescent="0.2">
      <c r="A488" s="463"/>
      <c r="B488" s="463"/>
      <c r="C488" s="463"/>
      <c r="D488" s="463"/>
      <c r="E488" s="463"/>
      <c r="F488" s="463"/>
      <c r="G488" s="463"/>
      <c r="H488" s="463"/>
      <c r="I488" s="463"/>
      <c r="J488" s="463"/>
      <c r="K488" s="463"/>
      <c r="L488" s="463"/>
      <c r="M488" s="463"/>
      <c r="N488" s="464"/>
      <c r="O488" s="460" t="s">
        <v>43</v>
      </c>
      <c r="P488" s="461"/>
      <c r="Q488" s="461"/>
      <c r="R488" s="461"/>
      <c r="S488" s="461"/>
      <c r="T488" s="461"/>
      <c r="U488" s="462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hidden="1" customHeight="1" x14ac:dyDescent="0.25">
      <c r="A489" s="454" t="s">
        <v>77</v>
      </c>
      <c r="B489" s="454"/>
      <c r="C489" s="454"/>
      <c r="D489" s="454"/>
      <c r="E489" s="454"/>
      <c r="F489" s="454"/>
      <c r="G489" s="454"/>
      <c r="H489" s="454"/>
      <c r="I489" s="454"/>
      <c r="J489" s="454"/>
      <c r="K489" s="454"/>
      <c r="L489" s="454"/>
      <c r="M489" s="454"/>
      <c r="N489" s="454"/>
      <c r="O489" s="454"/>
      <c r="P489" s="454"/>
      <c r="Q489" s="454"/>
      <c r="R489" s="454"/>
      <c r="S489" s="454"/>
      <c r="T489" s="454"/>
      <c r="U489" s="454"/>
      <c r="V489" s="454"/>
      <c r="W489" s="454"/>
      <c r="X489" s="454"/>
      <c r="Y489" s="454"/>
      <c r="Z489" s="67"/>
      <c r="AA489" s="67"/>
    </row>
    <row r="490" spans="1:67" ht="27" hidden="1" customHeight="1" x14ac:dyDescent="0.25">
      <c r="A490" s="64" t="s">
        <v>688</v>
      </c>
      <c r="B490" s="64" t="s">
        <v>689</v>
      </c>
      <c r="C490" s="37">
        <v>4301031252</v>
      </c>
      <c r="D490" s="455">
        <v>4680115883116</v>
      </c>
      <c r="E490" s="455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121</v>
      </c>
      <c r="M490" s="39"/>
      <c r="N490" s="38">
        <v>60</v>
      </c>
      <c r="O490" s="7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7"/>
      <c r="Q490" s="457"/>
      <c r="R490" s="457"/>
      <c r="S490" s="458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88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ref="BL490:BL495" si="89">IFERROR(W490*I490/H490,"0")</f>
        <v>0</v>
      </c>
      <c r="BM490" s="80">
        <f t="shared" ref="BM490:BM495" si="90">IFERROR(X490*I490/H490,"0")</f>
        <v>0</v>
      </c>
      <c r="BN490" s="80">
        <f t="shared" ref="BN490:BN495" si="91">IFERROR(1/J490*(W490/H490),"0")</f>
        <v>0</v>
      </c>
      <c r="BO490" s="80">
        <f t="shared" ref="BO490:BO495" si="92">IFERROR(1/J490*(X490/H490),"0")</f>
        <v>0</v>
      </c>
    </row>
    <row r="491" spans="1:67" ht="27" hidden="1" customHeight="1" x14ac:dyDescent="0.25">
      <c r="A491" s="64" t="s">
        <v>690</v>
      </c>
      <c r="B491" s="64" t="s">
        <v>691</v>
      </c>
      <c r="C491" s="37">
        <v>4301031248</v>
      </c>
      <c r="D491" s="455">
        <v>4680115883093</v>
      </c>
      <c r="E491" s="455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7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7"/>
      <c r="Q491" s="457"/>
      <c r="R491" s="457"/>
      <c r="S491" s="458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hidden="1" customHeight="1" x14ac:dyDescent="0.25">
      <c r="A492" s="64" t="s">
        <v>692</v>
      </c>
      <c r="B492" s="64" t="s">
        <v>693</v>
      </c>
      <c r="C492" s="37">
        <v>4301031250</v>
      </c>
      <c r="D492" s="455">
        <v>4680115883109</v>
      </c>
      <c r="E492" s="455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7"/>
      <c r="Q492" s="457"/>
      <c r="R492" s="457"/>
      <c r="S492" s="458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hidden="1" customHeight="1" x14ac:dyDescent="0.25">
      <c r="A493" s="64" t="s">
        <v>694</v>
      </c>
      <c r="B493" s="64" t="s">
        <v>695</v>
      </c>
      <c r="C493" s="37">
        <v>4301031249</v>
      </c>
      <c r="D493" s="455">
        <v>4680115882072</v>
      </c>
      <c r="E493" s="455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121</v>
      </c>
      <c r="M493" s="39"/>
      <c r="N493" s="38">
        <v>60</v>
      </c>
      <c r="O493" s="7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7"/>
      <c r="Q493" s="457"/>
      <c r="R493" s="457"/>
      <c r="S493" s="45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hidden="1" customHeight="1" x14ac:dyDescent="0.25">
      <c r="A494" s="64" t="s">
        <v>696</v>
      </c>
      <c r="B494" s="64" t="s">
        <v>697</v>
      </c>
      <c r="C494" s="37">
        <v>4301031251</v>
      </c>
      <c r="D494" s="455">
        <v>4680115882102</v>
      </c>
      <c r="E494" s="455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7"/>
      <c r="Q494" s="457"/>
      <c r="R494" s="457"/>
      <c r="S494" s="45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ht="27" hidden="1" customHeight="1" x14ac:dyDescent="0.25">
      <c r="A495" s="64" t="s">
        <v>698</v>
      </c>
      <c r="B495" s="64" t="s">
        <v>699</v>
      </c>
      <c r="C495" s="37">
        <v>4301031253</v>
      </c>
      <c r="D495" s="455">
        <v>4680115882096</v>
      </c>
      <c r="E495" s="455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7"/>
      <c r="Q495" s="457"/>
      <c r="R495" s="457"/>
      <c r="S495" s="458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89"/>
        <v>0</v>
      </c>
      <c r="BM495" s="80">
        <f t="shared" si="90"/>
        <v>0</v>
      </c>
      <c r="BN495" s="80">
        <f t="shared" si="91"/>
        <v>0</v>
      </c>
      <c r="BO495" s="80">
        <f t="shared" si="92"/>
        <v>0</v>
      </c>
    </row>
    <row r="496" spans="1:67" hidden="1" x14ac:dyDescent="0.2">
      <c r="A496" s="463"/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4"/>
      <c r="O496" s="460" t="s">
        <v>43</v>
      </c>
      <c r="P496" s="461"/>
      <c r="Q496" s="461"/>
      <c r="R496" s="461"/>
      <c r="S496" s="461"/>
      <c r="T496" s="461"/>
      <c r="U496" s="462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hidden="1" x14ac:dyDescent="0.2">
      <c r="A497" s="463"/>
      <c r="B497" s="463"/>
      <c r="C497" s="463"/>
      <c r="D497" s="463"/>
      <c r="E497" s="463"/>
      <c r="F497" s="463"/>
      <c r="G497" s="463"/>
      <c r="H497" s="463"/>
      <c r="I497" s="463"/>
      <c r="J497" s="463"/>
      <c r="K497" s="463"/>
      <c r="L497" s="463"/>
      <c r="M497" s="463"/>
      <c r="N497" s="464"/>
      <c r="O497" s="460" t="s">
        <v>43</v>
      </c>
      <c r="P497" s="461"/>
      <c r="Q497" s="461"/>
      <c r="R497" s="461"/>
      <c r="S497" s="461"/>
      <c r="T497" s="461"/>
      <c r="U497" s="462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hidden="1" customHeight="1" x14ac:dyDescent="0.25">
      <c r="A498" s="454" t="s">
        <v>85</v>
      </c>
      <c r="B498" s="454"/>
      <c r="C498" s="454"/>
      <c r="D498" s="454"/>
      <c r="E498" s="454"/>
      <c r="F498" s="454"/>
      <c r="G498" s="454"/>
      <c r="H498" s="454"/>
      <c r="I498" s="454"/>
      <c r="J498" s="454"/>
      <c r="K498" s="454"/>
      <c r="L498" s="454"/>
      <c r="M498" s="454"/>
      <c r="N498" s="454"/>
      <c r="O498" s="454"/>
      <c r="P498" s="454"/>
      <c r="Q498" s="454"/>
      <c r="R498" s="454"/>
      <c r="S498" s="454"/>
      <c r="T498" s="454"/>
      <c r="U498" s="454"/>
      <c r="V498" s="454"/>
      <c r="W498" s="454"/>
      <c r="X498" s="454"/>
      <c r="Y498" s="454"/>
      <c r="Z498" s="67"/>
      <c r="AA498" s="67"/>
    </row>
    <row r="499" spans="1:67" ht="16.5" hidden="1" customHeight="1" x14ac:dyDescent="0.25">
      <c r="A499" s="64" t="s">
        <v>700</v>
      </c>
      <c r="B499" s="64" t="s">
        <v>701</v>
      </c>
      <c r="C499" s="37">
        <v>4301051230</v>
      </c>
      <c r="D499" s="455">
        <v>4607091383409</v>
      </c>
      <c r="E499" s="455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7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7"/>
      <c r="Q499" s="457"/>
      <c r="R499" s="457"/>
      <c r="S499" s="458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hidden="1" customHeight="1" x14ac:dyDescent="0.25">
      <c r="A500" s="64" t="s">
        <v>702</v>
      </c>
      <c r="B500" s="64" t="s">
        <v>703</v>
      </c>
      <c r="C500" s="37">
        <v>4301051231</v>
      </c>
      <c r="D500" s="455">
        <v>4607091383416</v>
      </c>
      <c r="E500" s="455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7"/>
      <c r="Q500" s="457"/>
      <c r="R500" s="457"/>
      <c r="S500" s="458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hidden="1" customHeight="1" x14ac:dyDescent="0.25">
      <c r="A501" s="64" t="s">
        <v>704</v>
      </c>
      <c r="B501" s="64" t="s">
        <v>705</v>
      </c>
      <c r="C501" s="37">
        <v>4301051058</v>
      </c>
      <c r="D501" s="455">
        <v>4680115883536</v>
      </c>
      <c r="E501" s="455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7"/>
      <c r="Q501" s="457"/>
      <c r="R501" s="457"/>
      <c r="S501" s="458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5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idden="1" x14ac:dyDescent="0.2">
      <c r="A502" s="463"/>
      <c r="B502" s="463"/>
      <c r="C502" s="463"/>
      <c r="D502" s="463"/>
      <c r="E502" s="463"/>
      <c r="F502" s="463"/>
      <c r="G502" s="463"/>
      <c r="H502" s="463"/>
      <c r="I502" s="463"/>
      <c r="J502" s="463"/>
      <c r="K502" s="463"/>
      <c r="L502" s="463"/>
      <c r="M502" s="463"/>
      <c r="N502" s="464"/>
      <c r="O502" s="460" t="s">
        <v>43</v>
      </c>
      <c r="P502" s="461"/>
      <c r="Q502" s="461"/>
      <c r="R502" s="461"/>
      <c r="S502" s="461"/>
      <c r="T502" s="461"/>
      <c r="U502" s="462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hidden="1" x14ac:dyDescent="0.2">
      <c r="A503" s="463"/>
      <c r="B503" s="463"/>
      <c r="C503" s="463"/>
      <c r="D503" s="463"/>
      <c r="E503" s="463"/>
      <c r="F503" s="463"/>
      <c r="G503" s="463"/>
      <c r="H503" s="463"/>
      <c r="I503" s="463"/>
      <c r="J503" s="463"/>
      <c r="K503" s="463"/>
      <c r="L503" s="463"/>
      <c r="M503" s="463"/>
      <c r="N503" s="464"/>
      <c r="O503" s="460" t="s">
        <v>43</v>
      </c>
      <c r="P503" s="461"/>
      <c r="Q503" s="461"/>
      <c r="R503" s="461"/>
      <c r="S503" s="461"/>
      <c r="T503" s="461"/>
      <c r="U503" s="462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hidden="1" customHeight="1" x14ac:dyDescent="0.25">
      <c r="A504" s="454" t="s">
        <v>228</v>
      </c>
      <c r="B504" s="454"/>
      <c r="C504" s="454"/>
      <c r="D504" s="454"/>
      <c r="E504" s="454"/>
      <c r="F504" s="454"/>
      <c r="G504" s="454"/>
      <c r="H504" s="454"/>
      <c r="I504" s="454"/>
      <c r="J504" s="454"/>
      <c r="K504" s="454"/>
      <c r="L504" s="454"/>
      <c r="M504" s="454"/>
      <c r="N504" s="454"/>
      <c r="O504" s="454"/>
      <c r="P504" s="454"/>
      <c r="Q504" s="454"/>
      <c r="R504" s="454"/>
      <c r="S504" s="454"/>
      <c r="T504" s="454"/>
      <c r="U504" s="454"/>
      <c r="V504" s="454"/>
      <c r="W504" s="454"/>
      <c r="X504" s="454"/>
      <c r="Y504" s="454"/>
      <c r="Z504" s="67"/>
      <c r="AA504" s="67"/>
    </row>
    <row r="505" spans="1:67" ht="16.5" hidden="1" customHeight="1" x14ac:dyDescent="0.25">
      <c r="A505" s="64" t="s">
        <v>706</v>
      </c>
      <c r="B505" s="64" t="s">
        <v>707</v>
      </c>
      <c r="C505" s="37">
        <v>4301060363</v>
      </c>
      <c r="D505" s="455">
        <v>4680115885035</v>
      </c>
      <c r="E505" s="455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122</v>
      </c>
      <c r="L505" s="39" t="s">
        <v>80</v>
      </c>
      <c r="M505" s="39"/>
      <c r="N505" s="38">
        <v>35</v>
      </c>
      <c r="O505" s="7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7"/>
      <c r="Q505" s="457"/>
      <c r="R505" s="457"/>
      <c r="S505" s="458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idden="1" x14ac:dyDescent="0.2">
      <c r="A506" s="463"/>
      <c r="B506" s="463"/>
      <c r="C506" s="463"/>
      <c r="D506" s="463"/>
      <c r="E506" s="463"/>
      <c r="F506" s="463"/>
      <c r="G506" s="463"/>
      <c r="H506" s="463"/>
      <c r="I506" s="463"/>
      <c r="J506" s="463"/>
      <c r="K506" s="463"/>
      <c r="L506" s="463"/>
      <c r="M506" s="463"/>
      <c r="N506" s="464"/>
      <c r="O506" s="460" t="s">
        <v>43</v>
      </c>
      <c r="P506" s="461"/>
      <c r="Q506" s="461"/>
      <c r="R506" s="461"/>
      <c r="S506" s="461"/>
      <c r="T506" s="461"/>
      <c r="U506" s="462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hidden="1" x14ac:dyDescent="0.2">
      <c r="A507" s="463"/>
      <c r="B507" s="463"/>
      <c r="C507" s="463"/>
      <c r="D507" s="463"/>
      <c r="E507" s="463"/>
      <c r="F507" s="463"/>
      <c r="G507" s="463"/>
      <c r="H507" s="463"/>
      <c r="I507" s="463"/>
      <c r="J507" s="463"/>
      <c r="K507" s="463"/>
      <c r="L507" s="463"/>
      <c r="M507" s="463"/>
      <c r="N507" s="464"/>
      <c r="O507" s="460" t="s">
        <v>43</v>
      </c>
      <c r="P507" s="461"/>
      <c r="Q507" s="461"/>
      <c r="R507" s="461"/>
      <c r="S507" s="461"/>
      <c r="T507" s="461"/>
      <c r="U507" s="462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hidden="1" customHeight="1" x14ac:dyDescent="0.2">
      <c r="A508" s="452" t="s">
        <v>708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55"/>
      <c r="AA508" s="55"/>
    </row>
    <row r="509" spans="1:67" ht="16.5" hidden="1" customHeight="1" x14ac:dyDescent="0.25">
      <c r="A509" s="453" t="s">
        <v>708</v>
      </c>
      <c r="B509" s="453"/>
      <c r="C509" s="453"/>
      <c r="D509" s="453"/>
      <c r="E509" s="453"/>
      <c r="F509" s="453"/>
      <c r="G509" s="453"/>
      <c r="H509" s="453"/>
      <c r="I509" s="453"/>
      <c r="J509" s="453"/>
      <c r="K509" s="453"/>
      <c r="L509" s="453"/>
      <c r="M509" s="453"/>
      <c r="N509" s="453"/>
      <c r="O509" s="453"/>
      <c r="P509" s="453"/>
      <c r="Q509" s="453"/>
      <c r="R509" s="453"/>
      <c r="S509" s="453"/>
      <c r="T509" s="453"/>
      <c r="U509" s="453"/>
      <c r="V509" s="453"/>
      <c r="W509" s="453"/>
      <c r="X509" s="453"/>
      <c r="Y509" s="453"/>
      <c r="Z509" s="66"/>
      <c r="AA509" s="66"/>
    </row>
    <row r="510" spans="1:67" ht="14.25" hidden="1" customHeight="1" x14ac:dyDescent="0.25">
      <c r="A510" s="454" t="s">
        <v>126</v>
      </c>
      <c r="B510" s="454"/>
      <c r="C510" s="454"/>
      <c r="D510" s="454"/>
      <c r="E510" s="454"/>
      <c r="F510" s="454"/>
      <c r="G510" s="454"/>
      <c r="H510" s="454"/>
      <c r="I510" s="454"/>
      <c r="J510" s="454"/>
      <c r="K510" s="454"/>
      <c r="L510" s="454"/>
      <c r="M510" s="454"/>
      <c r="N510" s="454"/>
      <c r="O510" s="454"/>
      <c r="P510" s="454"/>
      <c r="Q510" s="454"/>
      <c r="R510" s="454"/>
      <c r="S510" s="454"/>
      <c r="T510" s="454"/>
      <c r="U510" s="454"/>
      <c r="V510" s="454"/>
      <c r="W510" s="454"/>
      <c r="X510" s="454"/>
      <c r="Y510" s="454"/>
      <c r="Z510" s="67"/>
      <c r="AA510" s="67"/>
    </row>
    <row r="511" spans="1:67" ht="27" hidden="1" customHeight="1" x14ac:dyDescent="0.25">
      <c r="A511" s="64" t="s">
        <v>709</v>
      </c>
      <c r="B511" s="64" t="s">
        <v>710</v>
      </c>
      <c r="C511" s="37">
        <v>4301011763</v>
      </c>
      <c r="D511" s="455">
        <v>4640242181011</v>
      </c>
      <c r="E511" s="455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141</v>
      </c>
      <c r="M511" s="39"/>
      <c r="N511" s="38">
        <v>55</v>
      </c>
      <c r="O511" s="749" t="s">
        <v>711</v>
      </c>
      <c r="P511" s="457"/>
      <c r="Q511" s="457"/>
      <c r="R511" s="457"/>
      <c r="S511" s="458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3">IFERROR(IF(W511="",0,CEILING((W511/$H511),1)*$H511),"")</f>
        <v>0</v>
      </c>
      <c r="Y511" s="42" t="str">
        <f t="shared" ref="Y511:Y516" si="94">IFERROR(IF(X511=0,"",ROUNDUP(X511/H511,0)*0.02175),"")</f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ref="BL511:BL519" si="95">IFERROR(W511*I511/H511,"0")</f>
        <v>0</v>
      </c>
      <c r="BM511" s="80">
        <f t="shared" ref="BM511:BM519" si="96">IFERROR(X511*I511/H511,"0")</f>
        <v>0</v>
      </c>
      <c r="BN511" s="80">
        <f t="shared" ref="BN511:BN519" si="97">IFERROR(1/J511*(W511/H511),"0")</f>
        <v>0</v>
      </c>
      <c r="BO511" s="80">
        <f t="shared" ref="BO511:BO519" si="98">IFERROR(1/J511*(X511/H511),"0")</f>
        <v>0</v>
      </c>
    </row>
    <row r="512" spans="1:67" ht="27" hidden="1" customHeight="1" x14ac:dyDescent="0.25">
      <c r="A512" s="64" t="s">
        <v>712</v>
      </c>
      <c r="B512" s="64" t="s">
        <v>713</v>
      </c>
      <c r="C512" s="37">
        <v>4301011951</v>
      </c>
      <c r="D512" s="455">
        <v>4640242180045</v>
      </c>
      <c r="E512" s="455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121</v>
      </c>
      <c r="M512" s="39"/>
      <c r="N512" s="38">
        <v>55</v>
      </c>
      <c r="O512" s="750" t="s">
        <v>714</v>
      </c>
      <c r="P512" s="457"/>
      <c r="Q512" s="457"/>
      <c r="R512" s="457"/>
      <c r="S512" s="458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hidden="1" customHeight="1" x14ac:dyDescent="0.25">
      <c r="A513" s="64" t="s">
        <v>715</v>
      </c>
      <c r="B513" s="64" t="s">
        <v>716</v>
      </c>
      <c r="C513" s="37">
        <v>4301011585</v>
      </c>
      <c r="D513" s="455">
        <v>4640242180441</v>
      </c>
      <c r="E513" s="455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122</v>
      </c>
      <c r="L513" s="39" t="s">
        <v>121</v>
      </c>
      <c r="M513" s="39"/>
      <c r="N513" s="38">
        <v>50</v>
      </c>
      <c r="O513" s="751" t="s">
        <v>717</v>
      </c>
      <c r="P513" s="457"/>
      <c r="Q513" s="457"/>
      <c r="R513" s="457"/>
      <c r="S513" s="458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hidden="1" customHeight="1" x14ac:dyDescent="0.25">
      <c r="A514" s="64" t="s">
        <v>718</v>
      </c>
      <c r="B514" s="64" t="s">
        <v>719</v>
      </c>
      <c r="C514" s="37">
        <v>4301011950</v>
      </c>
      <c r="D514" s="455">
        <v>4640242180601</v>
      </c>
      <c r="E514" s="455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122</v>
      </c>
      <c r="L514" s="39" t="s">
        <v>121</v>
      </c>
      <c r="M514" s="39"/>
      <c r="N514" s="38">
        <v>55</v>
      </c>
      <c r="O514" s="752" t="s">
        <v>720</v>
      </c>
      <c r="P514" s="457"/>
      <c r="Q514" s="457"/>
      <c r="R514" s="457"/>
      <c r="S514" s="45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hidden="1" customHeight="1" x14ac:dyDescent="0.25">
      <c r="A515" s="64" t="s">
        <v>721</v>
      </c>
      <c r="B515" s="64" t="s">
        <v>722</v>
      </c>
      <c r="C515" s="37">
        <v>4301011584</v>
      </c>
      <c r="D515" s="455">
        <v>4640242180564</v>
      </c>
      <c r="E515" s="455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122</v>
      </c>
      <c r="L515" s="39" t="s">
        <v>121</v>
      </c>
      <c r="M515" s="39"/>
      <c r="N515" s="38">
        <v>50</v>
      </c>
      <c r="O515" s="753" t="s">
        <v>723</v>
      </c>
      <c r="P515" s="457"/>
      <c r="Q515" s="457"/>
      <c r="R515" s="457"/>
      <c r="S515" s="45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hidden="1" customHeight="1" x14ac:dyDescent="0.25">
      <c r="A516" s="64" t="s">
        <v>724</v>
      </c>
      <c r="B516" s="64" t="s">
        <v>725</v>
      </c>
      <c r="C516" s="37">
        <v>4301011762</v>
      </c>
      <c r="D516" s="455">
        <v>4640242180922</v>
      </c>
      <c r="E516" s="455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122</v>
      </c>
      <c r="L516" s="39" t="s">
        <v>121</v>
      </c>
      <c r="M516" s="39"/>
      <c r="N516" s="38">
        <v>55</v>
      </c>
      <c r="O516" s="754" t="s">
        <v>726</v>
      </c>
      <c r="P516" s="457"/>
      <c r="Q516" s="457"/>
      <c r="R516" s="457"/>
      <c r="S516" s="45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 t="shared" si="94"/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hidden="1" customHeight="1" x14ac:dyDescent="0.25">
      <c r="A517" s="64" t="s">
        <v>727</v>
      </c>
      <c r="B517" s="64" t="s">
        <v>728</v>
      </c>
      <c r="C517" s="37">
        <v>4301011764</v>
      </c>
      <c r="D517" s="455">
        <v>4640242181189</v>
      </c>
      <c r="E517" s="455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141</v>
      </c>
      <c r="M517" s="39"/>
      <c r="N517" s="38">
        <v>55</v>
      </c>
      <c r="O517" s="755" t="s">
        <v>729</v>
      </c>
      <c r="P517" s="457"/>
      <c r="Q517" s="457"/>
      <c r="R517" s="457"/>
      <c r="S517" s="45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hidden="1" customHeight="1" x14ac:dyDescent="0.25">
      <c r="A518" s="64" t="s">
        <v>730</v>
      </c>
      <c r="B518" s="64" t="s">
        <v>731</v>
      </c>
      <c r="C518" s="37">
        <v>4301011551</v>
      </c>
      <c r="D518" s="455">
        <v>4640242180038</v>
      </c>
      <c r="E518" s="455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50</v>
      </c>
      <c r="O518" s="756" t="s">
        <v>732</v>
      </c>
      <c r="P518" s="457"/>
      <c r="Q518" s="457"/>
      <c r="R518" s="457"/>
      <c r="S518" s="45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ht="27" hidden="1" customHeight="1" x14ac:dyDescent="0.25">
      <c r="A519" s="64" t="s">
        <v>733</v>
      </c>
      <c r="B519" s="64" t="s">
        <v>734</v>
      </c>
      <c r="C519" s="37">
        <v>4301011765</v>
      </c>
      <c r="D519" s="455">
        <v>4640242181172</v>
      </c>
      <c r="E519" s="455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55</v>
      </c>
      <c r="O519" s="757" t="s">
        <v>735</v>
      </c>
      <c r="P519" s="457"/>
      <c r="Q519" s="457"/>
      <c r="R519" s="457"/>
      <c r="S519" s="458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3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5" t="s">
        <v>67</v>
      </c>
      <c r="BL519" s="80">
        <f t="shared" si="95"/>
        <v>0</v>
      </c>
      <c r="BM519" s="80">
        <f t="shared" si="96"/>
        <v>0</v>
      </c>
      <c r="BN519" s="80">
        <f t="shared" si="97"/>
        <v>0</v>
      </c>
      <c r="BO519" s="80">
        <f t="shared" si="98"/>
        <v>0</v>
      </c>
    </row>
    <row r="520" spans="1:67" hidden="1" x14ac:dyDescent="0.2">
      <c r="A520" s="463"/>
      <c r="B520" s="463"/>
      <c r="C520" s="463"/>
      <c r="D520" s="463"/>
      <c r="E520" s="463"/>
      <c r="F520" s="463"/>
      <c r="G520" s="463"/>
      <c r="H520" s="463"/>
      <c r="I520" s="463"/>
      <c r="J520" s="463"/>
      <c r="K520" s="463"/>
      <c r="L520" s="463"/>
      <c r="M520" s="463"/>
      <c r="N520" s="464"/>
      <c r="O520" s="460" t="s">
        <v>43</v>
      </c>
      <c r="P520" s="461"/>
      <c r="Q520" s="461"/>
      <c r="R520" s="461"/>
      <c r="S520" s="461"/>
      <c r="T520" s="461"/>
      <c r="U520" s="462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hidden="1" x14ac:dyDescent="0.2">
      <c r="A521" s="463"/>
      <c r="B521" s="463"/>
      <c r="C521" s="463"/>
      <c r="D521" s="463"/>
      <c r="E521" s="463"/>
      <c r="F521" s="463"/>
      <c r="G521" s="463"/>
      <c r="H521" s="463"/>
      <c r="I521" s="463"/>
      <c r="J521" s="463"/>
      <c r="K521" s="463"/>
      <c r="L521" s="463"/>
      <c r="M521" s="463"/>
      <c r="N521" s="464"/>
      <c r="O521" s="460" t="s">
        <v>43</v>
      </c>
      <c r="P521" s="461"/>
      <c r="Q521" s="461"/>
      <c r="R521" s="461"/>
      <c r="S521" s="461"/>
      <c r="T521" s="461"/>
      <c r="U521" s="462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hidden="1" customHeight="1" x14ac:dyDescent="0.25">
      <c r="A522" s="454" t="s">
        <v>118</v>
      </c>
      <c r="B522" s="454"/>
      <c r="C522" s="454"/>
      <c r="D522" s="454"/>
      <c r="E522" s="454"/>
      <c r="F522" s="454"/>
      <c r="G522" s="454"/>
      <c r="H522" s="454"/>
      <c r="I522" s="454"/>
      <c r="J522" s="454"/>
      <c r="K522" s="454"/>
      <c r="L522" s="454"/>
      <c r="M522" s="454"/>
      <c r="N522" s="454"/>
      <c r="O522" s="454"/>
      <c r="P522" s="454"/>
      <c r="Q522" s="454"/>
      <c r="R522" s="454"/>
      <c r="S522" s="454"/>
      <c r="T522" s="454"/>
      <c r="U522" s="454"/>
      <c r="V522" s="454"/>
      <c r="W522" s="454"/>
      <c r="X522" s="454"/>
      <c r="Y522" s="454"/>
      <c r="Z522" s="67"/>
      <c r="AA522" s="67"/>
    </row>
    <row r="523" spans="1:67" ht="27" hidden="1" customHeight="1" x14ac:dyDescent="0.25">
      <c r="A523" s="64" t="s">
        <v>736</v>
      </c>
      <c r="B523" s="64" t="s">
        <v>737</v>
      </c>
      <c r="C523" s="37">
        <v>4301020260</v>
      </c>
      <c r="D523" s="455">
        <v>4640242180526</v>
      </c>
      <c r="E523" s="455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121</v>
      </c>
      <c r="M523" s="39"/>
      <c r="N523" s="38">
        <v>50</v>
      </c>
      <c r="O523" s="758" t="s">
        <v>738</v>
      </c>
      <c r="P523" s="457"/>
      <c r="Q523" s="457"/>
      <c r="R523" s="457"/>
      <c r="S523" s="458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hidden="1" customHeight="1" x14ac:dyDescent="0.25">
      <c r="A524" s="64" t="s">
        <v>739</v>
      </c>
      <c r="B524" s="64" t="s">
        <v>740</v>
      </c>
      <c r="C524" s="37">
        <v>4301020269</v>
      </c>
      <c r="D524" s="455">
        <v>4640242180519</v>
      </c>
      <c r="E524" s="455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141</v>
      </c>
      <c r="M524" s="39"/>
      <c r="N524" s="38">
        <v>50</v>
      </c>
      <c r="O524" s="759" t="s">
        <v>741</v>
      </c>
      <c r="P524" s="457"/>
      <c r="Q524" s="457"/>
      <c r="R524" s="457"/>
      <c r="S524" s="45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hidden="1" customHeight="1" x14ac:dyDescent="0.25">
      <c r="A525" s="64" t="s">
        <v>742</v>
      </c>
      <c r="B525" s="64" t="s">
        <v>743</v>
      </c>
      <c r="C525" s="37">
        <v>4301020309</v>
      </c>
      <c r="D525" s="455">
        <v>4640242180090</v>
      </c>
      <c r="E525" s="455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760" t="s">
        <v>744</v>
      </c>
      <c r="P525" s="457"/>
      <c r="Q525" s="457"/>
      <c r="R525" s="457"/>
      <c r="S525" s="45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745</v>
      </c>
      <c r="B526" s="64" t="s">
        <v>746</v>
      </c>
      <c r="C526" s="37">
        <v>4301020314</v>
      </c>
      <c r="D526" s="455">
        <v>4640242180090</v>
      </c>
      <c r="E526" s="455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761" t="s">
        <v>747</v>
      </c>
      <c r="P526" s="457"/>
      <c r="Q526" s="457"/>
      <c r="R526" s="457"/>
      <c r="S526" s="458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748</v>
      </c>
      <c r="B527" s="64" t="s">
        <v>749</v>
      </c>
      <c r="C527" s="37">
        <v>4301020295</v>
      </c>
      <c r="D527" s="455">
        <v>4640242181363</v>
      </c>
      <c r="E527" s="455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121</v>
      </c>
      <c r="M527" s="39"/>
      <c r="N527" s="38">
        <v>50</v>
      </c>
      <c r="O527" s="762" t="s">
        <v>750</v>
      </c>
      <c r="P527" s="457"/>
      <c r="Q527" s="457"/>
      <c r="R527" s="457"/>
      <c r="S527" s="458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80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idden="1" x14ac:dyDescent="0.2">
      <c r="A528" s="463"/>
      <c r="B528" s="463"/>
      <c r="C528" s="463"/>
      <c r="D528" s="463"/>
      <c r="E528" s="463"/>
      <c r="F528" s="463"/>
      <c r="G528" s="463"/>
      <c r="H528" s="463"/>
      <c r="I528" s="463"/>
      <c r="J528" s="463"/>
      <c r="K528" s="463"/>
      <c r="L528" s="463"/>
      <c r="M528" s="463"/>
      <c r="N528" s="464"/>
      <c r="O528" s="460" t="s">
        <v>43</v>
      </c>
      <c r="P528" s="461"/>
      <c r="Q528" s="461"/>
      <c r="R528" s="461"/>
      <c r="S528" s="461"/>
      <c r="T528" s="461"/>
      <c r="U528" s="462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hidden="1" x14ac:dyDescent="0.2">
      <c r="A529" s="463"/>
      <c r="B529" s="463"/>
      <c r="C529" s="463"/>
      <c r="D529" s="463"/>
      <c r="E529" s="463"/>
      <c r="F529" s="463"/>
      <c r="G529" s="463"/>
      <c r="H529" s="463"/>
      <c r="I529" s="463"/>
      <c r="J529" s="463"/>
      <c r="K529" s="463"/>
      <c r="L529" s="463"/>
      <c r="M529" s="463"/>
      <c r="N529" s="464"/>
      <c r="O529" s="460" t="s">
        <v>43</v>
      </c>
      <c r="P529" s="461"/>
      <c r="Q529" s="461"/>
      <c r="R529" s="461"/>
      <c r="S529" s="461"/>
      <c r="T529" s="461"/>
      <c r="U529" s="462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hidden="1" customHeight="1" x14ac:dyDescent="0.25">
      <c r="A530" s="454" t="s">
        <v>77</v>
      </c>
      <c r="B530" s="454"/>
      <c r="C530" s="454"/>
      <c r="D530" s="454"/>
      <c r="E530" s="454"/>
      <c r="F530" s="454"/>
      <c r="G530" s="454"/>
      <c r="H530" s="454"/>
      <c r="I530" s="454"/>
      <c r="J530" s="454"/>
      <c r="K530" s="454"/>
      <c r="L530" s="454"/>
      <c r="M530" s="454"/>
      <c r="N530" s="454"/>
      <c r="O530" s="454"/>
      <c r="P530" s="454"/>
      <c r="Q530" s="454"/>
      <c r="R530" s="454"/>
      <c r="S530" s="454"/>
      <c r="T530" s="454"/>
      <c r="U530" s="454"/>
      <c r="V530" s="454"/>
      <c r="W530" s="454"/>
      <c r="X530" s="454"/>
      <c r="Y530" s="454"/>
      <c r="Z530" s="67"/>
      <c r="AA530" s="67"/>
    </row>
    <row r="531" spans="1:67" ht="27" hidden="1" customHeight="1" x14ac:dyDescent="0.25">
      <c r="A531" s="64" t="s">
        <v>751</v>
      </c>
      <c r="B531" s="64" t="s">
        <v>752</v>
      </c>
      <c r="C531" s="37">
        <v>4301031280</v>
      </c>
      <c r="D531" s="455">
        <v>4640242180816</v>
      </c>
      <c r="E531" s="455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3" t="s">
        <v>753</v>
      </c>
      <c r="P531" s="457"/>
      <c r="Q531" s="457"/>
      <c r="R531" s="457"/>
      <c r="S531" s="458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hidden="1" customHeight="1" x14ac:dyDescent="0.25">
      <c r="A532" s="64" t="s">
        <v>754</v>
      </c>
      <c r="B532" s="64" t="s">
        <v>755</v>
      </c>
      <c r="C532" s="37">
        <v>4301031244</v>
      </c>
      <c r="D532" s="455">
        <v>4640242180595</v>
      </c>
      <c r="E532" s="455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4" t="s">
        <v>756</v>
      </c>
      <c r="P532" s="457"/>
      <c r="Q532" s="457"/>
      <c r="R532" s="457"/>
      <c r="S532" s="458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hidden="1" customHeight="1" x14ac:dyDescent="0.25">
      <c r="A533" s="64" t="s">
        <v>757</v>
      </c>
      <c r="B533" s="64" t="s">
        <v>758</v>
      </c>
      <c r="C533" s="37">
        <v>4301031321</v>
      </c>
      <c r="D533" s="455">
        <v>4640242180076</v>
      </c>
      <c r="E533" s="455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5" t="s">
        <v>759</v>
      </c>
      <c r="P533" s="457"/>
      <c r="Q533" s="457"/>
      <c r="R533" s="457"/>
      <c r="S533" s="458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hidden="1" customHeight="1" x14ac:dyDescent="0.25">
      <c r="A534" s="64" t="s">
        <v>760</v>
      </c>
      <c r="B534" s="64" t="s">
        <v>761</v>
      </c>
      <c r="C534" s="37">
        <v>4301031200</v>
      </c>
      <c r="D534" s="455">
        <v>4640242180489</v>
      </c>
      <c r="E534" s="455"/>
      <c r="F534" s="63">
        <v>0.28000000000000003</v>
      </c>
      <c r="G534" s="38">
        <v>6</v>
      </c>
      <c r="H534" s="63">
        <v>1.68</v>
      </c>
      <c r="I534" s="63">
        <v>1.84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766" t="s">
        <v>762</v>
      </c>
      <c r="P534" s="457"/>
      <c r="Q534" s="457"/>
      <c r="R534" s="457"/>
      <c r="S534" s="458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idden="1" x14ac:dyDescent="0.2">
      <c r="A535" s="463"/>
      <c r="B535" s="463"/>
      <c r="C535" s="463"/>
      <c r="D535" s="463"/>
      <c r="E535" s="463"/>
      <c r="F535" s="463"/>
      <c r="G535" s="463"/>
      <c r="H535" s="463"/>
      <c r="I535" s="463"/>
      <c r="J535" s="463"/>
      <c r="K535" s="463"/>
      <c r="L535" s="463"/>
      <c r="M535" s="463"/>
      <c r="N535" s="464"/>
      <c r="O535" s="460" t="s">
        <v>43</v>
      </c>
      <c r="P535" s="461"/>
      <c r="Q535" s="461"/>
      <c r="R535" s="461"/>
      <c r="S535" s="461"/>
      <c r="T535" s="461"/>
      <c r="U535" s="462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hidden="1" x14ac:dyDescent="0.2">
      <c r="A536" s="463"/>
      <c r="B536" s="463"/>
      <c r="C536" s="463"/>
      <c r="D536" s="463"/>
      <c r="E536" s="463"/>
      <c r="F536" s="463"/>
      <c r="G536" s="463"/>
      <c r="H536" s="463"/>
      <c r="I536" s="463"/>
      <c r="J536" s="463"/>
      <c r="K536" s="463"/>
      <c r="L536" s="463"/>
      <c r="M536" s="463"/>
      <c r="N536" s="464"/>
      <c r="O536" s="460" t="s">
        <v>43</v>
      </c>
      <c r="P536" s="461"/>
      <c r="Q536" s="461"/>
      <c r="R536" s="461"/>
      <c r="S536" s="461"/>
      <c r="T536" s="461"/>
      <c r="U536" s="462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4.25" hidden="1" customHeight="1" x14ac:dyDescent="0.25">
      <c r="A537" s="454" t="s">
        <v>85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67"/>
      <c r="AA537" s="67"/>
    </row>
    <row r="538" spans="1:67" ht="27" hidden="1" customHeight="1" x14ac:dyDescent="0.25">
      <c r="A538" s="64" t="s">
        <v>763</v>
      </c>
      <c r="B538" s="64" t="s">
        <v>764</v>
      </c>
      <c r="C538" s="37">
        <v>4301051746</v>
      </c>
      <c r="D538" s="455">
        <v>4640242180533</v>
      </c>
      <c r="E538" s="455"/>
      <c r="F538" s="63">
        <v>1.3</v>
      </c>
      <c r="G538" s="38">
        <v>6</v>
      </c>
      <c r="H538" s="63">
        <v>7.8</v>
      </c>
      <c r="I538" s="63">
        <v>8.3640000000000008</v>
      </c>
      <c r="J538" s="38">
        <v>56</v>
      </c>
      <c r="K538" s="38" t="s">
        <v>122</v>
      </c>
      <c r="L538" s="39" t="s">
        <v>141</v>
      </c>
      <c r="M538" s="39"/>
      <c r="N538" s="38">
        <v>40</v>
      </c>
      <c r="O538" s="767" t="s">
        <v>765</v>
      </c>
      <c r="P538" s="457"/>
      <c r="Q538" s="457"/>
      <c r="R538" s="457"/>
      <c r="S538" s="458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hidden="1" customHeight="1" x14ac:dyDescent="0.25">
      <c r="A539" s="64" t="s">
        <v>766</v>
      </c>
      <c r="B539" s="64" t="s">
        <v>767</v>
      </c>
      <c r="C539" s="37">
        <v>4301051780</v>
      </c>
      <c r="D539" s="455">
        <v>4640242180106</v>
      </c>
      <c r="E539" s="455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122</v>
      </c>
      <c r="L539" s="39" t="s">
        <v>80</v>
      </c>
      <c r="M539" s="39"/>
      <c r="N539" s="38">
        <v>45</v>
      </c>
      <c r="O539" s="768" t="s">
        <v>768</v>
      </c>
      <c r="P539" s="457"/>
      <c r="Q539" s="457"/>
      <c r="R539" s="457"/>
      <c r="S539" s="458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hidden="1" customHeight="1" x14ac:dyDescent="0.25">
      <c r="A540" s="64" t="s">
        <v>769</v>
      </c>
      <c r="B540" s="64" t="s">
        <v>770</v>
      </c>
      <c r="C540" s="37">
        <v>4301051510</v>
      </c>
      <c r="D540" s="455">
        <v>4640242180540</v>
      </c>
      <c r="E540" s="455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122</v>
      </c>
      <c r="L540" s="39" t="s">
        <v>80</v>
      </c>
      <c r="M540" s="39"/>
      <c r="N540" s="38">
        <v>30</v>
      </c>
      <c r="O540" s="770" t="s">
        <v>771</v>
      </c>
      <c r="P540" s="457"/>
      <c r="Q540" s="457"/>
      <c r="R540" s="457"/>
      <c r="S540" s="458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idden="1" x14ac:dyDescent="0.2">
      <c r="A541" s="463"/>
      <c r="B541" s="463"/>
      <c r="C541" s="463"/>
      <c r="D541" s="463"/>
      <c r="E541" s="463"/>
      <c r="F541" s="463"/>
      <c r="G541" s="463"/>
      <c r="H541" s="463"/>
      <c r="I541" s="463"/>
      <c r="J541" s="463"/>
      <c r="K541" s="463"/>
      <c r="L541" s="463"/>
      <c r="M541" s="463"/>
      <c r="N541" s="464"/>
      <c r="O541" s="460" t="s">
        <v>43</v>
      </c>
      <c r="P541" s="461"/>
      <c r="Q541" s="461"/>
      <c r="R541" s="461"/>
      <c r="S541" s="461"/>
      <c r="T541" s="461"/>
      <c r="U541" s="462"/>
      <c r="V541" s="43" t="s">
        <v>42</v>
      </c>
      <c r="W541" s="44">
        <f>IFERROR(W538/H538,"0")+IFERROR(W539/H539,"0")+IFERROR(W540/H540,"0")</f>
        <v>0</v>
      </c>
      <c r="X541" s="44">
        <f>IFERROR(X538/H538,"0")+IFERROR(X539/H539,"0")+IFERROR(X540/H540,"0")</f>
        <v>0</v>
      </c>
      <c r="Y541" s="44">
        <f>IFERROR(IF(Y538="",0,Y538),"0")+IFERROR(IF(Y539="",0,Y539),"0")+IFERROR(IF(Y540="",0,Y540),"0")</f>
        <v>0</v>
      </c>
      <c r="Z541" s="68"/>
      <c r="AA541" s="68"/>
    </row>
    <row r="542" spans="1:67" hidden="1" x14ac:dyDescent="0.2">
      <c r="A542" s="463"/>
      <c r="B542" s="463"/>
      <c r="C542" s="463"/>
      <c r="D542" s="463"/>
      <c r="E542" s="463"/>
      <c r="F542" s="463"/>
      <c r="G542" s="463"/>
      <c r="H542" s="463"/>
      <c r="I542" s="463"/>
      <c r="J542" s="463"/>
      <c r="K542" s="463"/>
      <c r="L542" s="463"/>
      <c r="M542" s="463"/>
      <c r="N542" s="464"/>
      <c r="O542" s="460" t="s">
        <v>43</v>
      </c>
      <c r="P542" s="461"/>
      <c r="Q542" s="461"/>
      <c r="R542" s="461"/>
      <c r="S542" s="461"/>
      <c r="T542" s="461"/>
      <c r="U542" s="462"/>
      <c r="V542" s="43" t="s">
        <v>0</v>
      </c>
      <c r="W542" s="44">
        <f>IFERROR(SUM(W538:W540),"0")</f>
        <v>0</v>
      </c>
      <c r="X542" s="44">
        <f>IFERROR(SUM(X538:X540),"0")</f>
        <v>0</v>
      </c>
      <c r="Y542" s="43"/>
      <c r="Z542" s="68"/>
      <c r="AA542" s="68"/>
    </row>
    <row r="543" spans="1:67" ht="14.25" hidden="1" customHeight="1" x14ac:dyDescent="0.25">
      <c r="A543" s="454" t="s">
        <v>228</v>
      </c>
      <c r="B543" s="454"/>
      <c r="C543" s="454"/>
      <c r="D543" s="454"/>
      <c r="E543" s="454"/>
      <c r="F543" s="454"/>
      <c r="G543" s="454"/>
      <c r="H543" s="454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67"/>
      <c r="AA543" s="67"/>
    </row>
    <row r="544" spans="1:67" ht="27" hidden="1" customHeight="1" x14ac:dyDescent="0.25">
      <c r="A544" s="64" t="s">
        <v>772</v>
      </c>
      <c r="B544" s="64" t="s">
        <v>773</v>
      </c>
      <c r="C544" s="37">
        <v>4301060408</v>
      </c>
      <c r="D544" s="455">
        <v>4640242180120</v>
      </c>
      <c r="E544" s="455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771" t="s">
        <v>774</v>
      </c>
      <c r="P544" s="457"/>
      <c r="Q544" s="457"/>
      <c r="R544" s="457"/>
      <c r="S544" s="458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hidden="1" customHeight="1" x14ac:dyDescent="0.25">
      <c r="A545" s="64" t="s">
        <v>772</v>
      </c>
      <c r="B545" s="64" t="s">
        <v>775</v>
      </c>
      <c r="C545" s="37">
        <v>4301060354</v>
      </c>
      <c r="D545" s="455">
        <v>4640242180120</v>
      </c>
      <c r="E545" s="455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772" t="s">
        <v>776</v>
      </c>
      <c r="P545" s="457"/>
      <c r="Q545" s="457"/>
      <c r="R545" s="457"/>
      <c r="S545" s="458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777</v>
      </c>
      <c r="B546" s="64" t="s">
        <v>778</v>
      </c>
      <c r="C546" s="37">
        <v>4301060407</v>
      </c>
      <c r="D546" s="455">
        <v>4640242180137</v>
      </c>
      <c r="E546" s="455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773" t="s">
        <v>779</v>
      </c>
      <c r="P546" s="457"/>
      <c r="Q546" s="457"/>
      <c r="R546" s="457"/>
      <c r="S546" s="458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hidden="1" customHeight="1" x14ac:dyDescent="0.25">
      <c r="A547" s="64" t="s">
        <v>777</v>
      </c>
      <c r="B547" s="64" t="s">
        <v>780</v>
      </c>
      <c r="C547" s="37">
        <v>4301060355</v>
      </c>
      <c r="D547" s="455">
        <v>4640242180137</v>
      </c>
      <c r="E547" s="455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774" t="s">
        <v>781</v>
      </c>
      <c r="P547" s="457"/>
      <c r="Q547" s="457"/>
      <c r="R547" s="457"/>
      <c r="S547" s="458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idden="1" x14ac:dyDescent="0.2">
      <c r="A548" s="463"/>
      <c r="B548" s="463"/>
      <c r="C548" s="463"/>
      <c r="D548" s="463"/>
      <c r="E548" s="463"/>
      <c r="F548" s="463"/>
      <c r="G548" s="463"/>
      <c r="H548" s="463"/>
      <c r="I548" s="463"/>
      <c r="J548" s="463"/>
      <c r="K548" s="463"/>
      <c r="L548" s="463"/>
      <c r="M548" s="463"/>
      <c r="N548" s="464"/>
      <c r="O548" s="460" t="s">
        <v>43</v>
      </c>
      <c r="P548" s="461"/>
      <c r="Q548" s="461"/>
      <c r="R548" s="461"/>
      <c r="S548" s="461"/>
      <c r="T548" s="461"/>
      <c r="U548" s="462"/>
      <c r="V548" s="43" t="s">
        <v>42</v>
      </c>
      <c r="W548" s="44">
        <f>IFERROR(W544/H544,"0")+IFERROR(W545/H545,"0")+IFERROR(W546/H546,"0")+IFERROR(W547/H547,"0")</f>
        <v>0</v>
      </c>
      <c r="X548" s="44">
        <f>IFERROR(X544/H544,"0")+IFERROR(X545/H545,"0")+IFERROR(X546/H546,"0")+IFERROR(X547/H547,"0")</f>
        <v>0</v>
      </c>
      <c r="Y548" s="44">
        <f>IFERROR(IF(Y544="",0,Y544),"0")+IFERROR(IF(Y545="",0,Y545),"0")+IFERROR(IF(Y546="",0,Y546),"0")+IFERROR(IF(Y547="",0,Y547),"0")</f>
        <v>0</v>
      </c>
      <c r="Z548" s="68"/>
      <c r="AA548" s="68"/>
    </row>
    <row r="549" spans="1:67" hidden="1" x14ac:dyDescent="0.2">
      <c r="A549" s="463"/>
      <c r="B549" s="463"/>
      <c r="C549" s="463"/>
      <c r="D549" s="463"/>
      <c r="E549" s="463"/>
      <c r="F549" s="463"/>
      <c r="G549" s="463"/>
      <c r="H549" s="463"/>
      <c r="I549" s="463"/>
      <c r="J549" s="463"/>
      <c r="K549" s="463"/>
      <c r="L549" s="463"/>
      <c r="M549" s="463"/>
      <c r="N549" s="464"/>
      <c r="O549" s="460" t="s">
        <v>43</v>
      </c>
      <c r="P549" s="461"/>
      <c r="Q549" s="461"/>
      <c r="R549" s="461"/>
      <c r="S549" s="461"/>
      <c r="T549" s="461"/>
      <c r="U549" s="462"/>
      <c r="V549" s="43" t="s">
        <v>0</v>
      </c>
      <c r="W549" s="44">
        <f>IFERROR(SUM(W544:W547),"0")</f>
        <v>0</v>
      </c>
      <c r="X549" s="44">
        <f>IFERROR(SUM(X544:X547),"0")</f>
        <v>0</v>
      </c>
      <c r="Y549" s="43"/>
      <c r="Z549" s="68"/>
      <c r="AA549" s="68"/>
    </row>
    <row r="550" spans="1:67" ht="15" customHeight="1" x14ac:dyDescent="0.2">
      <c r="A550" s="463"/>
      <c r="B550" s="463"/>
      <c r="C550" s="463"/>
      <c r="D550" s="463"/>
      <c r="E550" s="463"/>
      <c r="F550" s="463"/>
      <c r="G550" s="463"/>
      <c r="H550" s="463"/>
      <c r="I550" s="463"/>
      <c r="J550" s="463"/>
      <c r="K550" s="463"/>
      <c r="L550" s="463"/>
      <c r="M550" s="463"/>
      <c r="N550" s="778"/>
      <c r="O550" s="775" t="s">
        <v>36</v>
      </c>
      <c r="P550" s="776"/>
      <c r="Q550" s="776"/>
      <c r="R550" s="776"/>
      <c r="S550" s="776"/>
      <c r="T550" s="776"/>
      <c r="U550" s="777"/>
      <c r="V550" s="43" t="s">
        <v>0</v>
      </c>
      <c r="W550" s="44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6900</v>
      </c>
      <c r="X550" s="44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6903</v>
      </c>
      <c r="Y550" s="43"/>
      <c r="Z550" s="68"/>
      <c r="AA550" s="68"/>
    </row>
    <row r="551" spans="1:67" x14ac:dyDescent="0.2">
      <c r="A551" s="463"/>
      <c r="B551" s="463"/>
      <c r="C551" s="463"/>
      <c r="D551" s="463"/>
      <c r="E551" s="463"/>
      <c r="F551" s="463"/>
      <c r="G551" s="463"/>
      <c r="H551" s="463"/>
      <c r="I551" s="463"/>
      <c r="J551" s="463"/>
      <c r="K551" s="463"/>
      <c r="L551" s="463"/>
      <c r="M551" s="463"/>
      <c r="N551" s="778"/>
      <c r="O551" s="775" t="s">
        <v>37</v>
      </c>
      <c r="P551" s="776"/>
      <c r="Q551" s="776"/>
      <c r="R551" s="776"/>
      <c r="S551" s="776"/>
      <c r="T551" s="776"/>
      <c r="U551" s="777"/>
      <c r="V551" s="43" t="s">
        <v>0</v>
      </c>
      <c r="W551" s="44">
        <f>IFERROR(SUM(BL22:BL547),"0")</f>
        <v>7393.6153846153857</v>
      </c>
      <c r="X551" s="44">
        <f>IFERROR(SUM(BM22:BM547),"0")</f>
        <v>7396.8300000000008</v>
      </c>
      <c r="Y551" s="43"/>
      <c r="Z551" s="68"/>
      <c r="AA551" s="68"/>
    </row>
    <row r="552" spans="1:67" x14ac:dyDescent="0.2">
      <c r="A552" s="463"/>
      <c r="B552" s="463"/>
      <c r="C552" s="463"/>
      <c r="D552" s="463"/>
      <c r="E552" s="463"/>
      <c r="F552" s="463"/>
      <c r="G552" s="463"/>
      <c r="H552" s="463"/>
      <c r="I552" s="463"/>
      <c r="J552" s="463"/>
      <c r="K552" s="463"/>
      <c r="L552" s="463"/>
      <c r="M552" s="463"/>
      <c r="N552" s="778"/>
      <c r="O552" s="775" t="s">
        <v>38</v>
      </c>
      <c r="P552" s="776"/>
      <c r="Q552" s="776"/>
      <c r="R552" s="776"/>
      <c r="S552" s="776"/>
      <c r="T552" s="776"/>
      <c r="U552" s="777"/>
      <c r="V552" s="43" t="s">
        <v>23</v>
      </c>
      <c r="W552" s="45">
        <f>ROUNDUP(SUM(BN22:BN547),0)</f>
        <v>16</v>
      </c>
      <c r="X552" s="45">
        <f>ROUNDUP(SUM(BO22:BO547),0)</f>
        <v>16</v>
      </c>
      <c r="Y552" s="43"/>
      <c r="Z552" s="68"/>
      <c r="AA552" s="68"/>
    </row>
    <row r="553" spans="1:67" x14ac:dyDescent="0.2">
      <c r="A553" s="463"/>
      <c r="B553" s="463"/>
      <c r="C553" s="463"/>
      <c r="D553" s="463"/>
      <c r="E553" s="463"/>
      <c r="F553" s="463"/>
      <c r="G553" s="463"/>
      <c r="H553" s="463"/>
      <c r="I553" s="463"/>
      <c r="J553" s="463"/>
      <c r="K553" s="463"/>
      <c r="L553" s="463"/>
      <c r="M553" s="463"/>
      <c r="N553" s="778"/>
      <c r="O553" s="775" t="s">
        <v>39</v>
      </c>
      <c r="P553" s="776"/>
      <c r="Q553" s="776"/>
      <c r="R553" s="776"/>
      <c r="S553" s="776"/>
      <c r="T553" s="776"/>
      <c r="U553" s="777"/>
      <c r="V553" s="43" t="s">
        <v>0</v>
      </c>
      <c r="W553" s="44">
        <f>GrossWeightTotal+PalletQtyTotal*25</f>
        <v>7793.6153846153857</v>
      </c>
      <c r="X553" s="44">
        <f>GrossWeightTotalR+PalletQtyTotalR*25</f>
        <v>7796.8300000000008</v>
      </c>
      <c r="Y553" s="43"/>
      <c r="Z553" s="68"/>
      <c r="AA553" s="68"/>
    </row>
    <row r="554" spans="1:67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778"/>
      <c r="O554" s="775" t="s">
        <v>40</v>
      </c>
      <c r="P554" s="776"/>
      <c r="Q554" s="776"/>
      <c r="R554" s="776"/>
      <c r="S554" s="776"/>
      <c r="T554" s="776"/>
      <c r="U554" s="777"/>
      <c r="V554" s="43" t="s">
        <v>23</v>
      </c>
      <c r="W554" s="44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884.61538461538464</v>
      </c>
      <c r="X554" s="44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885</v>
      </c>
      <c r="Y554" s="43"/>
      <c r="Z554" s="68"/>
      <c r="AA554" s="68"/>
    </row>
    <row r="555" spans="1:67" ht="14.25" hidden="1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778"/>
      <c r="O555" s="775" t="s">
        <v>41</v>
      </c>
      <c r="P555" s="776"/>
      <c r="Q555" s="776"/>
      <c r="R555" s="776"/>
      <c r="S555" s="776"/>
      <c r="T555" s="776"/>
      <c r="U555" s="777"/>
      <c r="V555" s="46" t="s">
        <v>54</v>
      </c>
      <c r="W555" s="43"/>
      <c r="X555" s="43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19.248749999999998</v>
      </c>
      <c r="Z555" s="68"/>
      <c r="AA555" s="68"/>
    </row>
    <row r="556" spans="1:67" ht="13.5" thickBot="1" x14ac:dyDescent="0.25"/>
    <row r="557" spans="1:67" ht="27" thickTop="1" thickBot="1" x14ac:dyDescent="0.25">
      <c r="A557" s="47" t="s">
        <v>9</v>
      </c>
      <c r="B557" s="79" t="s">
        <v>76</v>
      </c>
      <c r="C557" s="769" t="s">
        <v>116</v>
      </c>
      <c r="D557" s="769" t="s">
        <v>116</v>
      </c>
      <c r="E557" s="769" t="s">
        <v>116</v>
      </c>
      <c r="F557" s="769" t="s">
        <v>116</v>
      </c>
      <c r="G557" s="769" t="s">
        <v>248</v>
      </c>
      <c r="H557" s="769" t="s">
        <v>248</v>
      </c>
      <c r="I557" s="769" t="s">
        <v>248</v>
      </c>
      <c r="J557" s="769" t="s">
        <v>248</v>
      </c>
      <c r="K557" s="769" t="s">
        <v>248</v>
      </c>
      <c r="L557" s="769" t="s">
        <v>248</v>
      </c>
      <c r="M557" s="779"/>
      <c r="N557" s="769" t="s">
        <v>248</v>
      </c>
      <c r="O557" s="769" t="s">
        <v>248</v>
      </c>
      <c r="P557" s="769" t="s">
        <v>483</v>
      </c>
      <c r="Q557" s="769" t="s">
        <v>483</v>
      </c>
      <c r="R557" s="769" t="s">
        <v>546</v>
      </c>
      <c r="S557" s="769" t="s">
        <v>546</v>
      </c>
      <c r="T557" s="769" t="s">
        <v>546</v>
      </c>
      <c r="U557" s="769" t="s">
        <v>546</v>
      </c>
      <c r="V557" s="79" t="s">
        <v>659</v>
      </c>
      <c r="W557" s="79" t="s">
        <v>708</v>
      </c>
      <c r="AA557" s="61"/>
      <c r="AD557" s="1"/>
    </row>
    <row r="558" spans="1:67" ht="14.25" customHeight="1" thickTop="1" x14ac:dyDescent="0.2">
      <c r="A558" s="780" t="s">
        <v>10</v>
      </c>
      <c r="B558" s="769" t="s">
        <v>76</v>
      </c>
      <c r="C558" s="769" t="s">
        <v>117</v>
      </c>
      <c r="D558" s="769" t="s">
        <v>125</v>
      </c>
      <c r="E558" s="769" t="s">
        <v>116</v>
      </c>
      <c r="F558" s="769" t="s">
        <v>238</v>
      </c>
      <c r="G558" s="769" t="s">
        <v>249</v>
      </c>
      <c r="H558" s="769" t="s">
        <v>261</v>
      </c>
      <c r="I558" s="769" t="s">
        <v>278</v>
      </c>
      <c r="J558" s="769" t="s">
        <v>356</v>
      </c>
      <c r="K558" s="769" t="s">
        <v>375</v>
      </c>
      <c r="L558" s="769" t="s">
        <v>393</v>
      </c>
      <c r="M558" s="1"/>
      <c r="N558" s="769" t="s">
        <v>457</v>
      </c>
      <c r="O558" s="769" t="s">
        <v>472</v>
      </c>
      <c r="P558" s="769" t="s">
        <v>484</v>
      </c>
      <c r="Q558" s="769" t="s">
        <v>520</v>
      </c>
      <c r="R558" s="769" t="s">
        <v>547</v>
      </c>
      <c r="S558" s="769" t="s">
        <v>611</v>
      </c>
      <c r="T558" s="769" t="s">
        <v>643</v>
      </c>
      <c r="U558" s="769" t="s">
        <v>650</v>
      </c>
      <c r="V558" s="769" t="s">
        <v>659</v>
      </c>
      <c r="W558" s="769" t="s">
        <v>708</v>
      </c>
      <c r="AA558" s="61"/>
      <c r="AD558" s="1"/>
    </row>
    <row r="559" spans="1:67" ht="13.5" thickBot="1" x14ac:dyDescent="0.25">
      <c r="A559" s="781"/>
      <c r="B559" s="769"/>
      <c r="C559" s="769"/>
      <c r="D559" s="769"/>
      <c r="E559" s="769"/>
      <c r="F559" s="769"/>
      <c r="G559" s="769"/>
      <c r="H559" s="769"/>
      <c r="I559" s="769"/>
      <c r="J559" s="769"/>
      <c r="K559" s="769"/>
      <c r="L559" s="769"/>
      <c r="M559" s="1"/>
      <c r="N559" s="769"/>
      <c r="O559" s="769"/>
      <c r="P559" s="769"/>
      <c r="Q559" s="769"/>
      <c r="R559" s="769"/>
      <c r="S559" s="769"/>
      <c r="T559" s="769"/>
      <c r="U559" s="769"/>
      <c r="V559" s="769"/>
      <c r="W559" s="769"/>
      <c r="AA559" s="61"/>
      <c r="AD559" s="1"/>
    </row>
    <row r="560" spans="1:67" ht="18" thickTop="1" thickBot="1" x14ac:dyDescent="0.25">
      <c r="A560" s="47" t="s">
        <v>13</v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3">
        <f>IFERROR(X53*1,"0")+IFERROR(X54*1,"0")</f>
        <v>0</v>
      </c>
      <c r="D560" s="53">
        <f>IFERROR(X59*1,"0")+IFERROR(X60*1,"0")+IFERROR(X61*1,"0")+IFERROR(X62*1,"0")</f>
        <v>0</v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53">
        <f>IFERROR(X134*1,"0")+IFERROR(X135*1,"0")+IFERROR(X136*1,"0")+IFERROR(X137*1,"0")+IFERROR(X138*1,"0")</f>
        <v>0</v>
      </c>
      <c r="G560" s="53">
        <f>IFERROR(X144*1,"0")+IFERROR(X145*1,"0")+IFERROR(X146*1,"0")+IFERROR(X147*1,"0")</f>
        <v>0</v>
      </c>
      <c r="H560" s="53">
        <f>IFERROR(X152*1,"0")+IFERROR(X153*1,"0")+IFERROR(X154*1,"0")+IFERROR(X155*1,"0")+IFERROR(X156*1,"0")+IFERROR(X157*1,"0")+IFERROR(X158*1,"0")+IFERROR(X159*1,"0")</f>
        <v>0</v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53">
        <f>IFERROR(X214*1,"0")+IFERROR(X215*1,"0")+IFERROR(X216*1,"0")+IFERROR(X217*1,"0")+IFERROR(X218*1,"0")+IFERROR(X219*1,"0")+IFERROR(X220*1,"0")+IFERROR(X224*1,"0")+IFERROR(X225*1,"0")</f>
        <v>0</v>
      </c>
      <c r="K560" s="53">
        <f>IFERROR(X230*1,"0")+IFERROR(X231*1,"0")+IFERROR(X232*1,"0")+IFERROR(X233*1,"0")+IFERROR(X234*1,"0")+IFERROR(X235*1,"0")+IFERROR(X236*1,"0")+IFERROR(X237*1,"0")</f>
        <v>0</v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6903</v>
      </c>
      <c r="M560" s="1"/>
      <c r="N560" s="53">
        <f>IFERROR(X288*1,"0")+IFERROR(X289*1,"0")+IFERROR(X290*1,"0")+IFERROR(X291*1,"0")+IFERROR(X292*1,"0")+IFERROR(X293*1,"0")+IFERROR(X294*1,"0")+IFERROR(X298*1,"0")</f>
        <v>0</v>
      </c>
      <c r="O560" s="53">
        <f>IFERROR(X303*1,"0")+IFERROR(X307*1,"0")+IFERROR(X308*1,"0")+IFERROR(X309*1,"0")+IFERROR(X313*1,"0")</f>
        <v>0</v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3">
        <f>IFERROR(X453*1,"0")+IFERROR(X454*1,"0")+IFERROR(X455*1,"0")</f>
        <v>0</v>
      </c>
      <c r="U560" s="53">
        <f>IFERROR(X460*1,"0")+IFERROR(X461*1,"0")+IFERROR(X465*1,"0")</f>
        <v>0</v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61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6"/>
        <filter val="6 900,00"/>
        <filter val="7 393,62"/>
        <filter val="7 793,62"/>
        <filter val="884,62"/>
      </filters>
    </filterColumn>
  </autoFilter>
  <dataConsolidate/>
  <mergeCells count="1005"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4" t="s">
        <v>783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785</v>
      </c>
      <c r="C6" s="54" t="s">
        <v>786</v>
      </c>
      <c r="D6" s="54" t="s">
        <v>787</v>
      </c>
      <c r="E6" s="54" t="s">
        <v>48</v>
      </c>
    </row>
    <row r="7" spans="2:8" x14ac:dyDescent="0.2">
      <c r="B7" s="54" t="s">
        <v>788</v>
      </c>
      <c r="C7" s="54" t="s">
        <v>789</v>
      </c>
      <c r="D7" s="54" t="s">
        <v>790</v>
      </c>
      <c r="E7" s="54" t="s">
        <v>48</v>
      </c>
    </row>
    <row r="8" spans="2:8" x14ac:dyDescent="0.2">
      <c r="B8" s="54" t="s">
        <v>791</v>
      </c>
      <c r="C8" s="54" t="s">
        <v>792</v>
      </c>
      <c r="D8" s="54" t="s">
        <v>793</v>
      </c>
      <c r="E8" s="54" t="s">
        <v>48</v>
      </c>
    </row>
    <row r="9" spans="2:8" x14ac:dyDescent="0.2">
      <c r="B9" s="54" t="s">
        <v>794</v>
      </c>
      <c r="C9" s="54" t="s">
        <v>795</v>
      </c>
      <c r="D9" s="54" t="s">
        <v>796</v>
      </c>
      <c r="E9" s="54" t="s">
        <v>48</v>
      </c>
    </row>
    <row r="10" spans="2:8" x14ac:dyDescent="0.2">
      <c r="B10" s="54" t="s">
        <v>797</v>
      </c>
      <c r="C10" s="54" t="s">
        <v>798</v>
      </c>
      <c r="D10" s="54" t="s">
        <v>799</v>
      </c>
      <c r="E10" s="54" t="s">
        <v>48</v>
      </c>
    </row>
    <row r="11" spans="2:8" x14ac:dyDescent="0.2">
      <c r="B11" s="54" t="s">
        <v>800</v>
      </c>
      <c r="C11" s="54" t="s">
        <v>801</v>
      </c>
      <c r="D11" s="54" t="s">
        <v>802</v>
      </c>
      <c r="E11" s="54" t="s">
        <v>48</v>
      </c>
    </row>
    <row r="13" spans="2:8" x14ac:dyDescent="0.2">
      <c r="B13" s="54" t="s">
        <v>803</v>
      </c>
      <c r="C13" s="54" t="s">
        <v>786</v>
      </c>
      <c r="D13" s="54" t="s">
        <v>48</v>
      </c>
      <c r="E13" s="54" t="s">
        <v>48</v>
      </c>
    </row>
    <row r="15" spans="2:8" x14ac:dyDescent="0.2">
      <c r="B15" s="54" t="s">
        <v>804</v>
      </c>
      <c r="C15" s="54" t="s">
        <v>789</v>
      </c>
      <c r="D15" s="54" t="s">
        <v>48</v>
      </c>
      <c r="E15" s="54" t="s">
        <v>48</v>
      </c>
    </row>
    <row r="17" spans="2:5" x14ac:dyDescent="0.2">
      <c r="B17" s="54" t="s">
        <v>805</v>
      </c>
      <c r="C17" s="54" t="s">
        <v>792</v>
      </c>
      <c r="D17" s="54" t="s">
        <v>48</v>
      </c>
      <c r="E17" s="54" t="s">
        <v>48</v>
      </c>
    </row>
    <row r="19" spans="2:5" x14ac:dyDescent="0.2">
      <c r="B19" s="54" t="s">
        <v>806</v>
      </c>
      <c r="C19" s="54" t="s">
        <v>795</v>
      </c>
      <c r="D19" s="54" t="s">
        <v>48</v>
      </c>
      <c r="E19" s="54" t="s">
        <v>48</v>
      </c>
    </row>
    <row r="21" spans="2:5" x14ac:dyDescent="0.2">
      <c r="B21" s="54" t="s">
        <v>807</v>
      </c>
      <c r="C21" s="54" t="s">
        <v>798</v>
      </c>
      <c r="D21" s="54" t="s">
        <v>48</v>
      </c>
      <c r="E21" s="54" t="s">
        <v>48</v>
      </c>
    </row>
    <row r="23" spans="2:5" x14ac:dyDescent="0.2">
      <c r="B23" s="54" t="s">
        <v>808</v>
      </c>
      <c r="C23" s="54" t="s">
        <v>801</v>
      </c>
      <c r="D23" s="54" t="s">
        <v>48</v>
      </c>
      <c r="E23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819</v>
      </c>
      <c r="C35" s="54" t="s">
        <v>48</v>
      </c>
      <c r="D35" s="54" t="s">
        <v>48</v>
      </c>
      <c r="E35" s="54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