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C995F2-D557-41BA-B559-A2C1052C3A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X375" i="1" s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X357" i="1" s="1"/>
  <c r="O353" i="1"/>
  <c r="BO352" i="1"/>
  <c r="BN352" i="1"/>
  <c r="BM352" i="1"/>
  <c r="BL352" i="1"/>
  <c r="Y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O320" i="1"/>
  <c r="BN319" i="1"/>
  <c r="BL319" i="1"/>
  <c r="X319" i="1"/>
  <c r="Y319" i="1" s="1"/>
  <c r="O319" i="1"/>
  <c r="W315" i="1"/>
  <c r="W314" i="1"/>
  <c r="BN313" i="1"/>
  <c r="BL313" i="1"/>
  <c r="X313" i="1"/>
  <c r="O313" i="1"/>
  <c r="W311" i="1"/>
  <c r="W310" i="1"/>
  <c r="BN309" i="1"/>
  <c r="BL309" i="1"/>
  <c r="X309" i="1"/>
  <c r="O309" i="1"/>
  <c r="BN308" i="1"/>
  <c r="BL308" i="1"/>
  <c r="X308" i="1"/>
  <c r="O308" i="1"/>
  <c r="BN307" i="1"/>
  <c r="BL307" i="1"/>
  <c r="X307" i="1"/>
  <c r="X310" i="1" s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X272" i="1" s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BO230" i="1"/>
  <c r="BN230" i="1"/>
  <c r="BM230" i="1"/>
  <c r="BL230" i="1"/>
  <c r="Y230" i="1"/>
  <c r="X230" i="1"/>
  <c r="O230" i="1"/>
  <c r="W227" i="1"/>
  <c r="W226" i="1"/>
  <c r="BN225" i="1"/>
  <c r="BL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76" i="1" l="1"/>
  <c r="BM176" i="1"/>
  <c r="BO192" i="1"/>
  <c r="BM192" i="1"/>
  <c r="Y192" i="1"/>
  <c r="BO246" i="1"/>
  <c r="BM246" i="1"/>
  <c r="Y246" i="1"/>
  <c r="BO271" i="1"/>
  <c r="BM271" i="1"/>
  <c r="Y271" i="1"/>
  <c r="BO277" i="1"/>
  <c r="BM277" i="1"/>
  <c r="Y277" i="1"/>
  <c r="BO309" i="1"/>
  <c r="BM309" i="1"/>
  <c r="Y309" i="1"/>
  <c r="X315" i="1"/>
  <c r="X314" i="1"/>
  <c r="BO313" i="1"/>
  <c r="BM313" i="1"/>
  <c r="Y313" i="1"/>
  <c r="Y314" i="1" s="1"/>
  <c r="BO341" i="1"/>
  <c r="BM341" i="1"/>
  <c r="Y341" i="1"/>
  <c r="BO380" i="1"/>
  <c r="BM380" i="1"/>
  <c r="Y380" i="1"/>
  <c r="BO388" i="1"/>
  <c r="BM388" i="1"/>
  <c r="Y388" i="1"/>
  <c r="BO390" i="1"/>
  <c r="BM390" i="1"/>
  <c r="Y390" i="1"/>
  <c r="BO394" i="1"/>
  <c r="BM394" i="1"/>
  <c r="Y394" i="1"/>
  <c r="BO398" i="1"/>
  <c r="BM398" i="1"/>
  <c r="Y398" i="1"/>
  <c r="BO430" i="1"/>
  <c r="BM430" i="1"/>
  <c r="Y430" i="1"/>
  <c r="BO434" i="1"/>
  <c r="BM434" i="1"/>
  <c r="Y434" i="1"/>
  <c r="W551" i="1"/>
  <c r="Y23" i="1"/>
  <c r="BM23" i="1"/>
  <c r="W550" i="1"/>
  <c r="X37" i="1"/>
  <c r="Y60" i="1"/>
  <c r="BM60" i="1"/>
  <c r="Y68" i="1"/>
  <c r="BM68" i="1"/>
  <c r="Y76" i="1"/>
  <c r="BM76" i="1"/>
  <c r="Y84" i="1"/>
  <c r="BM84" i="1"/>
  <c r="Y100" i="1"/>
  <c r="BM100" i="1"/>
  <c r="Y112" i="1"/>
  <c r="BM112" i="1"/>
  <c r="Y128" i="1"/>
  <c r="BM128" i="1"/>
  <c r="F560" i="1"/>
  <c r="Y157" i="1"/>
  <c r="BM157" i="1"/>
  <c r="Y176" i="1"/>
  <c r="BO219" i="1"/>
  <c r="BM219" i="1"/>
  <c r="Y219" i="1"/>
  <c r="BO262" i="1"/>
  <c r="BM262" i="1"/>
  <c r="Y262" i="1"/>
  <c r="BO290" i="1"/>
  <c r="BM290" i="1"/>
  <c r="Y290" i="1"/>
  <c r="BO325" i="1"/>
  <c r="BM325" i="1"/>
  <c r="Y325" i="1"/>
  <c r="BO360" i="1"/>
  <c r="BM360" i="1"/>
  <c r="Y360" i="1"/>
  <c r="BO385" i="1"/>
  <c r="BM385" i="1"/>
  <c r="Y385" i="1"/>
  <c r="BO389" i="1"/>
  <c r="BM389" i="1"/>
  <c r="Y389" i="1"/>
  <c r="BO393" i="1"/>
  <c r="BM393" i="1"/>
  <c r="Y393" i="1"/>
  <c r="BO397" i="1"/>
  <c r="BM397" i="1"/>
  <c r="Y397" i="1"/>
  <c r="BO429" i="1"/>
  <c r="BM429" i="1"/>
  <c r="Y429" i="1"/>
  <c r="BO433" i="1"/>
  <c r="BM433" i="1"/>
  <c r="Y433" i="1"/>
  <c r="BO492" i="1"/>
  <c r="BM492" i="1"/>
  <c r="Y492" i="1"/>
  <c r="X210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0" i="1"/>
  <c r="E560" i="1"/>
  <c r="Y70" i="1"/>
  <c r="BM70" i="1"/>
  <c r="Y74" i="1"/>
  <c r="BM74" i="1"/>
  <c r="Y78" i="1"/>
  <c r="BM78" i="1"/>
  <c r="Y82" i="1"/>
  <c r="BM82" i="1"/>
  <c r="Y86" i="1"/>
  <c r="BM86" i="1"/>
  <c r="X94" i="1"/>
  <c r="Y98" i="1"/>
  <c r="BM98" i="1"/>
  <c r="Y102" i="1"/>
  <c r="BM102" i="1"/>
  <c r="X122" i="1"/>
  <c r="Y110" i="1"/>
  <c r="BM110" i="1"/>
  <c r="Y114" i="1"/>
  <c r="BM114" i="1"/>
  <c r="Y126" i="1"/>
  <c r="BM126" i="1"/>
  <c r="Y135" i="1"/>
  <c r="BM135" i="1"/>
  <c r="H560" i="1"/>
  <c r="Y155" i="1"/>
  <c r="BM155" i="1"/>
  <c r="Y159" i="1"/>
  <c r="BM159" i="1"/>
  <c r="Y170" i="1"/>
  <c r="BM170" i="1"/>
  <c r="X182" i="1"/>
  <c r="BO174" i="1"/>
  <c r="BM174" i="1"/>
  <c r="Y174" i="1"/>
  <c r="X203" i="1"/>
  <c r="BO186" i="1"/>
  <c r="BM186" i="1"/>
  <c r="Y186" i="1"/>
  <c r="BO190" i="1"/>
  <c r="BM190" i="1"/>
  <c r="Y190" i="1"/>
  <c r="BO201" i="1"/>
  <c r="BM201" i="1"/>
  <c r="Y201" i="1"/>
  <c r="BO217" i="1"/>
  <c r="BM217" i="1"/>
  <c r="Y217" i="1"/>
  <c r="BO233" i="1"/>
  <c r="BM233" i="1"/>
  <c r="Y233" i="1"/>
  <c r="X251" i="1"/>
  <c r="BO242" i="1"/>
  <c r="BM242" i="1"/>
  <c r="Y242" i="1"/>
  <c r="BO244" i="1"/>
  <c r="BM244" i="1"/>
  <c r="Y244" i="1"/>
  <c r="X266" i="1"/>
  <c r="BO260" i="1"/>
  <c r="BM260" i="1"/>
  <c r="Y260" i="1"/>
  <c r="X273" i="1"/>
  <c r="BO269" i="1"/>
  <c r="BM269" i="1"/>
  <c r="Y269" i="1"/>
  <c r="N560" i="1"/>
  <c r="BO288" i="1"/>
  <c r="BM288" i="1"/>
  <c r="Y288" i="1"/>
  <c r="X300" i="1"/>
  <c r="X299" i="1"/>
  <c r="BO298" i="1"/>
  <c r="BM298" i="1"/>
  <c r="Y298" i="1"/>
  <c r="Y299" i="1" s="1"/>
  <c r="X304" i="1"/>
  <c r="BO303" i="1"/>
  <c r="BM303" i="1"/>
  <c r="Y303" i="1"/>
  <c r="Y304" i="1" s="1"/>
  <c r="X311" i="1"/>
  <c r="BO307" i="1"/>
  <c r="BM307" i="1"/>
  <c r="Y307" i="1"/>
  <c r="B560" i="1"/>
  <c r="W552" i="1"/>
  <c r="W553" i="1" s="1"/>
  <c r="Y27" i="1"/>
  <c r="BM27" i="1"/>
  <c r="BO27" i="1"/>
  <c r="Y35" i="1"/>
  <c r="BM35" i="1"/>
  <c r="BO178" i="1"/>
  <c r="BM178" i="1"/>
  <c r="Y178" i="1"/>
  <c r="BO189" i="1"/>
  <c r="BM189" i="1"/>
  <c r="Y189" i="1"/>
  <c r="BO194" i="1"/>
  <c r="BM194" i="1"/>
  <c r="Y194" i="1"/>
  <c r="BO206" i="1"/>
  <c r="BM206" i="1"/>
  <c r="Y206" i="1"/>
  <c r="BO225" i="1"/>
  <c r="BM225" i="1"/>
  <c r="Y225" i="1"/>
  <c r="BO236" i="1"/>
  <c r="BM236" i="1"/>
  <c r="Y236" i="1"/>
  <c r="BO243" i="1"/>
  <c r="BM243" i="1"/>
  <c r="Y243" i="1"/>
  <c r="BO248" i="1"/>
  <c r="BM248" i="1"/>
  <c r="Y248" i="1"/>
  <c r="BO264" i="1"/>
  <c r="BM264" i="1"/>
  <c r="Y264" i="1"/>
  <c r="X285" i="1"/>
  <c r="BO281" i="1"/>
  <c r="BM281" i="1"/>
  <c r="Y281" i="1"/>
  <c r="BO292" i="1"/>
  <c r="BM292" i="1"/>
  <c r="Y292" i="1"/>
  <c r="J560" i="1"/>
  <c r="X239" i="1"/>
  <c r="X256" i="1"/>
  <c r="X295" i="1"/>
  <c r="BO319" i="1"/>
  <c r="BM319" i="1"/>
  <c r="BO323" i="1"/>
  <c r="BM323" i="1"/>
  <c r="Y323" i="1"/>
  <c r="BO335" i="1"/>
  <c r="BM335" i="1"/>
  <c r="Y335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BO472" i="1"/>
  <c r="BM472" i="1"/>
  <c r="Y472" i="1"/>
  <c r="BO486" i="1"/>
  <c r="BM486" i="1"/>
  <c r="Y486" i="1"/>
  <c r="BO490" i="1"/>
  <c r="BM490" i="1"/>
  <c r="Y490" i="1"/>
  <c r="BO327" i="1"/>
  <c r="BM327" i="1"/>
  <c r="Y327" i="1"/>
  <c r="BO347" i="1"/>
  <c r="BM347" i="1"/>
  <c r="Y347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32" i="1"/>
  <c r="X344" i="1"/>
  <c r="X382" i="1"/>
  <c r="X420" i="1"/>
  <c r="X419" i="1"/>
  <c r="W560" i="1"/>
  <c r="H9" i="1"/>
  <c r="A10" i="1"/>
  <c r="X24" i="1"/>
  <c r="X36" i="1"/>
  <c r="X56" i="1"/>
  <c r="X64" i="1"/>
  <c r="X89" i="1"/>
  <c r="X95" i="1"/>
  <c r="X105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57" i="1"/>
  <c r="BO263" i="1"/>
  <c r="BM263" i="1"/>
  <c r="Y263" i="1"/>
  <c r="X279" i="1"/>
  <c r="BO275" i="1"/>
  <c r="BM275" i="1"/>
  <c r="Y275" i="1"/>
  <c r="X278" i="1"/>
  <c r="BO282" i="1"/>
  <c r="BM282" i="1"/>
  <c r="Y282" i="1"/>
  <c r="Y284" i="1" s="1"/>
  <c r="BO291" i="1"/>
  <c r="BM291" i="1"/>
  <c r="Y291" i="1"/>
  <c r="Y310" i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R560" i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X413" i="1"/>
  <c r="F9" i="1"/>
  <c r="J9" i="1"/>
  <c r="Y22" i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4" i="1" s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8" i="1" s="1"/>
  <c r="BM144" i="1"/>
  <c r="BO144" i="1"/>
  <c r="Y145" i="1"/>
  <c r="BM145" i="1"/>
  <c r="Y146" i="1"/>
  <c r="BM146" i="1"/>
  <c r="Y147" i="1"/>
  <c r="BM147" i="1"/>
  <c r="X148" i="1"/>
  <c r="Y152" i="1"/>
  <c r="Y160" i="1" s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Y210" i="1" s="1"/>
  <c r="BM205" i="1"/>
  <c r="BO205" i="1"/>
  <c r="Y207" i="1"/>
  <c r="BM207" i="1"/>
  <c r="Y208" i="1"/>
  <c r="BM208" i="1"/>
  <c r="Y209" i="1"/>
  <c r="BM209" i="1"/>
  <c r="Y214" i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BM232" i="1"/>
  <c r="Y234" i="1"/>
  <c r="BM234" i="1"/>
  <c r="Y235" i="1"/>
  <c r="BM235" i="1"/>
  <c r="Y237" i="1"/>
  <c r="BM237" i="1"/>
  <c r="X238" i="1"/>
  <c r="L560" i="1"/>
  <c r="Y245" i="1"/>
  <c r="BM245" i="1"/>
  <c r="Y247" i="1"/>
  <c r="BM247" i="1"/>
  <c r="Y249" i="1"/>
  <c r="BM249" i="1"/>
  <c r="X250" i="1"/>
  <c r="Y253" i="1"/>
  <c r="Y256" i="1" s="1"/>
  <c r="BM253" i="1"/>
  <c r="BO253" i="1"/>
  <c r="Y255" i="1"/>
  <c r="BM255" i="1"/>
  <c r="Y259" i="1"/>
  <c r="BM259" i="1"/>
  <c r="BO259" i="1"/>
  <c r="Y261" i="1"/>
  <c r="BM261" i="1"/>
  <c r="BO265" i="1"/>
  <c r="BM265" i="1"/>
  <c r="Y265" i="1"/>
  <c r="X267" i="1"/>
  <c r="Y272" i="1"/>
  <c r="BO270" i="1"/>
  <c r="BM270" i="1"/>
  <c r="Y270" i="1"/>
  <c r="BO276" i="1"/>
  <c r="BM276" i="1"/>
  <c r="Y276" i="1"/>
  <c r="X284" i="1"/>
  <c r="BO289" i="1"/>
  <c r="BM289" i="1"/>
  <c r="Y289" i="1"/>
  <c r="BO293" i="1"/>
  <c r="BM293" i="1"/>
  <c r="Y293" i="1"/>
  <c r="BO320" i="1"/>
  <c r="BM320" i="1"/>
  <c r="Y320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Y343" i="1" s="1"/>
  <c r="X348" i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Y456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T560" i="1"/>
  <c r="X456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24" i="1" l="1"/>
  <c r="Y496" i="1"/>
  <c r="Y331" i="1"/>
  <c r="Y36" i="1"/>
  <c r="Y541" i="1"/>
  <c r="Y441" i="1"/>
  <c r="Y295" i="1"/>
  <c r="Y250" i="1"/>
  <c r="Y238" i="1"/>
  <c r="Y182" i="1"/>
  <c r="Y55" i="1"/>
  <c r="Y413" i="1"/>
  <c r="Y408" i="1"/>
  <c r="Y348" i="1"/>
  <c r="Y425" i="1"/>
  <c r="Y436" i="1"/>
  <c r="X551" i="1"/>
  <c r="Y362" i="1"/>
  <c r="Y337" i="1"/>
  <c r="Y528" i="1"/>
  <c r="Y502" i="1"/>
  <c r="Y482" i="1"/>
  <c r="Y370" i="1"/>
  <c r="Y266" i="1"/>
  <c r="Y221" i="1"/>
  <c r="Y202" i="1"/>
  <c r="Y130" i="1"/>
  <c r="Y104" i="1"/>
  <c r="X550" i="1"/>
  <c r="X552" i="1"/>
  <c r="Y278" i="1"/>
  <c r="X554" i="1"/>
  <c r="Y555" i="1" l="1"/>
  <c r="X553" i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<sst xmlns="http://schemas.openxmlformats.org/spreadsheetml/2006/main" count="2437" uniqueCount="817">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</sst>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 t="s">
        <v>816</v>
      </c>
      <c r="I5" s="460"/>
      <c r="J5" s="460"/>
      <c r="K5" s="460"/>
      <c r="L5" s="461"/>
      <c r="M5" s="58"/>
      <c r="O5" s="24" t="s">
        <v>10</v>
      </c>
      <c r="P5" s="785">
        <v>45491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0.5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5</v>
      </c>
      <c r="X39" s="386">
        <f>IFERROR(IF(W39="",0,CEILING((W39/$H39),1)*$H39),"")</f>
        <v>5.3999999999999995</v>
      </c>
      <c r="Y39" s="36">
        <f>IFERROR(IF(X39=0,"",ROUNDUP(X39/H39,0)*0.00753),"")</f>
        <v>6.7769999999999997E-2</v>
      </c>
      <c r="Z39" s="56"/>
      <c r="AA39" s="57"/>
      <c r="AE39" s="64"/>
      <c r="BB39" s="76" t="s">
        <v>95</v>
      </c>
      <c r="BL39" s="64">
        <f>IFERROR(W39*I39/H39,"0")</f>
        <v>7.0166666666666666</v>
      </c>
      <c r="BM39" s="64">
        <f>IFERROR(X39*I39/H39,"0")</f>
        <v>7.5779999999999994</v>
      </c>
      <c r="BN39" s="64">
        <f>IFERROR(1/J39*(W39/H39),"0")</f>
        <v>5.3418803418803423E-2</v>
      </c>
      <c r="BO39" s="64">
        <f>IFERROR(1/J39*(X39/H39),"0")</f>
        <v>5.7692307692307689E-2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8.3333333333333339</v>
      </c>
      <c r="X40" s="387">
        <f>IFERROR(X39/H39,"0")</f>
        <v>9</v>
      </c>
      <c r="Y40" s="387">
        <f>IFERROR(IF(Y39="",0,Y39),"0")</f>
        <v>6.7769999999999997E-2</v>
      </c>
      <c r="Z40" s="388"/>
      <c r="AA40" s="388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5</v>
      </c>
      <c r="X41" s="387">
        <f>IFERROR(SUM(X39:X39),"0")</f>
        <v>5.3999999999999995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120</v>
      </c>
      <c r="X53" s="386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125.33333333333331</v>
      </c>
      <c r="BM53" s="64">
        <f>IFERROR(X53*I53/H53,"0")</f>
        <v>135.36000000000001</v>
      </c>
      <c r="BN53" s="64">
        <f>IFERROR(1/J53*(W53/H53),"0")</f>
        <v>0.1984126984126984</v>
      </c>
      <c r="BO53" s="64">
        <f>IFERROR(1/J53*(X53/H53),"0")</f>
        <v>0.2142857142857143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135</v>
      </c>
      <c r="X54" s="38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61.111111111111114</v>
      </c>
      <c r="X55" s="387">
        <f>IFERROR(X53/H53,"0")+IFERROR(X54/H54,"0")</f>
        <v>62</v>
      </c>
      <c r="Y55" s="387">
        <f>IFERROR(IF(Y53="",0,Y53),"0")+IFERROR(IF(Y54="",0,Y54),"0")</f>
        <v>0.63749999999999996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255</v>
      </c>
      <c r="X56" s="387">
        <f>IFERROR(SUM(X53:X54),"0")</f>
        <v>264.60000000000002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90</v>
      </c>
      <c r="X61" s="386">
        <f>IFERROR(IF(W61="",0,CEILING((W61/$H61),1)*$H61),"")</f>
        <v>90</v>
      </c>
      <c r="Y61" s="36">
        <f>IFERROR(IF(X61=0,"",ROUNDUP(X61/H61,0)*0.00937),"")</f>
        <v>0.18740000000000001</v>
      </c>
      <c r="Z61" s="56"/>
      <c r="AA61" s="57"/>
      <c r="AE61" s="64"/>
      <c r="BB61" s="83" t="s">
        <v>1</v>
      </c>
      <c r="BL61" s="64">
        <f>IFERROR(W61*I61/H61,"0")</f>
        <v>94.800000000000011</v>
      </c>
      <c r="BM61" s="64">
        <f>IFERROR(X61*I61/H61,"0")</f>
        <v>94.800000000000011</v>
      </c>
      <c r="BN61" s="64">
        <f>IFERROR(1/J61*(W61/H61),"0")</f>
        <v>0.16666666666666666</v>
      </c>
      <c r="BO61" s="64">
        <f>IFERROR(1/J61*(X61/H61),"0")</f>
        <v>0.16666666666666666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20</v>
      </c>
      <c r="X63" s="387">
        <f>IFERROR(X59/H59,"0")+IFERROR(X60/H60,"0")+IFERROR(X61/H61,"0")+IFERROR(X62/H62,"0")</f>
        <v>20</v>
      </c>
      <c r="Y63" s="387">
        <f>IFERROR(IF(Y59="",0,Y59),"0")+IFERROR(IF(Y60="",0,Y60),"0")+IFERROR(IF(Y61="",0,Y61),"0")+IFERROR(IF(Y62="",0,Y62),"0")</f>
        <v>0.18740000000000001</v>
      </c>
      <c r="Z63" s="388"/>
      <c r="AA63" s="388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90</v>
      </c>
      <c r="X64" s="387">
        <f>IFERROR(SUM(X59:X62),"0")</f>
        <v>90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220</v>
      </c>
      <c r="X68" s="386">
        <f t="shared" si="6"/>
        <v>226.8</v>
      </c>
      <c r="Y68" s="36">
        <f t="shared" si="7"/>
        <v>0.45674999999999999</v>
      </c>
      <c r="Z68" s="56"/>
      <c r="AA68" s="57"/>
      <c r="AE68" s="64"/>
      <c r="BB68" s="86" t="s">
        <v>1</v>
      </c>
      <c r="BL68" s="64">
        <f t="shared" si="8"/>
        <v>229.77777777777774</v>
      </c>
      <c r="BM68" s="64">
        <f t="shared" si="9"/>
        <v>236.88</v>
      </c>
      <c r="BN68" s="64">
        <f t="shared" si="10"/>
        <v>0.36375661375661372</v>
      </c>
      <c r="BO68" s="64">
        <f t="shared" si="11"/>
        <v>0.375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30</v>
      </c>
      <c r="X74" s="386">
        <f t="shared" si="6"/>
        <v>30</v>
      </c>
      <c r="Y74" s="36">
        <f>IFERROR(IF(X74=0,"",ROUNDUP(X74/H74,0)*0.00753),"")</f>
        <v>7.5300000000000006E-2</v>
      </c>
      <c r="Z74" s="56"/>
      <c r="AA74" s="57"/>
      <c r="AE74" s="64"/>
      <c r="BB74" s="92" t="s">
        <v>1</v>
      </c>
      <c r="BL74" s="64">
        <f t="shared" si="8"/>
        <v>32</v>
      </c>
      <c r="BM74" s="64">
        <f t="shared" si="9"/>
        <v>32</v>
      </c>
      <c r="BN74" s="64">
        <f t="shared" si="10"/>
        <v>6.4102564102564097E-2</v>
      </c>
      <c r="BO74" s="64">
        <f t="shared" si="11"/>
        <v>6.4102564102564097E-2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240</v>
      </c>
      <c r="X75" s="386">
        <f t="shared" si="6"/>
        <v>240</v>
      </c>
      <c r="Y75" s="36">
        <f t="shared" ref="Y75:Y81" si="12">IFERROR(IF(X75=0,"",ROUNDUP(X75/H75,0)*0.00937),"")</f>
        <v>0.56220000000000003</v>
      </c>
      <c r="Z75" s="56"/>
      <c r="AA75" s="57"/>
      <c r="AE75" s="64"/>
      <c r="BB75" s="93" t="s">
        <v>1</v>
      </c>
      <c r="BL75" s="64">
        <f t="shared" si="8"/>
        <v>254.4</v>
      </c>
      <c r="BM75" s="64">
        <f t="shared" si="9"/>
        <v>254.4</v>
      </c>
      <c r="BN75" s="64">
        <f t="shared" si="10"/>
        <v>0.5</v>
      </c>
      <c r="BO75" s="64">
        <f t="shared" si="11"/>
        <v>0.5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200</v>
      </c>
      <c r="X77" s="386">
        <f t="shared" si="6"/>
        <v>200</v>
      </c>
      <c r="Y77" s="36">
        <f t="shared" si="12"/>
        <v>0.46849999999999997</v>
      </c>
      <c r="Z77" s="56"/>
      <c r="AA77" s="57"/>
      <c r="AE77" s="64"/>
      <c r="BB77" s="95" t="s">
        <v>1</v>
      </c>
      <c r="BL77" s="64">
        <f t="shared" si="8"/>
        <v>212</v>
      </c>
      <c r="BM77" s="64">
        <f t="shared" si="9"/>
        <v>212</v>
      </c>
      <c r="BN77" s="64">
        <f t="shared" si="10"/>
        <v>0.41666666666666669</v>
      </c>
      <c r="BO77" s="64">
        <f t="shared" si="11"/>
        <v>0.41666666666666669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225</v>
      </c>
      <c r="X81" s="386">
        <f t="shared" si="6"/>
        <v>225</v>
      </c>
      <c r="Y81" s="36">
        <f t="shared" si="12"/>
        <v>0.46849999999999997</v>
      </c>
      <c r="Z81" s="56"/>
      <c r="AA81" s="57"/>
      <c r="AE81" s="64"/>
      <c r="BB81" s="99" t="s">
        <v>1</v>
      </c>
      <c r="BL81" s="64">
        <f t="shared" si="8"/>
        <v>235.5</v>
      </c>
      <c r="BM81" s="64">
        <f t="shared" si="9"/>
        <v>235.5</v>
      </c>
      <c r="BN81" s="64">
        <f t="shared" si="10"/>
        <v>0.41666666666666669</v>
      </c>
      <c r="BO81" s="64">
        <f t="shared" si="11"/>
        <v>0.41666666666666669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48</v>
      </c>
      <c r="X82" s="386">
        <f t="shared" si="6"/>
        <v>48</v>
      </c>
      <c r="Y82" s="36">
        <f>IFERROR(IF(X82=0,"",ROUNDUP(X82/H82,0)*0.00753),"")</f>
        <v>0.11295000000000001</v>
      </c>
      <c r="Z82" s="56"/>
      <c r="AA82" s="57"/>
      <c r="AE82" s="64"/>
      <c r="BB82" s="100" t="s">
        <v>1</v>
      </c>
      <c r="BL82" s="64">
        <f t="shared" si="8"/>
        <v>50.999999999999993</v>
      </c>
      <c r="BM82" s="64">
        <f t="shared" si="9"/>
        <v>50.999999999999993</v>
      </c>
      <c r="BN82" s="64">
        <f t="shared" si="10"/>
        <v>9.6153846153846145E-2</v>
      </c>
      <c r="BO82" s="64">
        <f t="shared" si="11"/>
        <v>9.6153846153846145E-2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225</v>
      </c>
      <c r="X86" s="386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255.37037037037038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256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2.6127000000000002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1188</v>
      </c>
      <c r="X89" s="387">
        <f>IFERROR(SUM(X67:X87),"0")</f>
        <v>1194.8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53</v>
      </c>
      <c r="X103" s="386">
        <f t="shared" si="13"/>
        <v>53.199999999999996</v>
      </c>
      <c r="Y103" s="36">
        <f>IFERROR(IF(X103=0,"",ROUNDUP(X103/H103,0)*0.00753),"")</f>
        <v>0.14307</v>
      </c>
      <c r="Z103" s="56"/>
      <c r="AA103" s="57"/>
      <c r="AE103" s="64"/>
      <c r="BB103" s="115" t="s">
        <v>1</v>
      </c>
      <c r="BL103" s="64">
        <f t="shared" si="14"/>
        <v>58.451428571428579</v>
      </c>
      <c r="BM103" s="64">
        <f t="shared" si="15"/>
        <v>58.672000000000004</v>
      </c>
      <c r="BN103" s="64">
        <f t="shared" si="16"/>
        <v>0.12133699633699635</v>
      </c>
      <c r="BO103" s="64">
        <f t="shared" si="17"/>
        <v>0.12179487179487179</v>
      </c>
    </row>
    <row r="104" spans="1:67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18.928571428571431</v>
      </c>
      <c r="X104" s="387">
        <f>IFERROR(X97/H97,"0")+IFERROR(X98/H98,"0")+IFERROR(X99/H99,"0")+IFERROR(X100/H100,"0")+IFERROR(X101/H101,"0")+IFERROR(X102/H102,"0")+IFERROR(X103/H103,"0")</f>
        <v>19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0.14307</v>
      </c>
      <c r="Z104" s="388"/>
      <c r="AA104" s="388"/>
    </row>
    <row r="105" spans="1:67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53</v>
      </c>
      <c r="X105" s="387">
        <f>IFERROR(SUM(X97:X103),"0")</f>
        <v>53.199999999999996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16</v>
      </c>
      <c r="X108" s="386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17.074285714285715</v>
      </c>
      <c r="BM108" s="64">
        <f t="shared" si="20"/>
        <v>17.928000000000001</v>
      </c>
      <c r="BN108" s="64">
        <f t="shared" si="21"/>
        <v>3.4013605442176867E-2</v>
      </c>
      <c r="BO108" s="64">
        <f t="shared" si="22"/>
        <v>3.5714285714285712E-2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50</v>
      </c>
      <c r="X112" s="386">
        <f t="shared" si="18"/>
        <v>50.160000000000004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55.454545454545453</v>
      </c>
      <c r="BM112" s="64">
        <f t="shared" si="20"/>
        <v>55.631999999999998</v>
      </c>
      <c r="BN112" s="64">
        <f t="shared" si="21"/>
        <v>0.12140637140637139</v>
      </c>
      <c r="BO112" s="64">
        <f t="shared" si="22"/>
        <v>0.12179487179487179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270</v>
      </c>
      <c r="X113" s="386">
        <f t="shared" si="18"/>
        <v>270</v>
      </c>
      <c r="Y113" s="36">
        <f>IFERROR(IF(X113=0,"",ROUNDUP(X113/H113,0)*0.00753),"")</f>
        <v>0.753</v>
      </c>
      <c r="Z113" s="56"/>
      <c r="AA113" s="57"/>
      <c r="AE113" s="64"/>
      <c r="BB113" s="122" t="s">
        <v>1</v>
      </c>
      <c r="BL113" s="64">
        <f t="shared" si="19"/>
        <v>297.19999999999993</v>
      </c>
      <c r="BM113" s="64">
        <f t="shared" si="20"/>
        <v>297.19999999999993</v>
      </c>
      <c r="BN113" s="64">
        <f t="shared" si="21"/>
        <v>0.64102564102564097</v>
      </c>
      <c r="BO113" s="64">
        <f t="shared" si="22"/>
        <v>0.64102564102564097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11</v>
      </c>
      <c r="X117" s="386">
        <f t="shared" si="18"/>
        <v>12.6</v>
      </c>
      <c r="Y117" s="36">
        <f>IFERROR(IF(X117=0,"",ROUNDUP(X117/H117,0)*0.00753),"")</f>
        <v>5.271E-2</v>
      </c>
      <c r="Z117" s="56"/>
      <c r="AA117" s="57"/>
      <c r="AE117" s="64"/>
      <c r="BB117" s="126" t="s">
        <v>1</v>
      </c>
      <c r="BL117" s="64">
        <f t="shared" si="19"/>
        <v>12.222222222222221</v>
      </c>
      <c r="BM117" s="64">
        <f t="shared" si="20"/>
        <v>14</v>
      </c>
      <c r="BN117" s="64">
        <f t="shared" si="21"/>
        <v>3.9173789173789171E-2</v>
      </c>
      <c r="BO117" s="64">
        <f t="shared" si="22"/>
        <v>4.4871794871794872E-2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11</v>
      </c>
      <c r="X120" s="386">
        <f t="shared" si="18"/>
        <v>12.6</v>
      </c>
      <c r="Y120" s="36">
        <f>IFERROR(IF(X120=0,"",ROUNDUP(X120/H120,0)*0.00753),"")</f>
        <v>5.271E-2</v>
      </c>
      <c r="Z120" s="56"/>
      <c r="AA120" s="57"/>
      <c r="AE120" s="64"/>
      <c r="BB120" s="129" t="s">
        <v>1</v>
      </c>
      <c r="BL120" s="64">
        <f t="shared" si="19"/>
        <v>12.625555555555554</v>
      </c>
      <c r="BM120" s="64">
        <f t="shared" si="20"/>
        <v>14.461999999999998</v>
      </c>
      <c r="BN120" s="64">
        <f t="shared" si="21"/>
        <v>3.9173789173789171E-2</v>
      </c>
      <c r="BO120" s="64">
        <f t="shared" si="22"/>
        <v>4.4871794871794872E-2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133.06637806637806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135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1.0449900000000001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358</v>
      </c>
      <c r="X123" s="387">
        <f>IFERROR(SUM(X107:X121),"0")</f>
        <v>362.16000000000008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270</v>
      </c>
      <c r="X137" s="386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64"/>
      <c r="BB137" s="139" t="s">
        <v>1</v>
      </c>
      <c r="BL137" s="64">
        <f>IFERROR(W137*I137/H137,"0")</f>
        <v>297.19999999999993</v>
      </c>
      <c r="BM137" s="64">
        <f>IFERROR(X137*I137/H137,"0")</f>
        <v>297.19999999999993</v>
      </c>
      <c r="BN137" s="64">
        <f>IFERROR(1/J137*(W137/H137),"0")</f>
        <v>0.64102564102564097</v>
      </c>
      <c r="BO137" s="64">
        <f>IFERROR(1/J137*(X137/H137),"0")</f>
        <v>0.64102564102564097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100</v>
      </c>
      <c r="X139" s="387">
        <f>IFERROR(X134/H134,"0")+IFERROR(X135/H135,"0")+IFERROR(X136/H136,"0")+IFERROR(X137/H137,"0")+IFERROR(X138/H138,"0")</f>
        <v>100</v>
      </c>
      <c r="Y139" s="387">
        <f>IFERROR(IF(Y134="",0,Y134),"0")+IFERROR(IF(Y135="",0,Y135),"0")+IFERROR(IF(Y136="",0,Y136),"0")+IFERROR(IF(Y137="",0,Y137),"0")+IFERROR(IF(Y138="",0,Y138),"0")</f>
        <v>0.753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270</v>
      </c>
      <c r="X140" s="387">
        <f>IFERROR(SUM(X134:X138),"0")</f>
        <v>270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11</v>
      </c>
      <c r="X155" s="386">
        <f t="shared" si="23"/>
        <v>12.600000000000001</v>
      </c>
      <c r="Y155" s="36">
        <f>IFERROR(IF(X155=0,"",ROUNDUP(X155/H155,0)*0.00502),"")</f>
        <v>3.0120000000000001E-2</v>
      </c>
      <c r="Z155" s="56"/>
      <c r="AA155" s="57"/>
      <c r="AE155" s="64"/>
      <c r="BB155" s="148" t="s">
        <v>1</v>
      </c>
      <c r="BL155" s="64">
        <f t="shared" si="24"/>
        <v>11.68095238095238</v>
      </c>
      <c r="BM155" s="64">
        <f t="shared" si="25"/>
        <v>13.38</v>
      </c>
      <c r="BN155" s="64">
        <f t="shared" si="26"/>
        <v>2.2385022385022386E-2</v>
      </c>
      <c r="BO155" s="64">
        <f t="shared" si="27"/>
        <v>2.5641025641025644E-2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21</v>
      </c>
      <c r="X157" s="386">
        <f t="shared" si="23"/>
        <v>21</v>
      </c>
      <c r="Y157" s="36">
        <f>IFERROR(IF(X157=0,"",ROUNDUP(X157/H157,0)*0.00502),"")</f>
        <v>5.0200000000000002E-2</v>
      </c>
      <c r="Z157" s="56"/>
      <c r="AA157" s="57"/>
      <c r="AE157" s="64"/>
      <c r="BB157" s="150" t="s">
        <v>1</v>
      </c>
      <c r="BL157" s="64">
        <f t="shared" si="24"/>
        <v>22</v>
      </c>
      <c r="BM157" s="64">
        <f t="shared" si="25"/>
        <v>22</v>
      </c>
      <c r="BN157" s="64">
        <f t="shared" si="26"/>
        <v>4.2735042735042736E-2</v>
      </c>
      <c r="BO157" s="64">
        <f t="shared" si="27"/>
        <v>4.2735042735042736E-2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15.238095238095237</v>
      </c>
      <c r="X160" s="387">
        <f>IFERROR(X152/H152,"0")+IFERROR(X153/H153,"0")+IFERROR(X154/H154,"0")+IFERROR(X155/H155,"0")+IFERROR(X156/H156,"0")+IFERROR(X157/H157,"0")+IFERROR(X158/H158,"0")+IFERROR(X159/H159,"0")</f>
        <v>16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8.0320000000000003E-2</v>
      </c>
      <c r="Z160" s="388"/>
      <c r="AA160" s="388"/>
    </row>
    <row r="161" spans="1:67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32</v>
      </c>
      <c r="X161" s="387">
        <f>IFERROR(SUM(X152:X159),"0")</f>
        <v>33.6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172</v>
      </c>
      <c r="X174" s="386">
        <f t="shared" ref="X174:X181" si="28">IFERROR(IF(W174="",0,CEILING((W174/$H174),1)*$H174),"")</f>
        <v>172.8</v>
      </c>
      <c r="Y174" s="36">
        <f>IFERROR(IF(X174=0,"",ROUNDUP(X174/H174,0)*0.00937),"")</f>
        <v>0.29984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178.6888888888889</v>
      </c>
      <c r="BM174" s="64">
        <f t="shared" ref="BM174:BM181" si="30">IFERROR(X174*I174/H174,"0")</f>
        <v>179.52</v>
      </c>
      <c r="BN174" s="64">
        <f t="shared" ref="BN174:BN181" si="31">IFERROR(1/J174*(W174/H174),"0")</f>
        <v>0.26543209876543211</v>
      </c>
      <c r="BO174" s="64">
        <f t="shared" ref="BO174:BO181" si="32">IFERROR(1/J174*(X174/H174),"0")</f>
        <v>0.26666666666666666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31.851851851851851</v>
      </c>
      <c r="X182" s="387">
        <f>IFERROR(X174/H174,"0")+IFERROR(X175/H175,"0")+IFERROR(X176/H176,"0")+IFERROR(X177/H177,"0")+IFERROR(X178/H178,"0")+IFERROR(X179/H179,"0")+IFERROR(X180/H180,"0")+IFERROR(X181/H181,"0")</f>
        <v>32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0.29984</v>
      </c>
      <c r="Z182" s="388"/>
      <c r="AA182" s="388"/>
    </row>
    <row r="183" spans="1:67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172</v>
      </c>
      <c r="X183" s="387">
        <f>IFERROR(SUM(X174:X181),"0")</f>
        <v>172.8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72</v>
      </c>
      <c r="X191" s="386">
        <f t="shared" si="33"/>
        <v>72</v>
      </c>
      <c r="Y191" s="36">
        <f>IFERROR(IF(X191=0,"",ROUNDUP(X191/H191,0)*0.00753),"")</f>
        <v>0.22590000000000002</v>
      </c>
      <c r="Z191" s="56"/>
      <c r="AA191" s="57"/>
      <c r="AE191" s="64"/>
      <c r="BB191" s="171" t="s">
        <v>1</v>
      </c>
      <c r="BL191" s="64">
        <f t="shared" si="34"/>
        <v>80.160000000000011</v>
      </c>
      <c r="BM191" s="64">
        <f t="shared" si="35"/>
        <v>80.160000000000011</v>
      </c>
      <c r="BN191" s="64">
        <f t="shared" si="36"/>
        <v>0.19230769230769229</v>
      </c>
      <c r="BO191" s="64">
        <f t="shared" si="37"/>
        <v>0.19230769230769229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72</v>
      </c>
      <c r="X193" s="386">
        <f t="shared" si="33"/>
        <v>72</v>
      </c>
      <c r="Y193" s="36">
        <f>IFERROR(IF(X193=0,"",ROUNDUP(X193/H193,0)*0.00753),"")</f>
        <v>0.22590000000000002</v>
      </c>
      <c r="Z193" s="56"/>
      <c r="AA193" s="57"/>
      <c r="AE193" s="64"/>
      <c r="BB193" s="173" t="s">
        <v>1</v>
      </c>
      <c r="BL193" s="64">
        <f t="shared" si="34"/>
        <v>78.000000000000014</v>
      </c>
      <c r="BM193" s="64">
        <f t="shared" si="35"/>
        <v>78.000000000000014</v>
      </c>
      <c r="BN193" s="64">
        <f t="shared" si="36"/>
        <v>0.19230769230769229</v>
      </c>
      <c r="BO193" s="64">
        <f t="shared" si="37"/>
        <v>0.19230769230769229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144</v>
      </c>
      <c r="X198" s="386">
        <f t="shared" si="33"/>
        <v>144</v>
      </c>
      <c r="Y198" s="36">
        <f t="shared" si="38"/>
        <v>0.45180000000000003</v>
      </c>
      <c r="Z198" s="56"/>
      <c r="AA198" s="57"/>
      <c r="AE198" s="64"/>
      <c r="BB198" s="178" t="s">
        <v>1</v>
      </c>
      <c r="BL198" s="64">
        <f t="shared" si="34"/>
        <v>160.32000000000002</v>
      </c>
      <c r="BM198" s="64">
        <f t="shared" si="35"/>
        <v>160.32000000000002</v>
      </c>
      <c r="BN198" s="64">
        <f t="shared" si="36"/>
        <v>0.38461538461538458</v>
      </c>
      <c r="BO198" s="64">
        <f t="shared" si="37"/>
        <v>0.38461538461538458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120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120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0.90360000000000007</v>
      </c>
      <c r="Z202" s="388"/>
      <c r="AA202" s="388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288</v>
      </c>
      <c r="X203" s="387">
        <f>IFERROR(SUM(X185:X201),"0")</f>
        <v>288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20</v>
      </c>
      <c r="X219" s="386">
        <f t="shared" si="39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0"/>
        <v>21.200000000000003</v>
      </c>
      <c r="BM219" s="64">
        <f t="shared" si="41"/>
        <v>21.200000000000003</v>
      </c>
      <c r="BN219" s="64">
        <f t="shared" si="42"/>
        <v>4.1666666666666664E-2</v>
      </c>
      <c r="BO219" s="64">
        <f t="shared" si="43"/>
        <v>4.1666666666666664E-2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5</v>
      </c>
      <c r="X221" s="387">
        <f>IFERROR(X214/H214,"0")+IFERROR(X215/H215,"0")+IFERROR(X216/H216,"0")+IFERROR(X217/H217,"0")+IFERROR(X218/H218,"0")+IFERROR(X219/H219,"0")+IFERROR(X220/H220,"0")</f>
        <v>5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4.6850000000000003E-2</v>
      </c>
      <c r="Z221" s="388"/>
      <c r="AA221" s="388"/>
    </row>
    <row r="222" spans="1:67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20</v>
      </c>
      <c r="X222" s="387">
        <f>IFERROR(SUM(X214:X220),"0")</f>
        <v>20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10</v>
      </c>
      <c r="X236" s="386">
        <f t="shared" si="44"/>
        <v>11.100000000000001</v>
      </c>
      <c r="Y236" s="36">
        <f>IFERROR(IF(X236=0,"",ROUNDUP(X236/H236,0)*0.00937),"")</f>
        <v>2.811E-2</v>
      </c>
      <c r="Z236" s="56"/>
      <c r="AA236" s="57"/>
      <c r="AE236" s="64"/>
      <c r="BB236" s="202" t="s">
        <v>1</v>
      </c>
      <c r="BL236" s="64">
        <f t="shared" si="45"/>
        <v>10.648648648648647</v>
      </c>
      <c r="BM236" s="64">
        <f t="shared" si="46"/>
        <v>11.82</v>
      </c>
      <c r="BN236" s="64">
        <f t="shared" si="47"/>
        <v>2.2522522522522521E-2</v>
      </c>
      <c r="BO236" s="64">
        <f t="shared" si="48"/>
        <v>2.5000000000000005E-2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80</v>
      </c>
      <c r="X237" s="386">
        <f t="shared" si="44"/>
        <v>80</v>
      </c>
      <c r="Y237" s="36">
        <f>IFERROR(IF(X237=0,"",ROUNDUP(X237/H237,0)*0.00937),"")</f>
        <v>0.18740000000000001</v>
      </c>
      <c r="Z237" s="56"/>
      <c r="AA237" s="57"/>
      <c r="AE237" s="64"/>
      <c r="BB237" s="203" t="s">
        <v>1</v>
      </c>
      <c r="BL237" s="64">
        <f t="shared" si="45"/>
        <v>84.800000000000011</v>
      </c>
      <c r="BM237" s="64">
        <f t="shared" si="46"/>
        <v>84.800000000000011</v>
      </c>
      <c r="BN237" s="64">
        <f t="shared" si="47"/>
        <v>0.16666666666666666</v>
      </c>
      <c r="BO237" s="64">
        <f t="shared" si="48"/>
        <v>0.16666666666666666</v>
      </c>
    </row>
    <row r="238" spans="1:67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22.702702702702702</v>
      </c>
      <c r="X238" s="387">
        <f>IFERROR(X230/H230,"0")+IFERROR(X231/H231,"0")+IFERROR(X232/H232,"0")+IFERROR(X233/H233,"0")+IFERROR(X234/H234,"0")+IFERROR(X235/H235,"0")+IFERROR(X236/H236,"0")+IFERROR(X237/H237,"0")</f>
        <v>23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0.21551000000000001</v>
      </c>
      <c r="Z238" s="388"/>
      <c r="AA238" s="388"/>
    </row>
    <row r="239" spans="1:67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90</v>
      </c>
      <c r="X239" s="387">
        <f>IFERROR(SUM(X230:X237),"0")</f>
        <v>91.1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9</v>
      </c>
      <c r="X245" s="386">
        <f t="shared" si="49"/>
        <v>10</v>
      </c>
      <c r="Y245" s="36">
        <f>IFERROR(IF(X245=0,"",ROUNDUP(X245/H245,0)*0.00937),"")</f>
        <v>1.874E-2</v>
      </c>
      <c r="Z245" s="56"/>
      <c r="AA245" s="57"/>
      <c r="AE245" s="64"/>
      <c r="BB245" s="207" t="s">
        <v>1</v>
      </c>
      <c r="BL245" s="64">
        <f t="shared" si="50"/>
        <v>9.3780000000000001</v>
      </c>
      <c r="BM245" s="64">
        <f t="shared" si="51"/>
        <v>10.42</v>
      </c>
      <c r="BN245" s="64">
        <f t="shared" si="52"/>
        <v>1.4999999999999999E-2</v>
      </c>
      <c r="BO245" s="64">
        <f t="shared" si="53"/>
        <v>1.6666666666666666E-2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1.8</v>
      </c>
      <c r="X250" s="387">
        <f>IFERROR(X242/H242,"0")+IFERROR(X243/H243,"0")+IFERROR(X244/H244,"0")+IFERROR(X245/H245,"0")+IFERROR(X246/H246,"0")+IFERROR(X247/H247,"0")+IFERROR(X248/H248,"0")+IFERROR(X249/H249,"0")</f>
        <v>2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1.874E-2</v>
      </c>
      <c r="Z250" s="388"/>
      <c r="AA250" s="388"/>
    </row>
    <row r="251" spans="1:67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9</v>
      </c>
      <c r="X251" s="387">
        <f>IFERROR(SUM(X242:X249),"0")</f>
        <v>10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40</v>
      </c>
      <c r="X253" s="386">
        <f>IFERROR(IF(W253="",0,CEILING((W253/$H253),1)*$H253),"")</f>
        <v>42</v>
      </c>
      <c r="Y253" s="36">
        <f>IFERROR(IF(X253=0,"",ROUNDUP(X253/H253,0)*0.00753),"")</f>
        <v>7.5300000000000006E-2</v>
      </c>
      <c r="Z253" s="56"/>
      <c r="AA253" s="57"/>
      <c r="AE253" s="64"/>
      <c r="BB253" s="212" t="s">
        <v>1</v>
      </c>
      <c r="BL253" s="64">
        <f>IFERROR(W253*I253/H253,"0")</f>
        <v>42.476190476190474</v>
      </c>
      <c r="BM253" s="64">
        <f>IFERROR(X253*I253/H253,"0")</f>
        <v>44.599999999999994</v>
      </c>
      <c r="BN253" s="64">
        <f>IFERROR(1/J253*(W253/H253),"0")</f>
        <v>6.1050061050061048E-2</v>
      </c>
      <c r="BO253" s="64">
        <f>IFERROR(1/J253*(X253/H253),"0")</f>
        <v>6.4102564102564097E-2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220</v>
      </c>
      <c r="X254" s="386">
        <f>IFERROR(IF(W254="",0,CEILING((W254/$H254),1)*$H254),"")</f>
        <v>222.60000000000002</v>
      </c>
      <c r="Y254" s="36">
        <f>IFERROR(IF(X254=0,"",ROUNDUP(X254/H254,0)*0.00753),"")</f>
        <v>0.39909</v>
      </c>
      <c r="Z254" s="56"/>
      <c r="AA254" s="57"/>
      <c r="AE254" s="64"/>
      <c r="BB254" s="213" t="s">
        <v>1</v>
      </c>
      <c r="BL254" s="64">
        <f>IFERROR(W254*I254/H254,"0")</f>
        <v>233.61904761904762</v>
      </c>
      <c r="BM254" s="64">
        <f>IFERROR(X254*I254/H254,"0")</f>
        <v>236.38</v>
      </c>
      <c r="BN254" s="64">
        <f>IFERROR(1/J254*(W254/H254),"0")</f>
        <v>0.33577533577533575</v>
      </c>
      <c r="BO254" s="64">
        <f>IFERROR(1/J254*(X254/H254),"0")</f>
        <v>0.33974358974358976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42</v>
      </c>
      <c r="X255" s="386">
        <f>IFERROR(IF(W255="",0,CEILING((W255/$H255),1)*$H255),"")</f>
        <v>42</v>
      </c>
      <c r="Y255" s="36">
        <f>IFERROR(IF(X255=0,"",ROUNDUP(X255/H255,0)*0.00502),"")</f>
        <v>0.1004</v>
      </c>
      <c r="Z255" s="56"/>
      <c r="AA255" s="57"/>
      <c r="AE255" s="64"/>
      <c r="BB255" s="214" t="s">
        <v>1</v>
      </c>
      <c r="BL255" s="64">
        <f>IFERROR(W255*I255/H255,"0")</f>
        <v>44.599999999999994</v>
      </c>
      <c r="BM255" s="64">
        <f>IFERROR(X255*I255/H255,"0")</f>
        <v>44.599999999999994</v>
      </c>
      <c r="BN255" s="64">
        <f>IFERROR(1/J255*(W255/H255),"0")</f>
        <v>8.5470085470085472E-2</v>
      </c>
      <c r="BO255" s="64">
        <f>IFERROR(1/J255*(X255/H255),"0")</f>
        <v>8.5470085470085472E-2</v>
      </c>
    </row>
    <row r="256" spans="1:67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81.904761904761898</v>
      </c>
      <c r="X256" s="387">
        <f>IFERROR(X253/H253,"0")+IFERROR(X254/H254,"0")+IFERROR(X255/H255,"0")</f>
        <v>83</v>
      </c>
      <c r="Y256" s="387">
        <f>IFERROR(IF(Y253="",0,Y253),"0")+IFERROR(IF(Y254="",0,Y254),"0")+IFERROR(IF(Y255="",0,Y255),"0")</f>
        <v>0.57479000000000002</v>
      </c>
      <c r="Z256" s="388"/>
      <c r="AA256" s="388"/>
    </row>
    <row r="257" spans="1:67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302</v>
      </c>
      <c r="X257" s="387">
        <f>IFERROR(SUM(X253:X255),"0")</f>
        <v>306.60000000000002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750</v>
      </c>
      <c r="X259" s="386">
        <f t="shared" ref="X259:X265" si="54">IFERROR(IF(W259="",0,CEILING((W259/$H259),1)*$H259),"")</f>
        <v>756.6</v>
      </c>
      <c r="Y259" s="36">
        <f>IFERROR(IF(X259=0,"",ROUNDUP(X259/H259,0)*0.02175),"")</f>
        <v>2.10975</v>
      </c>
      <c r="Z259" s="56"/>
      <c r="AA259" s="57"/>
      <c r="AE259" s="64"/>
      <c r="BB259" s="215" t="s">
        <v>1</v>
      </c>
      <c r="BL259" s="64">
        <f t="shared" ref="BL259:BL265" si="55">IFERROR(W259*I259/H259,"0")</f>
        <v>803.65384615384619</v>
      </c>
      <c r="BM259" s="64">
        <f t="shared" ref="BM259:BM265" si="56">IFERROR(X259*I259/H259,"0")</f>
        <v>810.72600000000011</v>
      </c>
      <c r="BN259" s="64">
        <f t="shared" ref="BN259:BN265" si="57">IFERROR(1/J259*(W259/H259),"0")</f>
        <v>1.7170329670329672</v>
      </c>
      <c r="BO259" s="64">
        <f t="shared" ref="BO259:BO265" si="58">IFERROR(1/J259*(X259/H259),"0")</f>
        <v>1.732142857142857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96.15384615384616</v>
      </c>
      <c r="X266" s="387">
        <f>IFERROR(X259/H259,"0")+IFERROR(X260/H260,"0")+IFERROR(X261/H261,"0")+IFERROR(X262/H262,"0")+IFERROR(X263/H263,"0")+IFERROR(X264/H264,"0")+IFERROR(X265/H265,"0")</f>
        <v>97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2.10975</v>
      </c>
      <c r="Z266" s="388"/>
      <c r="AA266" s="388"/>
    </row>
    <row r="267" spans="1:67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750</v>
      </c>
      <c r="X267" s="387">
        <f>IFERROR(SUM(X259:X265),"0")</f>
        <v>756.6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60</v>
      </c>
      <c r="X270" s="386">
        <f>IFERROR(IF(W270="",0,CEILING((W270/$H270),1)*$H270),"")</f>
        <v>62.4</v>
      </c>
      <c r="Y270" s="36">
        <f>IFERROR(IF(X270=0,"",ROUNDUP(X270/H270,0)*0.02175),"")</f>
        <v>0.17399999999999999</v>
      </c>
      <c r="Z270" s="56"/>
      <c r="AA270" s="57"/>
      <c r="AE270" s="64"/>
      <c r="BB270" s="223" t="s">
        <v>1</v>
      </c>
      <c r="BL270" s="64">
        <f>IFERROR(W270*I270/H270,"0")</f>
        <v>64.338461538461544</v>
      </c>
      <c r="BM270" s="64">
        <f>IFERROR(X270*I270/H270,"0")</f>
        <v>66.912000000000006</v>
      </c>
      <c r="BN270" s="64">
        <f>IFERROR(1/J270*(W270/H270),"0")</f>
        <v>0.13736263736263735</v>
      </c>
      <c r="BO270" s="64">
        <f>IFERROR(1/J270*(X270/H270),"0")</f>
        <v>0.14285714285714285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7.6923076923076925</v>
      </c>
      <c r="X272" s="387">
        <f>IFERROR(X269/H269,"0")+IFERROR(X270/H270,"0")+IFERROR(X271/H271,"0")</f>
        <v>8</v>
      </c>
      <c r="Y272" s="387">
        <f>IFERROR(IF(Y269="",0,Y269),"0")+IFERROR(IF(Y270="",0,Y270),"0")+IFERROR(IF(Y271="",0,Y271),"0")</f>
        <v>0.17399999999999999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60</v>
      </c>
      <c r="X273" s="387">
        <f>IFERROR(SUM(X269:X271),"0")</f>
        <v>62.4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10</v>
      </c>
      <c r="X276" s="386">
        <f>IFERROR(IF(W276="",0,CEILING((W276/$H276),1)*$H276),"")</f>
        <v>12.16</v>
      </c>
      <c r="Y276" s="36">
        <f>IFERROR(IF(X276=0,"",ROUNDUP(X276/H276,0)*0.00753),"")</f>
        <v>3.0120000000000001E-2</v>
      </c>
      <c r="Z276" s="56"/>
      <c r="AA276" s="57"/>
      <c r="AE276" s="64"/>
      <c r="BB276" s="226" t="s">
        <v>1</v>
      </c>
      <c r="BL276" s="64">
        <f>IFERROR(W276*I276/H276,"0")</f>
        <v>10.921052631578945</v>
      </c>
      <c r="BM276" s="64">
        <f>IFERROR(X276*I276/H276,"0")</f>
        <v>13.280000000000001</v>
      </c>
      <c r="BN276" s="64">
        <f>IFERROR(1/J276*(W276/H276),"0")</f>
        <v>2.1086369770580295E-2</v>
      </c>
      <c r="BO276" s="64">
        <f>IFERROR(1/J276*(X276/H276),"0")</f>
        <v>2.564102564102564E-2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2</v>
      </c>
      <c r="X277" s="386">
        <f>IFERROR(IF(W277="",0,CEILING((W277/$H277),1)*$H277),"")</f>
        <v>2.5499999999999998</v>
      </c>
      <c r="Y277" s="36">
        <f>IFERROR(IF(X277=0,"",ROUNDUP(X277/H277,0)*0.00753),"")</f>
        <v>7.5300000000000002E-3</v>
      </c>
      <c r="Z277" s="56"/>
      <c r="AA277" s="57"/>
      <c r="AE277" s="64"/>
      <c r="BB277" s="227" t="s">
        <v>1</v>
      </c>
      <c r="BL277" s="64">
        <f>IFERROR(W277*I277/H277,"0")</f>
        <v>2.2745098039215685</v>
      </c>
      <c r="BM277" s="64">
        <f>IFERROR(X277*I277/H277,"0")</f>
        <v>2.9</v>
      </c>
      <c r="BN277" s="64">
        <f>IFERROR(1/J277*(W277/H277),"0")</f>
        <v>5.0276520864756162E-3</v>
      </c>
      <c r="BO277" s="64">
        <f>IFERROR(1/J277*(X277/H277),"0")</f>
        <v>6.41025641025641E-3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4.0737874097007225</v>
      </c>
      <c r="X278" s="387">
        <f>IFERROR(X275/H275,"0")+IFERROR(X276/H276,"0")+IFERROR(X277/H277,"0")</f>
        <v>5</v>
      </c>
      <c r="Y278" s="387">
        <f>IFERROR(IF(Y275="",0,Y275),"0")+IFERROR(IF(Y276="",0,Y276),"0")+IFERROR(IF(Y277="",0,Y277),"0")</f>
        <v>3.7650000000000003E-2</v>
      </c>
      <c r="Z278" s="388"/>
      <c r="AA278" s="388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12</v>
      </c>
      <c r="X279" s="387">
        <f>IFERROR(SUM(X275:X277),"0")</f>
        <v>14.71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20</v>
      </c>
      <c r="X283" s="386">
        <f>IFERROR(IF(W283="",0,CEILING((W283/$H283),1)*$H283),"")</f>
        <v>20</v>
      </c>
      <c r="Y283" s="36">
        <f>IFERROR(IF(X283=0,"",ROUNDUP(X283/H283,0)*0.00474),"")</f>
        <v>4.7400000000000005E-2</v>
      </c>
      <c r="Z283" s="56"/>
      <c r="AA283" s="57"/>
      <c r="AE283" s="64"/>
      <c r="BB283" s="230" t="s">
        <v>1</v>
      </c>
      <c r="BL283" s="64">
        <f>IFERROR(W283*I283/H283,"0")</f>
        <v>22.400000000000002</v>
      </c>
      <c r="BM283" s="64">
        <f>IFERROR(X283*I283/H283,"0")</f>
        <v>22.400000000000002</v>
      </c>
      <c r="BN283" s="64">
        <f>IFERROR(1/J283*(W283/H283),"0")</f>
        <v>4.2016806722689072E-2</v>
      </c>
      <c r="BO283" s="64">
        <f>IFERROR(1/J283*(X283/H283),"0")</f>
        <v>4.2016806722689072E-2</v>
      </c>
    </row>
    <row r="284" spans="1:67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10</v>
      </c>
      <c r="X284" s="387">
        <f>IFERROR(X281/H281,"0")+IFERROR(X282/H282,"0")+IFERROR(X283/H283,"0")</f>
        <v>10</v>
      </c>
      <c r="Y284" s="387">
        <f>IFERROR(IF(Y281="",0,Y281),"0")+IFERROR(IF(Y282="",0,Y282),"0")+IFERROR(IF(Y283="",0,Y283),"0")</f>
        <v>4.7400000000000005E-2</v>
      </c>
      <c r="Z284" s="388"/>
      <c r="AA284" s="388"/>
    </row>
    <row r="285" spans="1:67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20</v>
      </c>
      <c r="X285" s="387">
        <f>IFERROR(SUM(X281:X283),"0")</f>
        <v>20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13</v>
      </c>
      <c r="X307" s="386">
        <f>IFERROR(IF(W307="",0,CEILING((W307/$H307),1)*$H307),"")</f>
        <v>16.2</v>
      </c>
      <c r="Y307" s="36">
        <f>IFERROR(IF(X307=0,"",ROUNDUP(X307/H307,0)*0.02175),"")</f>
        <v>4.3499999999999997E-2</v>
      </c>
      <c r="Z307" s="56"/>
      <c r="AA307" s="57"/>
      <c r="AE307" s="64"/>
      <c r="BB307" s="240" t="s">
        <v>1</v>
      </c>
      <c r="BL307" s="64">
        <f>IFERROR(W307*I307/H307,"0")</f>
        <v>13.905185185185184</v>
      </c>
      <c r="BM307" s="64">
        <f>IFERROR(X307*I307/H307,"0")</f>
        <v>17.327999999999999</v>
      </c>
      <c r="BN307" s="64">
        <f>IFERROR(1/J307*(W307/H307),"0")</f>
        <v>2.8659611992945325E-2</v>
      </c>
      <c r="BO307" s="64">
        <f>IFERROR(1/J307*(X307/H307),"0")</f>
        <v>3.5714285714285712E-2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152</v>
      </c>
      <c r="X308" s="386">
        <f>IFERROR(IF(W308="",0,CEILING((W308/$H308),1)*$H308),"")</f>
        <v>153.30000000000001</v>
      </c>
      <c r="Y308" s="36">
        <f>IFERROR(IF(X308=0,"",ROUNDUP(X308/H308,0)*0.00753),"")</f>
        <v>0.54969000000000001</v>
      </c>
      <c r="Z308" s="56"/>
      <c r="AA308" s="57"/>
      <c r="AE308" s="64"/>
      <c r="BB308" s="241" t="s">
        <v>1</v>
      </c>
      <c r="BL308" s="64">
        <f>IFERROR(W308*I308/H308,"0")</f>
        <v>171.68761904761902</v>
      </c>
      <c r="BM308" s="64">
        <f>IFERROR(X308*I308/H308,"0")</f>
        <v>173.15600000000001</v>
      </c>
      <c r="BN308" s="64">
        <f>IFERROR(1/J308*(W308/H308),"0")</f>
        <v>0.46398046398046394</v>
      </c>
      <c r="BO308" s="64">
        <f>IFERROR(1/J308*(X308/H308),"0")</f>
        <v>0.46794871794871795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53</v>
      </c>
      <c r="X309" s="386">
        <f>IFERROR(IF(W309="",0,CEILING((W309/$H309),1)*$H309),"")</f>
        <v>54.6</v>
      </c>
      <c r="Y309" s="36">
        <f>IFERROR(IF(X309=0,"",ROUNDUP(X309/H309,0)*0.00753),"")</f>
        <v>0.19578000000000001</v>
      </c>
      <c r="Z309" s="56"/>
      <c r="AA309" s="57"/>
      <c r="AE309" s="64"/>
      <c r="BB309" s="242" t="s">
        <v>1</v>
      </c>
      <c r="BL309" s="64">
        <f>IFERROR(W309*I309/H309,"0")</f>
        <v>59.561904761904756</v>
      </c>
      <c r="BM309" s="64">
        <f>IFERROR(X309*I309/H309,"0")</f>
        <v>61.359999999999992</v>
      </c>
      <c r="BN309" s="64">
        <f>IFERROR(1/J309*(W309/H309),"0")</f>
        <v>0.16178266178266176</v>
      </c>
      <c r="BO309" s="64">
        <f>IFERROR(1/J309*(X309/H309),"0")</f>
        <v>0.16666666666666666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99.223985890652557</v>
      </c>
      <c r="X310" s="387">
        <f>IFERROR(X307/H307,"0")+IFERROR(X308/H308,"0")+IFERROR(X309/H309,"0")</f>
        <v>101</v>
      </c>
      <c r="Y310" s="387">
        <f>IFERROR(IF(Y307="",0,Y307),"0")+IFERROR(IF(Y308="",0,Y308),"0")+IFERROR(IF(Y309="",0,Y309),"0")</f>
        <v>0.78896999999999995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218</v>
      </c>
      <c r="X311" s="387">
        <f>IFERROR(SUM(X307:X309),"0")</f>
        <v>224.1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7</v>
      </c>
      <c r="X313" s="386">
        <f>IFERROR(IF(W313="",0,CEILING((W313/$H313),1)*$H313),"")</f>
        <v>7.6499999999999995</v>
      </c>
      <c r="Y313" s="36">
        <f>IFERROR(IF(X313=0,"",ROUNDUP(X313/H313,0)*0.00753),"")</f>
        <v>2.2589999999999999E-2</v>
      </c>
      <c r="Z313" s="56"/>
      <c r="AA313" s="57"/>
      <c r="AE313" s="64"/>
      <c r="BB313" s="243" t="s">
        <v>1</v>
      </c>
      <c r="BL313" s="64">
        <f>IFERROR(W313*I313/H313,"0")</f>
        <v>8.1666666666666661</v>
      </c>
      <c r="BM313" s="64">
        <f>IFERROR(X313*I313/H313,"0")</f>
        <v>8.9250000000000007</v>
      </c>
      <c r="BN313" s="64">
        <f>IFERROR(1/J313*(W313/H313),"0")</f>
        <v>1.7596782302664656E-2</v>
      </c>
      <c r="BO313" s="64">
        <f>IFERROR(1/J313*(X313/H313),"0")</f>
        <v>1.9230769230769232E-2</v>
      </c>
    </row>
    <row r="314" spans="1:67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2.7450980392156863</v>
      </c>
      <c r="X314" s="387">
        <f>IFERROR(X313/H313,"0")</f>
        <v>3</v>
      </c>
      <c r="Y314" s="387">
        <f>IFERROR(IF(Y313="",0,Y313),"0")</f>
        <v>2.2589999999999999E-2</v>
      </c>
      <c r="Z314" s="388"/>
      <c r="AA314" s="388"/>
    </row>
    <row r="315" spans="1:67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7</v>
      </c>
      <c r="X315" s="387">
        <f>IFERROR(SUM(X313:X313),"0")</f>
        <v>7.6499999999999995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73</v>
      </c>
      <c r="X324" s="386">
        <f t="shared" si="64"/>
        <v>75</v>
      </c>
      <c r="Y324" s="36">
        <f>IFERROR(IF(X324=0,"",ROUNDUP(X324/H324,0)*0.02175),"")</f>
        <v>0.10874999999999999</v>
      </c>
      <c r="Z324" s="56"/>
      <c r="AA324" s="57"/>
      <c r="AE324" s="64"/>
      <c r="BB324" s="249" t="s">
        <v>1</v>
      </c>
      <c r="BL324" s="64">
        <f t="shared" si="65"/>
        <v>75.335999999999999</v>
      </c>
      <c r="BM324" s="64">
        <f t="shared" si="66"/>
        <v>77.400000000000006</v>
      </c>
      <c r="BN324" s="64">
        <f t="shared" si="67"/>
        <v>0.10138888888888888</v>
      </c>
      <c r="BO324" s="64">
        <f t="shared" si="68"/>
        <v>0.10416666666666666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105</v>
      </c>
      <c r="X326" s="386">
        <f t="shared" si="64"/>
        <v>105</v>
      </c>
      <c r="Y326" s="36">
        <f>IFERROR(IF(X326=0,"",ROUNDUP(X326/H326,0)*0.02175),"")</f>
        <v>0.15225</v>
      </c>
      <c r="Z326" s="56"/>
      <c r="AA326" s="57"/>
      <c r="AE326" s="64"/>
      <c r="BB326" s="251" t="s">
        <v>1</v>
      </c>
      <c r="BL326" s="64">
        <f t="shared" si="65"/>
        <v>108.36</v>
      </c>
      <c r="BM326" s="64">
        <f t="shared" si="66"/>
        <v>108.36</v>
      </c>
      <c r="BN326" s="64">
        <f t="shared" si="67"/>
        <v>0.14583333333333331</v>
      </c>
      <c r="BO326" s="64">
        <f t="shared" si="68"/>
        <v>0.14583333333333331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10</v>
      </c>
      <c r="X328" s="386">
        <f t="shared" si="64"/>
        <v>10</v>
      </c>
      <c r="Y328" s="36">
        <f>IFERROR(IF(X328=0,"",ROUNDUP(X328/H328,0)*0.00937),"")</f>
        <v>1.874E-2</v>
      </c>
      <c r="Z328" s="56"/>
      <c r="AA328" s="57"/>
      <c r="AE328" s="64"/>
      <c r="BB328" s="253" t="s">
        <v>1</v>
      </c>
      <c r="BL328" s="64">
        <f t="shared" si="65"/>
        <v>10.42</v>
      </c>
      <c r="BM328" s="64">
        <f t="shared" si="66"/>
        <v>10.42</v>
      </c>
      <c r="BN328" s="64">
        <f t="shared" si="67"/>
        <v>1.6666666666666666E-2</v>
      </c>
      <c r="BO328" s="64">
        <f t="shared" si="68"/>
        <v>1.6666666666666666E-2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13.866666666666667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14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0.27973999999999999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188</v>
      </c>
      <c r="X332" s="387">
        <f>IFERROR(SUM(X319:X330),"0")</f>
        <v>190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407</v>
      </c>
      <c r="X334" s="386">
        <f>IFERROR(IF(W334="",0,CEILING((W334/$H334),1)*$H334),"")</f>
        <v>420</v>
      </c>
      <c r="Y334" s="36">
        <f>IFERROR(IF(X334=0,"",ROUNDUP(X334/H334,0)*0.02175),"")</f>
        <v>0.60899999999999999</v>
      </c>
      <c r="Z334" s="56"/>
      <c r="AA334" s="57"/>
      <c r="AE334" s="64"/>
      <c r="BB334" s="256" t="s">
        <v>1</v>
      </c>
      <c r="BL334" s="64">
        <f>IFERROR(W334*I334/H334,"0")</f>
        <v>420.02400000000006</v>
      </c>
      <c r="BM334" s="64">
        <f>IFERROR(X334*I334/H334,"0")</f>
        <v>433.44</v>
      </c>
      <c r="BN334" s="64">
        <f>IFERROR(1/J334*(W334/H334),"0")</f>
        <v>0.56527777777777777</v>
      </c>
      <c r="BO334" s="64">
        <f>IFERROR(1/J334*(X334/H334),"0")</f>
        <v>0.58333333333333326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8</v>
      </c>
      <c r="X336" s="386">
        <f>IFERROR(IF(W336="",0,CEILING((W336/$H336),1)*$H336),"")</f>
        <v>8</v>
      </c>
      <c r="Y336" s="36">
        <f>IFERROR(IF(X336=0,"",ROUNDUP(X336/H336,0)*0.00937),"")</f>
        <v>1.874E-2</v>
      </c>
      <c r="Z336" s="56"/>
      <c r="AA336" s="57"/>
      <c r="AE336" s="64"/>
      <c r="BB336" s="258" t="s">
        <v>1</v>
      </c>
      <c r="BL336" s="64">
        <f>IFERROR(W336*I336/H336,"0")</f>
        <v>8.48</v>
      </c>
      <c r="BM336" s="64">
        <f>IFERROR(X336*I336/H336,"0")</f>
        <v>8.48</v>
      </c>
      <c r="BN336" s="64">
        <f>IFERROR(1/J336*(W336/H336),"0")</f>
        <v>1.6666666666666666E-2</v>
      </c>
      <c r="BO336" s="64">
        <f>IFERROR(1/J336*(X336/H336),"0")</f>
        <v>1.6666666666666666E-2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29.133333333333333</v>
      </c>
      <c r="X337" s="387">
        <f>IFERROR(X334/H334,"0")+IFERROR(X335/H335,"0")+IFERROR(X336/H336,"0")</f>
        <v>30</v>
      </c>
      <c r="Y337" s="387">
        <f>IFERROR(IF(Y334="",0,Y334),"0")+IFERROR(IF(Y335="",0,Y335),"0")+IFERROR(IF(Y336="",0,Y336),"0")</f>
        <v>0.62773999999999996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415</v>
      </c>
      <c r="X338" s="387">
        <f>IFERROR(SUM(X334:X336),"0")</f>
        <v>428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100</v>
      </c>
      <c r="X365" s="386">
        <f>IFERROR(IF(W365="",0,CEILING((W365/$H365),1)*$H365),"")</f>
        <v>101.39999999999999</v>
      </c>
      <c r="Y365" s="36">
        <f>IFERROR(IF(X365=0,"",ROUNDUP(X365/H365,0)*0.02175),"")</f>
        <v>0.28275</v>
      </c>
      <c r="Z365" s="56"/>
      <c r="AA365" s="57"/>
      <c r="AE365" s="64"/>
      <c r="BB365" s="271" t="s">
        <v>1</v>
      </c>
      <c r="BL365" s="64">
        <f>IFERROR(W365*I365/H365,"0")</f>
        <v>107.23076923076924</v>
      </c>
      <c r="BM365" s="64">
        <f>IFERROR(X365*I365/H365,"0")</f>
        <v>108.732</v>
      </c>
      <c r="BN365" s="64">
        <f>IFERROR(1/J365*(W365/H365),"0")</f>
        <v>0.22893772893772893</v>
      </c>
      <c r="BO365" s="64">
        <f>IFERROR(1/J365*(X365/H365),"0")</f>
        <v>0.23214285714285712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12.820512820512821</v>
      </c>
      <c r="X370" s="387">
        <f>IFERROR(X365/H365,"0")+IFERROR(X366/H366,"0")+IFERROR(X367/H367,"0")+IFERROR(X368/H368,"0")+IFERROR(X369/H369,"0")</f>
        <v>13</v>
      </c>
      <c r="Y370" s="387">
        <f>IFERROR(IF(Y365="",0,Y365),"0")+IFERROR(IF(Y366="",0,Y366),"0")+IFERROR(IF(Y367="",0,Y367),"0")+IFERROR(IF(Y368="",0,Y368),"0")+IFERROR(IF(Y369="",0,Y369),"0")</f>
        <v>0.28275</v>
      </c>
      <c r="Z370" s="388"/>
      <c r="AA370" s="388"/>
    </row>
    <row r="371" spans="1:67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100</v>
      </c>
      <c r="X371" s="387">
        <f>IFERROR(SUM(X365:X369),"0")</f>
        <v>101.39999999999999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03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17</v>
      </c>
      <c r="X391" s="386">
        <f t="shared" si="69"/>
        <v>18.48</v>
      </c>
      <c r="Y391" s="36">
        <f t="shared" si="70"/>
        <v>8.2830000000000001E-2</v>
      </c>
      <c r="Z391" s="56"/>
      <c r="AA391" s="57"/>
      <c r="AE391" s="64"/>
      <c r="BB391" s="286" t="s">
        <v>1</v>
      </c>
      <c r="BL391" s="64">
        <f t="shared" si="71"/>
        <v>26.309523809523814</v>
      </c>
      <c r="BM391" s="64">
        <f t="shared" si="72"/>
        <v>28.6</v>
      </c>
      <c r="BN391" s="64">
        <f t="shared" si="73"/>
        <v>6.4865689865689857E-2</v>
      </c>
      <c r="BO391" s="64">
        <f t="shared" si="74"/>
        <v>7.0512820512820512E-2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6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42</v>
      </c>
      <c r="X395" s="386">
        <f t="shared" si="69"/>
        <v>42</v>
      </c>
      <c r="Y395" s="36">
        <f t="shared" si="75"/>
        <v>0.1004</v>
      </c>
      <c r="Z395" s="56"/>
      <c r="AA395" s="57"/>
      <c r="AE395" s="64"/>
      <c r="BB395" s="290" t="s">
        <v>1</v>
      </c>
      <c r="BL395" s="64">
        <f t="shared" si="71"/>
        <v>44.599999999999994</v>
      </c>
      <c r="BM395" s="64">
        <f t="shared" si="72"/>
        <v>44.599999999999994</v>
      </c>
      <c r="BN395" s="64">
        <f t="shared" si="73"/>
        <v>8.5470085470085472E-2</v>
      </c>
      <c r="BO395" s="64">
        <f t="shared" si="74"/>
        <v>8.5470085470085472E-2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5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8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42</v>
      </c>
      <c r="X405" s="386">
        <f t="shared" si="69"/>
        <v>42</v>
      </c>
      <c r="Y405" s="36">
        <f t="shared" si="75"/>
        <v>0.1004</v>
      </c>
      <c r="Z405" s="56"/>
      <c r="AA405" s="57"/>
      <c r="AE405" s="64"/>
      <c r="BB405" s="300" t="s">
        <v>1</v>
      </c>
      <c r="BL405" s="64">
        <f t="shared" si="71"/>
        <v>44.599999999999994</v>
      </c>
      <c r="BM405" s="64">
        <f t="shared" si="72"/>
        <v>44.599999999999994</v>
      </c>
      <c r="BN405" s="64">
        <f t="shared" si="73"/>
        <v>8.5470085470085472E-2</v>
      </c>
      <c r="BO405" s="64">
        <f t="shared" si="74"/>
        <v>8.5470085470085472E-2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4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50.11904761904762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51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0.28362999999999999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101</v>
      </c>
      <c r="X409" s="387">
        <f>IFERROR(SUM(X385:X407),"0")</f>
        <v>102.48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15</v>
      </c>
      <c r="X416" s="386">
        <f>IFERROR(IF(W416="",0,CEILING((W416/$H416),1)*$H416),"")</f>
        <v>15.6</v>
      </c>
      <c r="Y416" s="36">
        <f>IFERROR(IF(X416=0,"",ROUNDUP(X416/H416,0)*0.00627),"")</f>
        <v>8.1509999999999999E-2</v>
      </c>
      <c r="Z416" s="56"/>
      <c r="AA416" s="57"/>
      <c r="AE416" s="64"/>
      <c r="BB416" s="305" t="s">
        <v>1</v>
      </c>
      <c r="BL416" s="64">
        <f>IFERROR(W416*I416/H416,"0")</f>
        <v>22.5</v>
      </c>
      <c r="BM416" s="64">
        <f>IFERROR(X416*I416/H416,"0")</f>
        <v>23.4</v>
      </c>
      <c r="BN416" s="64">
        <f>IFERROR(1/J416*(W416/H416),"0")</f>
        <v>6.25E-2</v>
      </c>
      <c r="BO416" s="64">
        <f>IFERROR(1/J416*(X416/H416),"0")</f>
        <v>6.5000000000000002E-2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5</v>
      </c>
      <c r="X417" s="38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6" t="s">
        <v>1</v>
      </c>
      <c r="BL417" s="64">
        <f>IFERROR(W417*I417/H417,"0")</f>
        <v>7.5</v>
      </c>
      <c r="BM417" s="64">
        <f>IFERROR(X417*I417/H417,"0")</f>
        <v>9.0000000000000018</v>
      </c>
      <c r="BN417" s="64">
        <f>IFERROR(1/J417*(W417/H417),"0")</f>
        <v>2.0833333333333336E-2</v>
      </c>
      <c r="BO417" s="64">
        <f>IFERROR(1/J417*(X417/H417),"0")</f>
        <v>2.5000000000000001E-2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17</v>
      </c>
      <c r="X418" s="386">
        <f>IFERROR(IF(W418="",0,CEILING((W418/$H418),1)*$H418),"")</f>
        <v>17.16</v>
      </c>
      <c r="Y418" s="36">
        <f>IFERROR(IF(X418=0,"",ROUNDUP(X418/H418,0)*0.00627),"")</f>
        <v>8.1509999999999999E-2</v>
      </c>
      <c r="Z418" s="56"/>
      <c r="AA418" s="57"/>
      <c r="AE418" s="64"/>
      <c r="BB418" s="307" t="s">
        <v>1</v>
      </c>
      <c r="BL418" s="64">
        <f>IFERROR(W418*I418/H418,"0")</f>
        <v>24.212121212121207</v>
      </c>
      <c r="BM418" s="64">
        <f>IFERROR(X418*I418/H418,"0")</f>
        <v>24.439999999999994</v>
      </c>
      <c r="BN418" s="64">
        <f>IFERROR(1/J418*(W418/H418),"0")</f>
        <v>6.4393939393939392E-2</v>
      </c>
      <c r="BO418" s="64">
        <f>IFERROR(1/J418*(X418/H418),"0")</f>
        <v>6.5000000000000002E-2</v>
      </c>
    </row>
    <row r="419" spans="1:67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29.545454545454547</v>
      </c>
      <c r="X419" s="387">
        <f>IFERROR(X416/H416,"0")+IFERROR(X417/H417,"0")+IFERROR(X418/H418,"0")</f>
        <v>31</v>
      </c>
      <c r="Y419" s="387">
        <f>IFERROR(IF(Y416="",0,Y416),"0")+IFERROR(IF(Y417="",0,Y417),"0")+IFERROR(IF(Y418="",0,Y418),"0")</f>
        <v>0.19436999999999999</v>
      </c>
      <c r="Z419" s="388"/>
      <c r="AA419" s="388"/>
    </row>
    <row r="420" spans="1:67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37</v>
      </c>
      <c r="X420" s="387">
        <f>IFERROR(SUM(X416:X418),"0")</f>
        <v>38.760000000000005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6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0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2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9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10.799999999999999</v>
      </c>
      <c r="BM448" s="64">
        <f>IFERROR(X448*I448/H448,"0")</f>
        <v>10.799999999999999</v>
      </c>
      <c r="BN448" s="64">
        <f>IFERROR(1/J448*(W448/H448),"0")</f>
        <v>1.4999999999999999E-2</v>
      </c>
      <c r="BO448" s="64">
        <f>IFERROR(1/J448*(X448/H448),"0")</f>
        <v>1.4999999999999999E-2</v>
      </c>
    </row>
    <row r="449" spans="1:67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3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9</v>
      </c>
      <c r="X450" s="387">
        <f>IFERROR(SUM(X448:X448),"0")</f>
        <v>9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hidden="1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hidden="1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hidden="1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hidden="1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6</v>
      </c>
      <c r="X493" s="386">
        <f t="shared" si="88"/>
        <v>7.2</v>
      </c>
      <c r="Y493" s="36">
        <f>IFERROR(IF(X493=0,"",ROUNDUP(X493/H493,0)*0.00937),"")</f>
        <v>1.874E-2</v>
      </c>
      <c r="Z493" s="56"/>
      <c r="AA493" s="57"/>
      <c r="AE493" s="64"/>
      <c r="BB493" s="344" t="s">
        <v>1</v>
      </c>
      <c r="BL493" s="64">
        <f t="shared" si="89"/>
        <v>6.3999999999999995</v>
      </c>
      <c r="BM493" s="64">
        <f t="shared" si="90"/>
        <v>7.68</v>
      </c>
      <c r="BN493" s="64">
        <f t="shared" si="91"/>
        <v>1.3888888888888888E-2</v>
      </c>
      <c r="BO493" s="64">
        <f t="shared" si="92"/>
        <v>1.6666666666666666E-2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22</v>
      </c>
      <c r="X495" s="386">
        <f t="shared" si="88"/>
        <v>25.2</v>
      </c>
      <c r="Y495" s="36">
        <f>IFERROR(IF(X495=0,"",ROUNDUP(X495/H495,0)*0.00937),"")</f>
        <v>6.5589999999999996E-2</v>
      </c>
      <c r="Z495" s="56"/>
      <c r="AA495" s="57"/>
      <c r="AE495" s="64"/>
      <c r="BB495" s="346" t="s">
        <v>1</v>
      </c>
      <c r="BL495" s="64">
        <f t="shared" si="89"/>
        <v>23.283333333333335</v>
      </c>
      <c r="BM495" s="64">
        <f t="shared" si="90"/>
        <v>26.669999999999998</v>
      </c>
      <c r="BN495" s="64">
        <f t="shared" si="91"/>
        <v>5.0925925925925923E-2</v>
      </c>
      <c r="BO495" s="64">
        <f t="shared" si="92"/>
        <v>5.8333333333333334E-2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7.7777777777777768</v>
      </c>
      <c r="X496" s="387">
        <f>IFERROR(X490/H490,"0")+IFERROR(X491/H491,"0")+IFERROR(X492/H492,"0")+IFERROR(X493/H493,"0")+IFERROR(X494/H494,"0")+IFERROR(X495/H495,"0")</f>
        <v>9</v>
      </c>
      <c r="Y496" s="387">
        <f>IFERROR(IF(Y490="",0,Y490),"0")+IFERROR(IF(Y491="",0,Y491),"0")+IFERROR(IF(Y492="",0,Y492),"0")+IFERROR(IF(Y493="",0,Y493),"0")+IFERROR(IF(Y494="",0,Y494),"0")+IFERROR(IF(Y495="",0,Y495),"0")</f>
        <v>8.4329999999999988E-2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28</v>
      </c>
      <c r="X497" s="387">
        <f>IFERROR(SUM(X490:X495),"0")</f>
        <v>32.4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105</v>
      </c>
      <c r="X532" s="386">
        <f>IFERROR(IF(W532="",0,CEILING((W532/$H532),1)*$H532),"")</f>
        <v>105</v>
      </c>
      <c r="Y532" s="36">
        <f>IFERROR(IF(X532=0,"",ROUNDUP(X532/H532,0)*0.00753),"")</f>
        <v>0.18825</v>
      </c>
      <c r="Z532" s="56"/>
      <c r="AA532" s="57"/>
      <c r="AE532" s="64"/>
      <c r="BB532" s="366" t="s">
        <v>1</v>
      </c>
      <c r="BL532" s="64">
        <f>IFERROR(W532*I532/H532,"0")</f>
        <v>111.5</v>
      </c>
      <c r="BM532" s="64">
        <f>IFERROR(X532*I532/H532,"0")</f>
        <v>111.5</v>
      </c>
      <c r="BN532" s="64">
        <f>IFERROR(1/J532*(W532/H532),"0")</f>
        <v>0.16025641025641024</v>
      </c>
      <c r="BO532" s="64">
        <f>IFERROR(1/J532*(X532/H532),"0")</f>
        <v>0.16025641025641024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25</v>
      </c>
      <c r="X535" s="387">
        <f>IFERROR(X531/H531,"0")+IFERROR(X532/H532,"0")+IFERROR(X533/H533,"0")+IFERROR(X534/H534,"0")</f>
        <v>25</v>
      </c>
      <c r="Y535" s="387">
        <f>IFERROR(IF(Y531="",0,Y531),"0")+IFERROR(IF(Y532="",0,Y532),"0")+IFERROR(IF(Y533="",0,Y533),"0")+IFERROR(IF(Y534="",0,Y534),"0")</f>
        <v>0.18825</v>
      </c>
      <c r="Z535" s="388"/>
      <c r="AA535" s="388"/>
    </row>
    <row r="536" spans="1:67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105</v>
      </c>
      <c r="X536" s="387">
        <f>IFERROR(SUM(X531:X534),"0")</f>
        <v>105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hidden="1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hidden="1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5182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5254.7599999999984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5560.0925366844749</v>
      </c>
      <c r="X551" s="387">
        <f>IFERROR(SUM(BM22:BM547),"0")</f>
        <v>5638.9209999999994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11</v>
      </c>
      <c r="X552" s="38">
        <f>ROUNDUP(SUM(BO22:BO547),0)</f>
        <v>11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5835.0925366844749</v>
      </c>
      <c r="X553" s="387">
        <f>GrossWeightTotalR+PalletQtyTotalR*25</f>
        <v>5913.9209999999994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1266.4589939556918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1282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12.726059999999997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5.3999999999999995</v>
      </c>
      <c r="C560" s="46">
        <f>IFERROR(X53*1,"0")+IFERROR(X54*1,"0")</f>
        <v>264.60000000000002</v>
      </c>
      <c r="D560" s="46">
        <f>IFERROR(X59*1,"0")+IFERROR(X60*1,"0")+IFERROR(X61*1,"0")+IFERROR(X62*1,"0")</f>
        <v>90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1610.1599999999999</v>
      </c>
      <c r="F560" s="46">
        <f>IFERROR(X134*1,"0")+IFERROR(X135*1,"0")+IFERROR(X136*1,"0")+IFERROR(X137*1,"0")+IFERROR(X138*1,"0")</f>
        <v>270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33.6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460.8</v>
      </c>
      <c r="J560" s="46">
        <f>IFERROR(X214*1,"0")+IFERROR(X215*1,"0")+IFERROR(X216*1,"0")+IFERROR(X217*1,"0")+IFERROR(X218*1,"0")+IFERROR(X219*1,"0")+IFERROR(X220*1,"0")+IFERROR(X224*1,"0")+IFERROR(X225*1,"0")</f>
        <v>20</v>
      </c>
      <c r="K560" s="46">
        <f>IFERROR(X230*1,"0")+IFERROR(X231*1,"0")+IFERROR(X232*1,"0")+IFERROR(X233*1,"0")+IFERROR(X234*1,"0")+IFERROR(X235*1,"0")+IFERROR(X236*1,"0")+IFERROR(X237*1,"0")</f>
        <v>91.1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1170.3100000000002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231.75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618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101.39999999999999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141.24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9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32.4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105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88,00"/>
        <filter val="1 266,46"/>
        <filter val="1,80"/>
        <filter val="10,00"/>
        <filter val="100,00"/>
        <filter val="101,00"/>
        <filter val="105,00"/>
        <filter val="11"/>
        <filter val="11,00"/>
        <filter val="12,00"/>
        <filter val="12,82"/>
        <filter val="120,00"/>
        <filter val="13,00"/>
        <filter val="13,87"/>
        <filter val="133,07"/>
        <filter val="135,00"/>
        <filter val="144,00"/>
        <filter val="15,00"/>
        <filter val="15,24"/>
        <filter val="152,00"/>
        <filter val="16,00"/>
        <filter val="17,00"/>
        <filter val="172,00"/>
        <filter val="18,93"/>
        <filter val="188,00"/>
        <filter val="2,00"/>
        <filter val="2,75"/>
        <filter val="20,00"/>
        <filter val="200,00"/>
        <filter val="21,00"/>
        <filter val="218,00"/>
        <filter val="22,00"/>
        <filter val="22,70"/>
        <filter val="220,00"/>
        <filter val="225,00"/>
        <filter val="240,00"/>
        <filter val="25,00"/>
        <filter val="255,00"/>
        <filter val="255,37"/>
        <filter val="270,00"/>
        <filter val="28,00"/>
        <filter val="288,00"/>
        <filter val="29,13"/>
        <filter val="29,55"/>
        <filter val="3,00"/>
        <filter val="30,00"/>
        <filter val="302,00"/>
        <filter val="31,85"/>
        <filter val="32,00"/>
        <filter val="358,00"/>
        <filter val="37,00"/>
        <filter val="4,07"/>
        <filter val="40,00"/>
        <filter val="407,00"/>
        <filter val="415,00"/>
        <filter val="42,00"/>
        <filter val="48,00"/>
        <filter val="5 182,00"/>
        <filter val="5 560,09"/>
        <filter val="5 835,09"/>
        <filter val="5,00"/>
        <filter val="50,00"/>
        <filter val="50,12"/>
        <filter val="53,00"/>
        <filter val="6,00"/>
        <filter val="60,00"/>
        <filter val="61,11"/>
        <filter val="7,00"/>
        <filter val="7,69"/>
        <filter val="7,78"/>
        <filter val="72,00"/>
        <filter val="73,00"/>
        <filter val="750,00"/>
        <filter val="8,00"/>
        <filter val="8,33"/>
        <filter val="80,00"/>
        <filter val="81,90"/>
        <filter val="9,00"/>
        <filter val="90,00"/>
        <filter val="96,15"/>
        <filter val="99,22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