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55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7" i="1" s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X202" i="1" s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29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N118" i="1"/>
  <c r="BM118" i="1"/>
  <c r="BL118" i="1"/>
  <c r="Y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3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3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6" i="1" s="1"/>
  <c r="BM28" i="1"/>
  <c r="BO28" i="1"/>
  <c r="Y30" i="1"/>
  <c r="BM30" i="1"/>
  <c r="Y31" i="1"/>
  <c r="BM31" i="1"/>
  <c r="Y34" i="1"/>
  <c r="BM34" i="1"/>
  <c r="C559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X94" i="1"/>
  <c r="Y97" i="1"/>
  <c r="Y103" i="1" s="1"/>
  <c r="BM97" i="1"/>
  <c r="Y99" i="1"/>
  <c r="BM99" i="1"/>
  <c r="Y101" i="1"/>
  <c r="BM101" i="1"/>
  <c r="X104" i="1"/>
  <c r="Y107" i="1"/>
  <c r="Y121" i="1" s="1"/>
  <c r="BM107" i="1"/>
  <c r="Y109" i="1"/>
  <c r="BM109" i="1"/>
  <c r="Y111" i="1"/>
  <c r="BM111" i="1"/>
  <c r="Y113" i="1"/>
  <c r="BM113" i="1"/>
  <c r="Y117" i="1"/>
  <c r="BM117" i="1"/>
  <c r="X122" i="1"/>
  <c r="Y125" i="1"/>
  <c r="Y129" i="1" s="1"/>
  <c r="BM125" i="1"/>
  <c r="Y127" i="1"/>
  <c r="BM127" i="1"/>
  <c r="X130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10" i="1"/>
  <c r="BO204" i="1"/>
  <c r="BM204" i="1"/>
  <c r="Y204" i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H9" i="1"/>
  <c r="X24" i="1"/>
  <c r="X64" i="1"/>
  <c r="X87" i="1"/>
  <c r="X138" i="1"/>
  <c r="X148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Y222" i="1" s="1"/>
  <c r="X222" i="1"/>
  <c r="BO226" i="1"/>
  <c r="BM226" i="1"/>
  <c r="Y226" i="1"/>
  <c r="Y227" i="1" s="1"/>
  <c r="X228" i="1"/>
  <c r="K559" i="1"/>
  <c r="X240" i="1"/>
  <c r="BO231" i="1"/>
  <c r="BM231" i="1"/>
  <c r="Y231" i="1"/>
  <c r="Y239" i="1" s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Y261" i="1" s="1"/>
  <c r="X261" i="1"/>
  <c r="X267" i="1"/>
  <c r="BO265" i="1"/>
  <c r="BM265" i="1"/>
  <c r="Y265" i="1"/>
  <c r="Y267" i="1" s="1"/>
  <c r="I559" i="1"/>
  <c r="X166" i="1"/>
  <c r="X223" i="1"/>
  <c r="N559" i="1"/>
  <c r="X262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Y372" i="1" s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519" i="1" l="1"/>
  <c r="Y495" i="1"/>
  <c r="Y481" i="1"/>
  <c r="Y410" i="1"/>
  <c r="Y336" i="1"/>
  <c r="Y248" i="1"/>
  <c r="Y87" i="1"/>
  <c r="Y554" i="1" s="1"/>
  <c r="Y63" i="1"/>
  <c r="X551" i="1"/>
  <c r="Y534" i="1"/>
  <c r="Y437" i="1"/>
  <c r="Y364" i="1"/>
  <c r="Y347" i="1"/>
  <c r="Y295" i="1"/>
  <c r="Y283" i="1"/>
  <c r="Y201" i="1"/>
  <c r="X553" i="1"/>
  <c r="Y209" i="1"/>
  <c r="X549" i="1"/>
  <c r="X550" i="1"/>
  <c r="X552" i="1" s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<sst xmlns="http://schemas.openxmlformats.org/spreadsheetml/2006/main" count="2424" uniqueCount="815">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</sst>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0" fillId="0" borderId="19" xfId="0" applyBorder="1"/>
    <xf numFmtId="0" fontId="8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9"/>
  <sheetViews>
    <sheetView showGridLines="0" tabSelected="1" topLeftCell="F1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75" t="s">
        <v>0</v>
      </c>
      <c r="E1" s="426"/>
      <c r="F1" s="426"/>
      <c r="G1" s="12" t="s">
        <v>1</v>
      </c>
      <c r="H1" s="575" t="s">
        <v>2</v>
      </c>
      <c r="I1" s="426"/>
      <c r="J1" s="426"/>
      <c r="K1" s="426"/>
      <c r="L1" s="426"/>
      <c r="M1" s="426"/>
      <c r="N1" s="426"/>
      <c r="O1" s="426"/>
      <c r="P1" s="426"/>
      <c r="Q1" s="425" t="s">
        <v>3</v>
      </c>
      <c r="R1" s="426"/>
      <c r="S1" s="42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649" t="s">
        <v>8</v>
      </c>
      <c r="B5" s="400"/>
      <c r="C5" s="401"/>
      <c r="D5" s="743"/>
      <c r="E5" s="745"/>
      <c r="F5" s="464" t="s">
        <v>9</v>
      </c>
      <c r="G5" s="401"/>
      <c r="H5" s="743" t="s">
        <v>814</v>
      </c>
      <c r="I5" s="744"/>
      <c r="J5" s="744"/>
      <c r="K5" s="744"/>
      <c r="L5" s="745"/>
      <c r="M5" s="58"/>
      <c r="O5" s="24" t="s">
        <v>10</v>
      </c>
      <c r="P5" s="416">
        <v>45493</v>
      </c>
      <c r="Q5" s="417"/>
      <c r="S5" s="576" t="s">
        <v>11</v>
      </c>
      <c r="T5" s="577"/>
      <c r="U5" s="579" t="s">
        <v>12</v>
      </c>
      <c r="V5" s="417"/>
      <c r="AA5" s="51"/>
      <c r="AB5" s="51"/>
      <c r="AC5" s="51"/>
    </row>
    <row r="6" spans="1:30" s="376" customFormat="1" ht="24" customHeight="1" x14ac:dyDescent="0.2">
      <c r="A6" s="649" t="s">
        <v>13</v>
      </c>
      <c r="B6" s="400"/>
      <c r="C6" s="401"/>
      <c r="D6" s="527" t="s">
        <v>14</v>
      </c>
      <c r="E6" s="528"/>
      <c r="F6" s="528"/>
      <c r="G6" s="528"/>
      <c r="H6" s="528"/>
      <c r="I6" s="528"/>
      <c r="J6" s="528"/>
      <c r="K6" s="528"/>
      <c r="L6" s="417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94"/>
      <c r="S6" s="725" t="s">
        <v>16</v>
      </c>
      <c r="T6" s="577"/>
      <c r="U6" s="519" t="s">
        <v>17</v>
      </c>
      <c r="V6" s="520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432"/>
      <c r="M7" s="60"/>
      <c r="O7" s="24"/>
      <c r="P7" s="42"/>
      <c r="Q7" s="42"/>
      <c r="S7" s="391"/>
      <c r="T7" s="577"/>
      <c r="U7" s="521"/>
      <c r="V7" s="522"/>
      <c r="AA7" s="51"/>
      <c r="AB7" s="51"/>
      <c r="AC7" s="51"/>
    </row>
    <row r="8" spans="1:30" s="376" customFormat="1" ht="25.5" customHeight="1" x14ac:dyDescent="0.2">
      <c r="A8" s="429" t="s">
        <v>18</v>
      </c>
      <c r="B8" s="396"/>
      <c r="C8" s="397"/>
      <c r="D8" s="756"/>
      <c r="E8" s="757"/>
      <c r="F8" s="757"/>
      <c r="G8" s="757"/>
      <c r="H8" s="757"/>
      <c r="I8" s="757"/>
      <c r="J8" s="757"/>
      <c r="K8" s="757"/>
      <c r="L8" s="758"/>
      <c r="M8" s="61"/>
      <c r="O8" s="24" t="s">
        <v>19</v>
      </c>
      <c r="P8" s="431">
        <v>0.5</v>
      </c>
      <c r="Q8" s="432"/>
      <c r="S8" s="391"/>
      <c r="T8" s="577"/>
      <c r="U8" s="521"/>
      <c r="V8" s="522"/>
      <c r="AA8" s="51"/>
      <c r="AB8" s="51"/>
      <c r="AC8" s="51"/>
    </row>
    <row r="9" spans="1:30" s="376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75"/>
      <c r="E9" s="419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378"/>
      <c r="O9" s="26" t="s">
        <v>20</v>
      </c>
      <c r="P9" s="665"/>
      <c r="Q9" s="428"/>
      <c r="S9" s="391"/>
      <c r="T9" s="577"/>
      <c r="U9" s="523"/>
      <c r="V9" s="524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75"/>
      <c r="E10" s="419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535" t="str">
        <f>IFERROR(VLOOKUP($D$10,Proxy,2,FALSE),"")</f>
        <v/>
      </c>
      <c r="I10" s="391"/>
      <c r="J10" s="391"/>
      <c r="K10" s="391"/>
      <c r="L10" s="391"/>
      <c r="M10" s="375"/>
      <c r="O10" s="26" t="s">
        <v>21</v>
      </c>
      <c r="P10" s="560"/>
      <c r="Q10" s="561"/>
      <c r="T10" s="24" t="s">
        <v>22</v>
      </c>
      <c r="U10" s="718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7"/>
      <c r="T11" s="24" t="s">
        <v>26</v>
      </c>
      <c r="U11" s="427" t="s">
        <v>27</v>
      </c>
      <c r="V11" s="428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434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1"/>
      <c r="M12" s="62"/>
      <c r="O12" s="24" t="s">
        <v>29</v>
      </c>
      <c r="P12" s="431"/>
      <c r="Q12" s="432"/>
      <c r="R12" s="23"/>
      <c r="T12" s="24"/>
      <c r="U12" s="426"/>
      <c r="V12" s="391"/>
      <c r="AA12" s="51"/>
      <c r="AB12" s="51"/>
      <c r="AC12" s="51"/>
    </row>
    <row r="13" spans="1:30" s="376" customFormat="1" ht="23.25" customHeight="1" x14ac:dyDescent="0.2">
      <c r="A13" s="434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1"/>
      <c r="M13" s="62"/>
      <c r="N13" s="26"/>
      <c r="O13" s="26" t="s">
        <v>31</v>
      </c>
      <c r="P13" s="427"/>
      <c r="Q13" s="428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434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1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444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1"/>
      <c r="M15" s="63"/>
      <c r="O15" s="779" t="s">
        <v>34</v>
      </c>
      <c r="P15" s="426"/>
      <c r="Q15" s="426"/>
      <c r="R15" s="426"/>
      <c r="S15" s="42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80"/>
      <c r="P16" s="780"/>
      <c r="Q16" s="780"/>
      <c r="R16" s="780"/>
      <c r="S16" s="7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6" t="s">
        <v>35</v>
      </c>
      <c r="B17" s="386" t="s">
        <v>36</v>
      </c>
      <c r="C17" s="656" t="s">
        <v>37</v>
      </c>
      <c r="D17" s="386" t="s">
        <v>38</v>
      </c>
      <c r="E17" s="387"/>
      <c r="F17" s="386" t="s">
        <v>39</v>
      </c>
      <c r="G17" s="386" t="s">
        <v>40</v>
      </c>
      <c r="H17" s="386" t="s">
        <v>41</v>
      </c>
      <c r="I17" s="386" t="s">
        <v>42</v>
      </c>
      <c r="J17" s="386" t="s">
        <v>43</v>
      </c>
      <c r="K17" s="386" t="s">
        <v>44</v>
      </c>
      <c r="L17" s="386" t="s">
        <v>45</v>
      </c>
      <c r="M17" s="386" t="s">
        <v>46</v>
      </c>
      <c r="N17" s="386" t="s">
        <v>47</v>
      </c>
      <c r="O17" s="386" t="s">
        <v>48</v>
      </c>
      <c r="P17" s="731"/>
      <c r="Q17" s="731"/>
      <c r="R17" s="731"/>
      <c r="S17" s="387"/>
      <c r="T17" s="438" t="s">
        <v>49</v>
      </c>
      <c r="U17" s="401"/>
      <c r="V17" s="386" t="s">
        <v>50</v>
      </c>
      <c r="W17" s="386" t="s">
        <v>51</v>
      </c>
      <c r="X17" s="402" t="s">
        <v>52</v>
      </c>
      <c r="Y17" s="386" t="s">
        <v>53</v>
      </c>
      <c r="Z17" s="543" t="s">
        <v>54</v>
      </c>
      <c r="AA17" s="543" t="s">
        <v>55</v>
      </c>
      <c r="AB17" s="543" t="s">
        <v>56</v>
      </c>
      <c r="AC17" s="700"/>
      <c r="AD17" s="701"/>
      <c r="AE17" s="695"/>
      <c r="BB17" s="436" t="s">
        <v>57</v>
      </c>
    </row>
    <row r="18" spans="1:67" ht="14.25" customHeight="1" x14ac:dyDescent="0.2">
      <c r="A18" s="398"/>
      <c r="B18" s="398"/>
      <c r="C18" s="398"/>
      <c r="D18" s="388"/>
      <c r="E18" s="389"/>
      <c r="F18" s="398"/>
      <c r="G18" s="398"/>
      <c r="H18" s="398"/>
      <c r="I18" s="398"/>
      <c r="J18" s="398"/>
      <c r="K18" s="398"/>
      <c r="L18" s="398"/>
      <c r="M18" s="398"/>
      <c r="N18" s="398"/>
      <c r="O18" s="388"/>
      <c r="P18" s="732"/>
      <c r="Q18" s="732"/>
      <c r="R18" s="732"/>
      <c r="S18" s="389"/>
      <c r="T18" s="377" t="s">
        <v>58</v>
      </c>
      <c r="U18" s="377" t="s">
        <v>59</v>
      </c>
      <c r="V18" s="398"/>
      <c r="W18" s="398"/>
      <c r="X18" s="403"/>
      <c r="Y18" s="398"/>
      <c r="Z18" s="544"/>
      <c r="AA18" s="544"/>
      <c r="AB18" s="702"/>
      <c r="AC18" s="703"/>
      <c r="AD18" s="704"/>
      <c r="AE18" s="696"/>
      <c r="BB18" s="391"/>
    </row>
    <row r="19" spans="1:67" ht="27.75" customHeight="1" x14ac:dyDescent="0.2">
      <c r="A19" s="556" t="s">
        <v>60</v>
      </c>
      <c r="B19" s="557"/>
      <c r="C19" s="557"/>
      <c r="D19" s="557"/>
      <c r="E19" s="557"/>
      <c r="F19" s="557"/>
      <c r="G19" s="557"/>
      <c r="H19" s="557"/>
      <c r="I19" s="557"/>
      <c r="J19" s="557"/>
      <c r="K19" s="557"/>
      <c r="L19" s="557"/>
      <c r="M19" s="557"/>
      <c r="N19" s="557"/>
      <c r="O19" s="557"/>
      <c r="P19" s="557"/>
      <c r="Q19" s="557"/>
      <c r="R19" s="557"/>
      <c r="S19" s="557"/>
      <c r="T19" s="557"/>
      <c r="U19" s="557"/>
      <c r="V19" s="557"/>
      <c r="W19" s="557"/>
      <c r="X19" s="557"/>
      <c r="Y19" s="557"/>
      <c r="Z19" s="48"/>
      <c r="AA19" s="48"/>
    </row>
    <row r="20" spans="1:67" ht="16.5" customHeight="1" x14ac:dyDescent="0.25">
      <c r="A20" s="411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407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3">
        <v>4607091389258</v>
      </c>
      <c r="E22" s="394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5"/>
      <c r="Q22" s="405"/>
      <c r="R22" s="405"/>
      <c r="S22" s="394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3">
        <v>4680115885004</v>
      </c>
      <c r="E23" s="394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5"/>
      <c r="Q23" s="405"/>
      <c r="R23" s="405"/>
      <c r="S23" s="394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2"/>
      <c r="O24" s="395" t="s">
        <v>70</v>
      </c>
      <c r="P24" s="396"/>
      <c r="Q24" s="396"/>
      <c r="R24" s="396"/>
      <c r="S24" s="396"/>
      <c r="T24" s="396"/>
      <c r="U24" s="397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2"/>
      <c r="O25" s="395" t="s">
        <v>70</v>
      </c>
      <c r="P25" s="396"/>
      <c r="Q25" s="396"/>
      <c r="R25" s="396"/>
      <c r="S25" s="396"/>
      <c r="T25" s="396"/>
      <c r="U25" s="397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407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3">
        <v>4607091383881</v>
      </c>
      <c r="E27" s="394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5"/>
      <c r="Q27" s="405"/>
      <c r="R27" s="405"/>
      <c r="S27" s="394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3">
        <v>4607091388237</v>
      </c>
      <c r="E28" s="394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5"/>
      <c r="Q28" s="405"/>
      <c r="R28" s="405"/>
      <c r="S28" s="394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3">
        <v>4607091383935</v>
      </c>
      <c r="E29" s="394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5"/>
      <c r="Q29" s="405"/>
      <c r="R29" s="405"/>
      <c r="S29" s="394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3">
        <v>4607091383935</v>
      </c>
      <c r="E30" s="394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5"/>
      <c r="Q30" s="405"/>
      <c r="R30" s="405"/>
      <c r="S30" s="394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3">
        <v>4680115881990</v>
      </c>
      <c r="E31" s="394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405"/>
      <c r="Q31" s="405"/>
      <c r="R31" s="405"/>
      <c r="S31" s="394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93">
        <v>4680115881853</v>
      </c>
      <c r="E32" s="394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5"/>
      <c r="Q32" s="405"/>
      <c r="R32" s="405"/>
      <c r="S32" s="394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93">
        <v>4680115881853</v>
      </c>
      <c r="E33" s="394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2" t="s">
        <v>86</v>
      </c>
      <c r="P33" s="405"/>
      <c r="Q33" s="405"/>
      <c r="R33" s="405"/>
      <c r="S33" s="394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3">
        <v>4607091383911</v>
      </c>
      <c r="E34" s="394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05"/>
      <c r="Q34" s="405"/>
      <c r="R34" s="405"/>
      <c r="S34" s="394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3">
        <v>4607091388244</v>
      </c>
      <c r="E35" s="394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05"/>
      <c r="Q35" s="405"/>
      <c r="R35" s="405"/>
      <c r="S35" s="394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2"/>
      <c r="O36" s="395" t="s">
        <v>70</v>
      </c>
      <c r="P36" s="396"/>
      <c r="Q36" s="396"/>
      <c r="R36" s="396"/>
      <c r="S36" s="396"/>
      <c r="T36" s="396"/>
      <c r="U36" s="397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2"/>
      <c r="O37" s="395" t="s">
        <v>70</v>
      </c>
      <c r="P37" s="396"/>
      <c r="Q37" s="396"/>
      <c r="R37" s="396"/>
      <c r="S37" s="396"/>
      <c r="T37" s="396"/>
      <c r="U37" s="397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407" t="s">
        <v>91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3">
        <v>4607091388503</v>
      </c>
      <c r="E39" s="394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5"/>
      <c r="Q39" s="405"/>
      <c r="R39" s="405"/>
      <c r="S39" s="394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2"/>
      <c r="O40" s="395" t="s">
        <v>70</v>
      </c>
      <c r="P40" s="396"/>
      <c r="Q40" s="396"/>
      <c r="R40" s="396"/>
      <c r="S40" s="396"/>
      <c r="T40" s="396"/>
      <c r="U40" s="397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2"/>
      <c r="O41" s="395" t="s">
        <v>70</v>
      </c>
      <c r="P41" s="396"/>
      <c r="Q41" s="396"/>
      <c r="R41" s="396"/>
      <c r="S41" s="396"/>
      <c r="T41" s="396"/>
      <c r="U41" s="397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407" t="s">
        <v>96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3">
        <v>4607091388282</v>
      </c>
      <c r="E43" s="394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5"/>
      <c r="Q43" s="405"/>
      <c r="R43" s="405"/>
      <c r="S43" s="394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2"/>
      <c r="O44" s="395" t="s">
        <v>70</v>
      </c>
      <c r="P44" s="396"/>
      <c r="Q44" s="396"/>
      <c r="R44" s="396"/>
      <c r="S44" s="396"/>
      <c r="T44" s="396"/>
      <c r="U44" s="397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2"/>
      <c r="O45" s="395" t="s">
        <v>70</v>
      </c>
      <c r="P45" s="396"/>
      <c r="Q45" s="396"/>
      <c r="R45" s="396"/>
      <c r="S45" s="396"/>
      <c r="T45" s="396"/>
      <c r="U45" s="397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407" t="s">
        <v>100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3">
        <v>4607091389111</v>
      </c>
      <c r="E47" s="394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5"/>
      <c r="Q47" s="405"/>
      <c r="R47" s="405"/>
      <c r="S47" s="394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2"/>
      <c r="O48" s="395" t="s">
        <v>70</v>
      </c>
      <c r="P48" s="396"/>
      <c r="Q48" s="396"/>
      <c r="R48" s="396"/>
      <c r="S48" s="396"/>
      <c r="T48" s="396"/>
      <c r="U48" s="397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2"/>
      <c r="O49" s="395" t="s">
        <v>70</v>
      </c>
      <c r="P49" s="396"/>
      <c r="Q49" s="396"/>
      <c r="R49" s="396"/>
      <c r="S49" s="396"/>
      <c r="T49" s="396"/>
      <c r="U49" s="397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556" t="s">
        <v>103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48"/>
      <c r="AA50" s="48"/>
    </row>
    <row r="51" spans="1:67" ht="16.5" customHeight="1" x14ac:dyDescent="0.25">
      <c r="A51" s="411" t="s">
        <v>104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74"/>
      <c r="AA51" s="374"/>
    </row>
    <row r="52" spans="1:67" ht="14.25" customHeight="1" x14ac:dyDescent="0.25">
      <c r="A52" s="407" t="s">
        <v>105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3">
        <v>4680115881440</v>
      </c>
      <c r="E53" s="394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5"/>
      <c r="Q53" s="405"/>
      <c r="R53" s="405"/>
      <c r="S53" s="394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3">
        <v>4680115881433</v>
      </c>
      <c r="E54" s="394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5"/>
      <c r="Q54" s="405"/>
      <c r="R54" s="405"/>
      <c r="S54" s="394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2"/>
      <c r="O55" s="395" t="s">
        <v>70</v>
      </c>
      <c r="P55" s="396"/>
      <c r="Q55" s="396"/>
      <c r="R55" s="396"/>
      <c r="S55" s="396"/>
      <c r="T55" s="396"/>
      <c r="U55" s="397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91"/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2"/>
      <c r="O56" s="395" t="s">
        <v>70</v>
      </c>
      <c r="P56" s="396"/>
      <c r="Q56" s="396"/>
      <c r="R56" s="396"/>
      <c r="S56" s="396"/>
      <c r="T56" s="396"/>
      <c r="U56" s="397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411" t="s">
        <v>112</v>
      </c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1"/>
      <c r="P57" s="391"/>
      <c r="Q57" s="391"/>
      <c r="R57" s="391"/>
      <c r="S57" s="391"/>
      <c r="T57" s="391"/>
      <c r="U57" s="391"/>
      <c r="V57" s="391"/>
      <c r="W57" s="391"/>
      <c r="X57" s="391"/>
      <c r="Y57" s="391"/>
      <c r="Z57" s="374"/>
      <c r="AA57" s="374"/>
    </row>
    <row r="58" spans="1:67" ht="14.25" customHeight="1" x14ac:dyDescent="0.25">
      <c r="A58" s="407" t="s">
        <v>113</v>
      </c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1"/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3">
        <v>4680115881426</v>
      </c>
      <c r="E59" s="394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5"/>
      <c r="Q59" s="405"/>
      <c r="R59" s="405"/>
      <c r="S59" s="394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3">
        <v>4680115881426</v>
      </c>
      <c r="E60" s="394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5"/>
      <c r="Q60" s="405"/>
      <c r="R60" s="405"/>
      <c r="S60" s="394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3">
        <v>4680115881419</v>
      </c>
      <c r="E61" s="394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5"/>
      <c r="Q61" s="405"/>
      <c r="R61" s="405"/>
      <c r="S61" s="394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3">
        <v>4680115881525</v>
      </c>
      <c r="E62" s="394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405"/>
      <c r="Q62" s="405"/>
      <c r="R62" s="405"/>
      <c r="S62" s="394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2"/>
      <c r="O63" s="395" t="s">
        <v>70</v>
      </c>
      <c r="P63" s="396"/>
      <c r="Q63" s="396"/>
      <c r="R63" s="396"/>
      <c r="S63" s="396"/>
      <c r="T63" s="396"/>
      <c r="U63" s="397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91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2"/>
      <c r="O64" s="395" t="s">
        <v>70</v>
      </c>
      <c r="P64" s="396"/>
      <c r="Q64" s="396"/>
      <c r="R64" s="396"/>
      <c r="S64" s="396"/>
      <c r="T64" s="396"/>
      <c r="U64" s="397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411" t="s">
        <v>103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74"/>
      <c r="AA65" s="374"/>
    </row>
    <row r="66" spans="1:67" ht="14.25" customHeight="1" x14ac:dyDescent="0.25">
      <c r="A66" s="407" t="s">
        <v>113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3">
        <v>4607091382945</v>
      </c>
      <c r="E67" s="394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5"/>
      <c r="Q67" s="405"/>
      <c r="R67" s="405"/>
      <c r="S67" s="394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3">
        <v>4607091385670</v>
      </c>
      <c r="E68" s="394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8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5"/>
      <c r="Q68" s="405"/>
      <c r="R68" s="405"/>
      <c r="S68" s="394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3">
        <v>4607091385670</v>
      </c>
      <c r="E69" s="394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5"/>
      <c r="Q69" s="405"/>
      <c r="R69" s="405"/>
      <c r="S69" s="394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3">
        <v>4680115883956</v>
      </c>
      <c r="E70" s="394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5"/>
      <c r="Q70" s="405"/>
      <c r="R70" s="405"/>
      <c r="S70" s="394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3">
        <v>4680115881327</v>
      </c>
      <c r="E71" s="394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5"/>
      <c r="Q71" s="405"/>
      <c r="R71" s="405"/>
      <c r="S71" s="394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3">
        <v>4680115882133</v>
      </c>
      <c r="E72" s="394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05"/>
      <c r="Q72" s="405"/>
      <c r="R72" s="405"/>
      <c r="S72" s="394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3">
        <v>4680115882133</v>
      </c>
      <c r="E73" s="394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7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05"/>
      <c r="Q73" s="405"/>
      <c r="R73" s="405"/>
      <c r="S73" s="394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3">
        <v>4607091382952</v>
      </c>
      <c r="E74" s="394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5"/>
      <c r="Q74" s="405"/>
      <c r="R74" s="405"/>
      <c r="S74" s="394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3">
        <v>4607091385687</v>
      </c>
      <c r="E75" s="394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5"/>
      <c r="Q75" s="405"/>
      <c r="R75" s="405"/>
      <c r="S75" s="394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3">
        <v>4680115882539</v>
      </c>
      <c r="E76" s="394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5"/>
      <c r="Q76" s="405"/>
      <c r="R76" s="405"/>
      <c r="S76" s="394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3">
        <v>4607091384604</v>
      </c>
      <c r="E77" s="394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5"/>
      <c r="Q77" s="405"/>
      <c r="R77" s="405"/>
      <c r="S77" s="394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3">
        <v>4680115880283</v>
      </c>
      <c r="E78" s="394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5"/>
      <c r="Q78" s="405"/>
      <c r="R78" s="405"/>
      <c r="S78" s="394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3">
        <v>4680115883949</v>
      </c>
      <c r="E79" s="394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5"/>
      <c r="Q79" s="405"/>
      <c r="R79" s="405"/>
      <c r="S79" s="394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3">
        <v>4680115881303</v>
      </c>
      <c r="E80" s="394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7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5"/>
      <c r="Q80" s="405"/>
      <c r="R80" s="405"/>
      <c r="S80" s="394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93">
        <v>4680115882577</v>
      </c>
      <c r="E81" s="394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7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5"/>
      <c r="Q81" s="405"/>
      <c r="R81" s="405"/>
      <c r="S81" s="394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93">
        <v>4680115882577</v>
      </c>
      <c r="E82" s="394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5"/>
      <c r="Q82" s="405"/>
      <c r="R82" s="405"/>
      <c r="S82" s="394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93">
        <v>4680115882720</v>
      </c>
      <c r="E83" s="394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4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5"/>
      <c r="Q83" s="405"/>
      <c r="R83" s="405"/>
      <c r="S83" s="394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93">
        <v>4680115880269</v>
      </c>
      <c r="E84" s="394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5"/>
      <c r="Q84" s="405"/>
      <c r="R84" s="405"/>
      <c r="S84" s="394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3">
        <v>4680115880429</v>
      </c>
      <c r="E85" s="394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5"/>
      <c r="Q85" s="405"/>
      <c r="R85" s="405"/>
      <c r="S85" s="394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93">
        <v>4680115881457</v>
      </c>
      <c r="E86" s="394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5"/>
      <c r="Q86" s="405"/>
      <c r="R86" s="405"/>
      <c r="S86" s="394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2"/>
      <c r="O87" s="395" t="s">
        <v>70</v>
      </c>
      <c r="P87" s="396"/>
      <c r="Q87" s="396"/>
      <c r="R87" s="396"/>
      <c r="S87" s="396"/>
      <c r="T87" s="396"/>
      <c r="U87" s="397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91"/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2"/>
      <c r="O88" s="395" t="s">
        <v>70</v>
      </c>
      <c r="P88" s="396"/>
      <c r="Q88" s="396"/>
      <c r="R88" s="396"/>
      <c r="S88" s="396"/>
      <c r="T88" s="396"/>
      <c r="U88" s="397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407" t="s">
        <v>105</v>
      </c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1"/>
      <c r="N89" s="391"/>
      <c r="O89" s="391"/>
      <c r="P89" s="391"/>
      <c r="Q89" s="391"/>
      <c r="R89" s="391"/>
      <c r="S89" s="391"/>
      <c r="T89" s="391"/>
      <c r="U89" s="391"/>
      <c r="V89" s="391"/>
      <c r="W89" s="391"/>
      <c r="X89" s="391"/>
      <c r="Y89" s="391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3">
        <v>4680115881488</v>
      </c>
      <c r="E90" s="394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5"/>
      <c r="Q90" s="405"/>
      <c r="R90" s="405"/>
      <c r="S90" s="394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93">
        <v>4680115882775</v>
      </c>
      <c r="E91" s="394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7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05"/>
      <c r="Q91" s="405"/>
      <c r="R91" s="405"/>
      <c r="S91" s="394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3">
        <v>4680115880658</v>
      </c>
      <c r="E92" s="394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7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05"/>
      <c r="Q92" s="405"/>
      <c r="R92" s="405"/>
      <c r="S92" s="394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2"/>
      <c r="O93" s="395" t="s">
        <v>70</v>
      </c>
      <c r="P93" s="396"/>
      <c r="Q93" s="396"/>
      <c r="R93" s="396"/>
      <c r="S93" s="396"/>
      <c r="T93" s="396"/>
      <c r="U93" s="397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2"/>
      <c r="O94" s="395" t="s">
        <v>70</v>
      </c>
      <c r="P94" s="396"/>
      <c r="Q94" s="396"/>
      <c r="R94" s="396"/>
      <c r="S94" s="396"/>
      <c r="T94" s="396"/>
      <c r="U94" s="397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407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93">
        <v>4607091387667</v>
      </c>
      <c r="E96" s="394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05"/>
      <c r="Q96" s="405"/>
      <c r="R96" s="405"/>
      <c r="S96" s="394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93">
        <v>4607091387636</v>
      </c>
      <c r="E97" s="394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6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05"/>
      <c r="Q97" s="405"/>
      <c r="R97" s="405"/>
      <c r="S97" s="394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93">
        <v>4607091382426</v>
      </c>
      <c r="E98" s="394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05"/>
      <c r="Q98" s="405"/>
      <c r="R98" s="405"/>
      <c r="S98" s="394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3">
        <v>4607091386547</v>
      </c>
      <c r="E99" s="394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05"/>
      <c r="Q99" s="405"/>
      <c r="R99" s="405"/>
      <c r="S99" s="394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93">
        <v>4607091382464</v>
      </c>
      <c r="E100" s="394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05"/>
      <c r="Q100" s="405"/>
      <c r="R100" s="405"/>
      <c r="S100" s="394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93">
        <v>4680115883444</v>
      </c>
      <c r="E101" s="394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4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05"/>
      <c r="Q101" s="405"/>
      <c r="R101" s="405"/>
      <c r="S101" s="394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93">
        <v>4680115883444</v>
      </c>
      <c r="E102" s="394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05"/>
      <c r="Q102" s="405"/>
      <c r="R102" s="405"/>
      <c r="S102" s="394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2"/>
      <c r="O103" s="395" t="s">
        <v>70</v>
      </c>
      <c r="P103" s="396"/>
      <c r="Q103" s="396"/>
      <c r="R103" s="396"/>
      <c r="S103" s="396"/>
      <c r="T103" s="396"/>
      <c r="U103" s="397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2"/>
      <c r="O104" s="395" t="s">
        <v>70</v>
      </c>
      <c r="P104" s="396"/>
      <c r="Q104" s="396"/>
      <c r="R104" s="396"/>
      <c r="S104" s="396"/>
      <c r="T104" s="396"/>
      <c r="U104" s="397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407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93">
        <v>4607091386967</v>
      </c>
      <c r="E106" s="394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405"/>
      <c r="Q106" s="405"/>
      <c r="R106" s="405"/>
      <c r="S106" s="394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3">
        <v>4607091386967</v>
      </c>
      <c r="E107" s="394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4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05"/>
      <c r="Q107" s="405"/>
      <c r="R107" s="405"/>
      <c r="S107" s="394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3">
        <v>4607091385304</v>
      </c>
      <c r="E108" s="394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6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05"/>
      <c r="Q108" s="405"/>
      <c r="R108" s="405"/>
      <c r="S108" s="394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3">
        <v>4607091386264</v>
      </c>
      <c r="E109" s="394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05"/>
      <c r="Q109" s="405"/>
      <c r="R109" s="405"/>
      <c r="S109" s="394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93">
        <v>4680115882584</v>
      </c>
      <c r="E110" s="394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41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05"/>
      <c r="Q110" s="405"/>
      <c r="R110" s="405"/>
      <c r="S110" s="394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93">
        <v>4680115882584</v>
      </c>
      <c r="E111" s="394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05"/>
      <c r="Q111" s="405"/>
      <c r="R111" s="405"/>
      <c r="S111" s="394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3">
        <v>4607091385731</v>
      </c>
      <c r="E112" s="394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46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05"/>
      <c r="Q112" s="405"/>
      <c r="R112" s="405"/>
      <c r="S112" s="394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93">
        <v>4680115880894</v>
      </c>
      <c r="E113" s="394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405"/>
      <c r="Q113" s="405"/>
      <c r="R113" s="405"/>
      <c r="S113" s="394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3">
        <v>4680115880214</v>
      </c>
      <c r="E114" s="394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05"/>
      <c r="Q114" s="405"/>
      <c r="R114" s="405"/>
      <c r="S114" s="394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93">
        <v>4680115885233</v>
      </c>
      <c r="E115" s="394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684" t="s">
        <v>199</v>
      </c>
      <c r="P115" s="405"/>
      <c r="Q115" s="405"/>
      <c r="R115" s="405"/>
      <c r="S115" s="394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93">
        <v>4680115884915</v>
      </c>
      <c r="E116" s="394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645" t="s">
        <v>202</v>
      </c>
      <c r="P116" s="405"/>
      <c r="Q116" s="405"/>
      <c r="R116" s="405"/>
      <c r="S116" s="394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93">
        <v>4607091385427</v>
      </c>
      <c r="E117" s="394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05"/>
      <c r="Q117" s="405"/>
      <c r="R117" s="405"/>
      <c r="S117" s="394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93">
        <v>4680115882645</v>
      </c>
      <c r="E118" s="394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05"/>
      <c r="Q118" s="405"/>
      <c r="R118" s="405"/>
      <c r="S118" s="394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93">
        <v>4680115884311</v>
      </c>
      <c r="E119" s="394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623" t="s">
        <v>209</v>
      </c>
      <c r="P119" s="405"/>
      <c r="Q119" s="405"/>
      <c r="R119" s="405"/>
      <c r="S119" s="394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93">
        <v>4680115884403</v>
      </c>
      <c r="E120" s="394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94" t="s">
        <v>212</v>
      </c>
      <c r="P120" s="405"/>
      <c r="Q120" s="405"/>
      <c r="R120" s="405"/>
      <c r="S120" s="394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2"/>
      <c r="O121" s="395" t="s">
        <v>70</v>
      </c>
      <c r="P121" s="396"/>
      <c r="Q121" s="396"/>
      <c r="R121" s="396"/>
      <c r="S121" s="396"/>
      <c r="T121" s="396"/>
      <c r="U121" s="397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2"/>
      <c r="O122" s="395" t="s">
        <v>70</v>
      </c>
      <c r="P122" s="396"/>
      <c r="Q122" s="396"/>
      <c r="R122" s="396"/>
      <c r="S122" s="396"/>
      <c r="T122" s="396"/>
      <c r="U122" s="397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407" t="s">
        <v>213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3">
        <v>4680115881532</v>
      </c>
      <c r="E124" s="394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1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405"/>
      <c r="Q124" s="405"/>
      <c r="R124" s="405"/>
      <c r="S124" s="394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93">
        <v>4680115881532</v>
      </c>
      <c r="E125" s="394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05"/>
      <c r="Q125" s="405"/>
      <c r="R125" s="405"/>
      <c r="S125" s="394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93">
        <v>4680115882652</v>
      </c>
      <c r="E126" s="394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6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405"/>
      <c r="Q126" s="405"/>
      <c r="R126" s="405"/>
      <c r="S126" s="394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93">
        <v>4680115880238</v>
      </c>
      <c r="E127" s="394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405"/>
      <c r="Q127" s="405"/>
      <c r="R127" s="405"/>
      <c r="S127" s="394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93">
        <v>4680115881464</v>
      </c>
      <c r="E128" s="394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405"/>
      <c r="Q128" s="405"/>
      <c r="R128" s="405"/>
      <c r="S128" s="394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2"/>
      <c r="O129" s="395" t="s">
        <v>70</v>
      </c>
      <c r="P129" s="396"/>
      <c r="Q129" s="396"/>
      <c r="R129" s="396"/>
      <c r="S129" s="396"/>
      <c r="T129" s="396"/>
      <c r="U129" s="397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91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2"/>
      <c r="O130" s="395" t="s">
        <v>70</v>
      </c>
      <c r="P130" s="396"/>
      <c r="Q130" s="396"/>
      <c r="R130" s="396"/>
      <c r="S130" s="396"/>
      <c r="T130" s="396"/>
      <c r="U130" s="397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411" t="s">
        <v>223</v>
      </c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391"/>
      <c r="Z131" s="374"/>
      <c r="AA131" s="374"/>
    </row>
    <row r="132" spans="1:67" ht="14.25" customHeight="1" x14ac:dyDescent="0.25">
      <c r="A132" s="407" t="s">
        <v>72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93">
        <v>4607091385168</v>
      </c>
      <c r="E133" s="394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405"/>
      <c r="Q133" s="405"/>
      <c r="R133" s="405"/>
      <c r="S133" s="394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3">
        <v>4607091385168</v>
      </c>
      <c r="E134" s="394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9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05"/>
      <c r="Q134" s="405"/>
      <c r="R134" s="405"/>
      <c r="S134" s="394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93">
        <v>4607091383256</v>
      </c>
      <c r="E135" s="394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4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405"/>
      <c r="Q135" s="405"/>
      <c r="R135" s="405"/>
      <c r="S135" s="394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3">
        <v>4607091385748</v>
      </c>
      <c r="E136" s="394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7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405"/>
      <c r="Q136" s="405"/>
      <c r="R136" s="405"/>
      <c r="S136" s="394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93">
        <v>4680115884533</v>
      </c>
      <c r="E137" s="394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405"/>
      <c r="Q137" s="405"/>
      <c r="R137" s="405"/>
      <c r="S137" s="394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2"/>
      <c r="O138" s="395" t="s">
        <v>70</v>
      </c>
      <c r="P138" s="396"/>
      <c r="Q138" s="396"/>
      <c r="R138" s="396"/>
      <c r="S138" s="396"/>
      <c r="T138" s="396"/>
      <c r="U138" s="397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91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2"/>
      <c r="O139" s="395" t="s">
        <v>70</v>
      </c>
      <c r="P139" s="396"/>
      <c r="Q139" s="396"/>
      <c r="R139" s="396"/>
      <c r="S139" s="396"/>
      <c r="T139" s="396"/>
      <c r="U139" s="397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556" t="s">
        <v>233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48"/>
      <c r="AA140" s="48"/>
    </row>
    <row r="141" spans="1:67" ht="16.5" customHeight="1" x14ac:dyDescent="0.25">
      <c r="A141" s="411" t="s">
        <v>234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74"/>
      <c r="AA141" s="374"/>
    </row>
    <row r="142" spans="1:67" ht="14.25" customHeight="1" x14ac:dyDescent="0.25">
      <c r="A142" s="407" t="s">
        <v>113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93">
        <v>4607091383423</v>
      </c>
      <c r="E143" s="394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405"/>
      <c r="Q143" s="405"/>
      <c r="R143" s="405"/>
      <c r="S143" s="394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93">
        <v>4680115885707</v>
      </c>
      <c r="E144" s="394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715" t="s">
        <v>239</v>
      </c>
      <c r="P144" s="405"/>
      <c r="Q144" s="405"/>
      <c r="R144" s="405"/>
      <c r="S144" s="394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93">
        <v>4680115885660</v>
      </c>
      <c r="E145" s="394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693" t="s">
        <v>242</v>
      </c>
      <c r="P145" s="405"/>
      <c r="Q145" s="405"/>
      <c r="R145" s="405"/>
      <c r="S145" s="394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93">
        <v>4680115885691</v>
      </c>
      <c r="E146" s="394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408" t="s">
        <v>245</v>
      </c>
      <c r="P146" s="405"/>
      <c r="Q146" s="405"/>
      <c r="R146" s="405"/>
      <c r="S146" s="394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93">
        <v>4680115885714</v>
      </c>
      <c r="E147" s="394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698" t="s">
        <v>248</v>
      </c>
      <c r="P147" s="405"/>
      <c r="Q147" s="405"/>
      <c r="R147" s="405"/>
      <c r="S147" s="394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2"/>
      <c r="O148" s="395" t="s">
        <v>70</v>
      </c>
      <c r="P148" s="396"/>
      <c r="Q148" s="396"/>
      <c r="R148" s="396"/>
      <c r="S148" s="396"/>
      <c r="T148" s="396"/>
      <c r="U148" s="397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91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2"/>
      <c r="O149" s="395" t="s">
        <v>70</v>
      </c>
      <c r="P149" s="396"/>
      <c r="Q149" s="396"/>
      <c r="R149" s="396"/>
      <c r="S149" s="396"/>
      <c r="T149" s="396"/>
      <c r="U149" s="397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411" t="s">
        <v>249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4"/>
      <c r="AA150" s="374"/>
    </row>
    <row r="151" spans="1:67" ht="14.25" customHeight="1" x14ac:dyDescent="0.25">
      <c r="A151" s="407" t="s">
        <v>61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3">
        <v>4680115880993</v>
      </c>
      <c r="E152" s="394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05"/>
      <c r="Q152" s="405"/>
      <c r="R152" s="405"/>
      <c r="S152" s="394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93">
        <v>4680115881761</v>
      </c>
      <c r="E153" s="394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05"/>
      <c r="Q153" s="405"/>
      <c r="R153" s="405"/>
      <c r="S153" s="394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3">
        <v>4680115881563</v>
      </c>
      <c r="E154" s="394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05"/>
      <c r="Q154" s="405"/>
      <c r="R154" s="405"/>
      <c r="S154" s="394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3">
        <v>4680115880986</v>
      </c>
      <c r="E155" s="394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05"/>
      <c r="Q155" s="405"/>
      <c r="R155" s="405"/>
      <c r="S155" s="394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93">
        <v>4680115881785</v>
      </c>
      <c r="E156" s="394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05"/>
      <c r="Q156" s="405"/>
      <c r="R156" s="405"/>
      <c r="S156" s="394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3">
        <v>4680115881679</v>
      </c>
      <c r="E157" s="394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05"/>
      <c r="Q157" s="405"/>
      <c r="R157" s="405"/>
      <c r="S157" s="394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93">
        <v>4680115880191</v>
      </c>
      <c r="E158" s="394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05"/>
      <c r="Q158" s="405"/>
      <c r="R158" s="405"/>
      <c r="S158" s="394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93">
        <v>4680115883963</v>
      </c>
      <c r="E159" s="394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05"/>
      <c r="Q159" s="405"/>
      <c r="R159" s="405"/>
      <c r="S159" s="394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2"/>
      <c r="O160" s="395" t="s">
        <v>70</v>
      </c>
      <c r="P160" s="396"/>
      <c r="Q160" s="396"/>
      <c r="R160" s="396"/>
      <c r="S160" s="396"/>
      <c r="T160" s="396"/>
      <c r="U160" s="397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2"/>
      <c r="O161" s="395" t="s">
        <v>70</v>
      </c>
      <c r="P161" s="396"/>
      <c r="Q161" s="396"/>
      <c r="R161" s="396"/>
      <c r="S161" s="396"/>
      <c r="T161" s="396"/>
      <c r="U161" s="397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411" t="s">
        <v>266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407" t="s">
        <v>113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93">
        <v>4680115881402</v>
      </c>
      <c r="E164" s="394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05"/>
      <c r="Q164" s="405"/>
      <c r="R164" s="405"/>
      <c r="S164" s="394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93">
        <v>4680115881396</v>
      </c>
      <c r="E165" s="394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05"/>
      <c r="Q165" s="405"/>
      <c r="R165" s="405"/>
      <c r="S165" s="394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2"/>
      <c r="O166" s="395" t="s">
        <v>70</v>
      </c>
      <c r="P166" s="396"/>
      <c r="Q166" s="396"/>
      <c r="R166" s="396"/>
      <c r="S166" s="396"/>
      <c r="T166" s="396"/>
      <c r="U166" s="397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2"/>
      <c r="O167" s="395" t="s">
        <v>70</v>
      </c>
      <c r="P167" s="396"/>
      <c r="Q167" s="396"/>
      <c r="R167" s="396"/>
      <c r="S167" s="396"/>
      <c r="T167" s="396"/>
      <c r="U167" s="397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407" t="s">
        <v>105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93">
        <v>4680115882935</v>
      </c>
      <c r="E169" s="394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05"/>
      <c r="Q169" s="405"/>
      <c r="R169" s="405"/>
      <c r="S169" s="394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93">
        <v>4680115880764</v>
      </c>
      <c r="E170" s="394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6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05"/>
      <c r="Q170" s="405"/>
      <c r="R170" s="405"/>
      <c r="S170" s="394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2"/>
      <c r="O171" s="395" t="s">
        <v>70</v>
      </c>
      <c r="P171" s="396"/>
      <c r="Q171" s="396"/>
      <c r="R171" s="396"/>
      <c r="S171" s="396"/>
      <c r="T171" s="396"/>
      <c r="U171" s="397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2"/>
      <c r="O172" s="395" t="s">
        <v>70</v>
      </c>
      <c r="P172" s="396"/>
      <c r="Q172" s="396"/>
      <c r="R172" s="396"/>
      <c r="S172" s="396"/>
      <c r="T172" s="396"/>
      <c r="U172" s="397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407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3">
        <v>4680115882683</v>
      </c>
      <c r="E174" s="394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5"/>
      <c r="Q174" s="405"/>
      <c r="R174" s="405"/>
      <c r="S174" s="394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3">
        <v>4680115882690</v>
      </c>
      <c r="E175" s="394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5"/>
      <c r="Q175" s="405"/>
      <c r="R175" s="405"/>
      <c r="S175" s="394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3">
        <v>4680115882669</v>
      </c>
      <c r="E176" s="394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5"/>
      <c r="Q176" s="405"/>
      <c r="R176" s="405"/>
      <c r="S176" s="394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3">
        <v>4680115882676</v>
      </c>
      <c r="E177" s="394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5"/>
      <c r="Q177" s="405"/>
      <c r="R177" s="405"/>
      <c r="S177" s="394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93">
        <v>4680115884014</v>
      </c>
      <c r="E178" s="394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05"/>
      <c r="Q178" s="405"/>
      <c r="R178" s="405"/>
      <c r="S178" s="394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93">
        <v>4680115884007</v>
      </c>
      <c r="E179" s="394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05"/>
      <c r="Q179" s="405"/>
      <c r="R179" s="405"/>
      <c r="S179" s="394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93">
        <v>4680115884038</v>
      </c>
      <c r="E180" s="394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05"/>
      <c r="Q180" s="405"/>
      <c r="R180" s="405"/>
      <c r="S180" s="394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93">
        <v>4680115884021</v>
      </c>
      <c r="E181" s="394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05"/>
      <c r="Q181" s="405"/>
      <c r="R181" s="405"/>
      <c r="S181" s="394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2"/>
      <c r="O182" s="395" t="s">
        <v>70</v>
      </c>
      <c r="P182" s="396"/>
      <c r="Q182" s="396"/>
      <c r="R182" s="396"/>
      <c r="S182" s="396"/>
      <c r="T182" s="396"/>
      <c r="U182" s="397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91"/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2"/>
      <c r="O183" s="395" t="s">
        <v>70</v>
      </c>
      <c r="P183" s="396"/>
      <c r="Q183" s="396"/>
      <c r="R183" s="396"/>
      <c r="S183" s="396"/>
      <c r="T183" s="396"/>
      <c r="U183" s="397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407" t="s">
        <v>72</v>
      </c>
      <c r="B184" s="391"/>
      <c r="C184" s="391"/>
      <c r="D184" s="391"/>
      <c r="E184" s="391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  <c r="X184" s="391"/>
      <c r="Y184" s="391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93">
        <v>4680115881556</v>
      </c>
      <c r="E185" s="394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5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05"/>
      <c r="Q185" s="405"/>
      <c r="R185" s="405"/>
      <c r="S185" s="394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93">
        <v>4680115881594</v>
      </c>
      <c r="E186" s="394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05"/>
      <c r="Q186" s="405"/>
      <c r="R186" s="405"/>
      <c r="S186" s="394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3">
        <v>4680115880962</v>
      </c>
      <c r="E187" s="394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511" t="s">
        <v>297</v>
      </c>
      <c r="P187" s="405"/>
      <c r="Q187" s="405"/>
      <c r="R187" s="405"/>
      <c r="S187" s="394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3">
        <v>4680115881617</v>
      </c>
      <c r="E188" s="394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6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5"/>
      <c r="Q188" s="405"/>
      <c r="R188" s="405"/>
      <c r="S188" s="394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3">
        <v>4680115880573</v>
      </c>
      <c r="E189" s="394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515" t="s">
        <v>302</v>
      </c>
      <c r="P189" s="405"/>
      <c r="Q189" s="405"/>
      <c r="R189" s="405"/>
      <c r="S189" s="394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3">
        <v>4680115881228</v>
      </c>
      <c r="E190" s="394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5"/>
      <c r="Q190" s="405"/>
      <c r="R190" s="405"/>
      <c r="S190" s="394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93">
        <v>4680115881037</v>
      </c>
      <c r="E191" s="394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5"/>
      <c r="Q191" s="405"/>
      <c r="R191" s="405"/>
      <c r="S191" s="394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3">
        <v>4680115881211</v>
      </c>
      <c r="E192" s="394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5"/>
      <c r="Q192" s="405"/>
      <c r="R192" s="405"/>
      <c r="S192" s="394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93">
        <v>4680115881020</v>
      </c>
      <c r="E193" s="394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5"/>
      <c r="Q193" s="405"/>
      <c r="R193" s="405"/>
      <c r="S193" s="394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3">
        <v>4680115882195</v>
      </c>
      <c r="E194" s="394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6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5"/>
      <c r="Q194" s="405"/>
      <c r="R194" s="405"/>
      <c r="S194" s="394"/>
      <c r="T194" s="34"/>
      <c r="U194" s="34"/>
      <c r="V194" s="35" t="s">
        <v>66</v>
      </c>
      <c r="W194" s="380">
        <v>0</v>
      </c>
      <c r="X194" s="381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93">
        <v>4680115882607</v>
      </c>
      <c r="E195" s="394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750" t="s">
        <v>315</v>
      </c>
      <c r="P195" s="405"/>
      <c r="Q195" s="405"/>
      <c r="R195" s="405"/>
      <c r="S195" s="394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3">
        <v>4680115880092</v>
      </c>
      <c r="E196" s="394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53" t="s">
        <v>318</v>
      </c>
      <c r="P196" s="405"/>
      <c r="Q196" s="405"/>
      <c r="R196" s="405"/>
      <c r="S196" s="394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3">
        <v>4680115880221</v>
      </c>
      <c r="E197" s="394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0" t="s">
        <v>321</v>
      </c>
      <c r="P197" s="405"/>
      <c r="Q197" s="405"/>
      <c r="R197" s="405"/>
      <c r="S197" s="394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93">
        <v>4680115882942</v>
      </c>
      <c r="E198" s="394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7" t="s">
        <v>324</v>
      </c>
      <c r="P198" s="405"/>
      <c r="Q198" s="405"/>
      <c r="R198" s="405"/>
      <c r="S198" s="394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3">
        <v>4680115880504</v>
      </c>
      <c r="E199" s="394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0" t="s">
        <v>327</v>
      </c>
      <c r="P199" s="405"/>
      <c r="Q199" s="405"/>
      <c r="R199" s="405"/>
      <c r="S199" s="394"/>
      <c r="T199" s="34"/>
      <c r="U199" s="34"/>
      <c r="V199" s="35" t="s">
        <v>66</v>
      </c>
      <c r="W199" s="380">
        <v>120</v>
      </c>
      <c r="X199" s="381">
        <f t="shared" si="33"/>
        <v>120</v>
      </c>
      <c r="Y199" s="36">
        <f t="shared" si="38"/>
        <v>0.3765</v>
      </c>
      <c r="Z199" s="56"/>
      <c r="AA199" s="57"/>
      <c r="AE199" s="64"/>
      <c r="BB199" s="179" t="s">
        <v>1</v>
      </c>
      <c r="BL199" s="64">
        <f t="shared" si="34"/>
        <v>133.60000000000002</v>
      </c>
      <c r="BM199" s="64">
        <f t="shared" si="35"/>
        <v>133.60000000000002</v>
      </c>
      <c r="BN199" s="64">
        <f t="shared" si="36"/>
        <v>0.32051282051282048</v>
      </c>
      <c r="BO199" s="64">
        <f t="shared" si="37"/>
        <v>0.32051282051282048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3">
        <v>4680115882164</v>
      </c>
      <c r="E200" s="394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05"/>
      <c r="Q200" s="405"/>
      <c r="R200" s="405"/>
      <c r="S200" s="394"/>
      <c r="T200" s="34"/>
      <c r="U200" s="34"/>
      <c r="V200" s="35" t="s">
        <v>66</v>
      </c>
      <c r="W200" s="380">
        <v>160</v>
      </c>
      <c r="X200" s="381">
        <f t="shared" si="33"/>
        <v>160.79999999999998</v>
      </c>
      <c r="Y200" s="36">
        <f t="shared" si="38"/>
        <v>0.50451000000000001</v>
      </c>
      <c r="Z200" s="56"/>
      <c r="AA200" s="57"/>
      <c r="AE200" s="64"/>
      <c r="BB200" s="180" t="s">
        <v>1</v>
      </c>
      <c r="BL200" s="64">
        <f t="shared" si="34"/>
        <v>178.53333333333336</v>
      </c>
      <c r="BM200" s="64">
        <f t="shared" si="35"/>
        <v>179.42599999999999</v>
      </c>
      <c r="BN200" s="64">
        <f t="shared" si="36"/>
        <v>0.42735042735042739</v>
      </c>
      <c r="BO200" s="64">
        <f t="shared" si="37"/>
        <v>0.42948717948717946</v>
      </c>
    </row>
    <row r="201" spans="1:67" x14ac:dyDescent="0.2">
      <c r="A201" s="390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2"/>
      <c r="O201" s="395" t="s">
        <v>70</v>
      </c>
      <c r="P201" s="396"/>
      <c r="Q201" s="396"/>
      <c r="R201" s="396"/>
      <c r="S201" s="396"/>
      <c r="T201" s="396"/>
      <c r="U201" s="397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116.66666666666667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117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0.88101000000000007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2"/>
      <c r="O202" s="395" t="s">
        <v>70</v>
      </c>
      <c r="P202" s="396"/>
      <c r="Q202" s="396"/>
      <c r="R202" s="396"/>
      <c r="S202" s="396"/>
      <c r="T202" s="396"/>
      <c r="U202" s="397"/>
      <c r="V202" s="37" t="s">
        <v>66</v>
      </c>
      <c r="W202" s="382">
        <f>IFERROR(SUM(W185:W200),"0")</f>
        <v>280</v>
      </c>
      <c r="X202" s="382">
        <f>IFERROR(SUM(X185:X200),"0")</f>
        <v>280.79999999999995</v>
      </c>
      <c r="Y202" s="37"/>
      <c r="Z202" s="383"/>
      <c r="AA202" s="383"/>
    </row>
    <row r="203" spans="1:67" ht="14.25" customHeight="1" x14ac:dyDescent="0.25">
      <c r="A203" s="407" t="s">
        <v>213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93">
        <v>4680115882874</v>
      </c>
      <c r="E204" s="394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05"/>
      <c r="Q204" s="405"/>
      <c r="R204" s="405"/>
      <c r="S204" s="394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93">
        <v>4680115882874</v>
      </c>
      <c r="E205" s="394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9" t="s">
        <v>333</v>
      </c>
      <c r="P205" s="405"/>
      <c r="Q205" s="405"/>
      <c r="R205" s="405"/>
      <c r="S205" s="394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93">
        <v>4680115884434</v>
      </c>
      <c r="E206" s="394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5"/>
      <c r="Q206" s="405"/>
      <c r="R206" s="405"/>
      <c r="S206" s="394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3">
        <v>4680115880818</v>
      </c>
      <c r="E207" s="394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4" t="s">
        <v>338</v>
      </c>
      <c r="P207" s="405"/>
      <c r="Q207" s="405"/>
      <c r="R207" s="405"/>
      <c r="S207" s="394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3">
        <v>4680115880801</v>
      </c>
      <c r="E208" s="394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719" t="s">
        <v>341</v>
      </c>
      <c r="P208" s="405"/>
      <c r="Q208" s="405"/>
      <c r="R208" s="405"/>
      <c r="S208" s="394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0"/>
      <c r="B209" s="391"/>
      <c r="C209" s="391"/>
      <c r="D209" s="391"/>
      <c r="E209" s="391"/>
      <c r="F209" s="391"/>
      <c r="G209" s="391"/>
      <c r="H209" s="391"/>
      <c r="I209" s="391"/>
      <c r="J209" s="391"/>
      <c r="K209" s="391"/>
      <c r="L209" s="391"/>
      <c r="M209" s="391"/>
      <c r="N209" s="392"/>
      <c r="O209" s="395" t="s">
        <v>70</v>
      </c>
      <c r="P209" s="396"/>
      <c r="Q209" s="396"/>
      <c r="R209" s="396"/>
      <c r="S209" s="396"/>
      <c r="T209" s="396"/>
      <c r="U209" s="397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91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2"/>
      <c r="O210" s="395" t="s">
        <v>70</v>
      </c>
      <c r="P210" s="396"/>
      <c r="Q210" s="396"/>
      <c r="R210" s="396"/>
      <c r="S210" s="396"/>
      <c r="T210" s="396"/>
      <c r="U210" s="397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411" t="s">
        <v>342</v>
      </c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  <c r="X211" s="391"/>
      <c r="Y211" s="391"/>
      <c r="Z211" s="374"/>
      <c r="AA211" s="374"/>
    </row>
    <row r="212" spans="1:67" ht="14.25" customHeight="1" x14ac:dyDescent="0.25">
      <c r="A212" s="407" t="s">
        <v>113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93">
        <v>4680115884274</v>
      </c>
      <c r="E213" s="394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6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5"/>
      <c r="Q213" s="405"/>
      <c r="R213" s="405"/>
      <c r="S213" s="394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93">
        <v>4680115884274</v>
      </c>
      <c r="E214" s="394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550" t="s">
        <v>346</v>
      </c>
      <c r="P214" s="405"/>
      <c r="Q214" s="405"/>
      <c r="R214" s="405"/>
      <c r="S214" s="394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93">
        <v>4680115884298</v>
      </c>
      <c r="E215" s="394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5"/>
      <c r="Q215" s="405"/>
      <c r="R215" s="405"/>
      <c r="S215" s="394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3">
        <v>4680115884250</v>
      </c>
      <c r="E216" s="394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5"/>
      <c r="Q216" s="405"/>
      <c r="R216" s="405"/>
      <c r="S216" s="394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93">
        <v>4680115884250</v>
      </c>
      <c r="E217" s="394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766" t="s">
        <v>352</v>
      </c>
      <c r="P217" s="405"/>
      <c r="Q217" s="405"/>
      <c r="R217" s="405"/>
      <c r="S217" s="394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93">
        <v>4680115884281</v>
      </c>
      <c r="E218" s="394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05"/>
      <c r="Q218" s="405"/>
      <c r="R218" s="405"/>
      <c r="S218" s="394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93">
        <v>4680115884199</v>
      </c>
      <c r="E219" s="394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7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05"/>
      <c r="Q219" s="405"/>
      <c r="R219" s="405"/>
      <c r="S219" s="394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3">
        <v>4680115884267</v>
      </c>
      <c r="E220" s="394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05"/>
      <c r="Q220" s="405"/>
      <c r="R220" s="405"/>
      <c r="S220" s="394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93">
        <v>4680115882973</v>
      </c>
      <c r="E221" s="394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7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05"/>
      <c r="Q221" s="405"/>
      <c r="R221" s="405"/>
      <c r="S221" s="394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2"/>
      <c r="O222" s="395" t="s">
        <v>70</v>
      </c>
      <c r="P222" s="396"/>
      <c r="Q222" s="396"/>
      <c r="R222" s="396"/>
      <c r="S222" s="396"/>
      <c r="T222" s="396"/>
      <c r="U222" s="397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2"/>
      <c r="O223" s="395" t="s">
        <v>70</v>
      </c>
      <c r="P223" s="396"/>
      <c r="Q223" s="396"/>
      <c r="R223" s="396"/>
      <c r="S223" s="396"/>
      <c r="T223" s="396"/>
      <c r="U223" s="397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407" t="s">
        <v>61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93">
        <v>4607091389845</v>
      </c>
      <c r="E225" s="394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5"/>
      <c r="Q225" s="405"/>
      <c r="R225" s="405"/>
      <c r="S225" s="394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93">
        <v>4680115882881</v>
      </c>
      <c r="E226" s="394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5"/>
      <c r="Q226" s="405"/>
      <c r="R226" s="405"/>
      <c r="S226" s="394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2"/>
      <c r="O227" s="395" t="s">
        <v>70</v>
      </c>
      <c r="P227" s="396"/>
      <c r="Q227" s="396"/>
      <c r="R227" s="396"/>
      <c r="S227" s="396"/>
      <c r="T227" s="396"/>
      <c r="U227" s="397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2"/>
      <c r="O228" s="395" t="s">
        <v>70</v>
      </c>
      <c r="P228" s="396"/>
      <c r="Q228" s="396"/>
      <c r="R228" s="396"/>
      <c r="S228" s="396"/>
      <c r="T228" s="396"/>
      <c r="U228" s="397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411" t="s">
        <v>365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74"/>
      <c r="AA229" s="374"/>
    </row>
    <row r="230" spans="1:67" ht="14.25" customHeight="1" x14ac:dyDescent="0.25">
      <c r="A230" s="407" t="s">
        <v>113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3">
        <v>4680115884137</v>
      </c>
      <c r="E231" s="394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4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5"/>
      <c r="Q231" s="405"/>
      <c r="R231" s="405"/>
      <c r="S231" s="394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93">
        <v>4680115884137</v>
      </c>
      <c r="E232" s="394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17" t="s">
        <v>369</v>
      </c>
      <c r="P232" s="405"/>
      <c r="Q232" s="405"/>
      <c r="R232" s="405"/>
      <c r="S232" s="394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93">
        <v>4680115884236</v>
      </c>
      <c r="E233" s="394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05"/>
      <c r="Q233" s="405"/>
      <c r="R233" s="405"/>
      <c r="S233" s="394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93">
        <v>4680115884175</v>
      </c>
      <c r="E234" s="394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05"/>
      <c r="Q234" s="405"/>
      <c r="R234" s="405"/>
      <c r="S234" s="394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3">
        <v>4680115884144</v>
      </c>
      <c r="E235" s="394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05"/>
      <c r="Q235" s="405"/>
      <c r="R235" s="405"/>
      <c r="S235" s="394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93">
        <v>4680115885288</v>
      </c>
      <c r="E236" s="394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53" t="s">
        <v>378</v>
      </c>
      <c r="P236" s="405"/>
      <c r="Q236" s="405"/>
      <c r="R236" s="405"/>
      <c r="S236" s="394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93">
        <v>4680115884182</v>
      </c>
      <c r="E237" s="394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05"/>
      <c r="Q237" s="405"/>
      <c r="R237" s="405"/>
      <c r="S237" s="394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93">
        <v>4680115884205</v>
      </c>
      <c r="E238" s="394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05"/>
      <c r="Q238" s="405"/>
      <c r="R238" s="405"/>
      <c r="S238" s="394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91"/>
      <c r="C239" s="391"/>
      <c r="D239" s="391"/>
      <c r="E239" s="391"/>
      <c r="F239" s="391"/>
      <c r="G239" s="391"/>
      <c r="H239" s="391"/>
      <c r="I239" s="391"/>
      <c r="J239" s="391"/>
      <c r="K239" s="391"/>
      <c r="L239" s="391"/>
      <c r="M239" s="391"/>
      <c r="N239" s="392"/>
      <c r="O239" s="395" t="s">
        <v>70</v>
      </c>
      <c r="P239" s="396"/>
      <c r="Q239" s="396"/>
      <c r="R239" s="396"/>
      <c r="S239" s="396"/>
      <c r="T239" s="396"/>
      <c r="U239" s="397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91"/>
      <c r="B240" s="391"/>
      <c r="C240" s="391"/>
      <c r="D240" s="391"/>
      <c r="E240" s="391"/>
      <c r="F240" s="391"/>
      <c r="G240" s="391"/>
      <c r="H240" s="391"/>
      <c r="I240" s="391"/>
      <c r="J240" s="391"/>
      <c r="K240" s="391"/>
      <c r="L240" s="391"/>
      <c r="M240" s="391"/>
      <c r="N240" s="392"/>
      <c r="O240" s="395" t="s">
        <v>70</v>
      </c>
      <c r="P240" s="396"/>
      <c r="Q240" s="396"/>
      <c r="R240" s="396"/>
      <c r="S240" s="396"/>
      <c r="T240" s="396"/>
      <c r="U240" s="397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411" t="s">
        <v>383</v>
      </c>
      <c r="B241" s="391"/>
      <c r="C241" s="391"/>
      <c r="D241" s="391"/>
      <c r="E241" s="391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  <c r="X241" s="391"/>
      <c r="Y241" s="391"/>
      <c r="Z241" s="374"/>
      <c r="AA241" s="374"/>
    </row>
    <row r="242" spans="1:67" ht="14.25" customHeight="1" x14ac:dyDescent="0.25">
      <c r="A242" s="407" t="s">
        <v>113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93">
        <v>4680115885806</v>
      </c>
      <c r="E243" s="394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498" t="s">
        <v>386</v>
      </c>
      <c r="P243" s="405"/>
      <c r="Q243" s="405"/>
      <c r="R243" s="405"/>
      <c r="S243" s="394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93">
        <v>4680115885820</v>
      </c>
      <c r="E244" s="394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679" t="s">
        <v>390</v>
      </c>
      <c r="P244" s="405"/>
      <c r="Q244" s="405"/>
      <c r="R244" s="405"/>
      <c r="S244" s="394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93">
        <v>4680115885844</v>
      </c>
      <c r="E245" s="394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3" t="s">
        <v>393</v>
      </c>
      <c r="P245" s="405"/>
      <c r="Q245" s="405"/>
      <c r="R245" s="405"/>
      <c r="S245" s="394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93">
        <v>4680115885837</v>
      </c>
      <c r="E246" s="394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506" t="s">
        <v>396</v>
      </c>
      <c r="P246" s="405"/>
      <c r="Q246" s="405"/>
      <c r="R246" s="405"/>
      <c r="S246" s="394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93">
        <v>4680115885851</v>
      </c>
      <c r="E247" s="394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510" t="s">
        <v>399</v>
      </c>
      <c r="P247" s="405"/>
      <c r="Q247" s="405"/>
      <c r="R247" s="405"/>
      <c r="S247" s="394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2"/>
      <c r="O248" s="395" t="s">
        <v>70</v>
      </c>
      <c r="P248" s="396"/>
      <c r="Q248" s="396"/>
      <c r="R248" s="396"/>
      <c r="S248" s="396"/>
      <c r="T248" s="396"/>
      <c r="U248" s="397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2"/>
      <c r="O249" s="395" t="s">
        <v>70</v>
      </c>
      <c r="P249" s="396"/>
      <c r="Q249" s="396"/>
      <c r="R249" s="396"/>
      <c r="S249" s="396"/>
      <c r="T249" s="396"/>
      <c r="U249" s="397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411" t="s">
        <v>400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74"/>
      <c r="AA250" s="374"/>
    </row>
    <row r="251" spans="1:67" ht="14.25" customHeight="1" x14ac:dyDescent="0.25">
      <c r="A251" s="407" t="s">
        <v>113</v>
      </c>
      <c r="B251" s="391"/>
      <c r="C251" s="391"/>
      <c r="D251" s="391"/>
      <c r="E251" s="391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  <c r="X251" s="391"/>
      <c r="Y251" s="391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93">
        <v>4680115885608</v>
      </c>
      <c r="E252" s="394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412" t="s">
        <v>403</v>
      </c>
      <c r="P252" s="405"/>
      <c r="Q252" s="405"/>
      <c r="R252" s="405"/>
      <c r="S252" s="394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93">
        <v>4680115885622</v>
      </c>
      <c r="E253" s="394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26" t="s">
        <v>406</v>
      </c>
      <c r="P253" s="405"/>
      <c r="Q253" s="405"/>
      <c r="R253" s="405"/>
      <c r="S253" s="394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93">
        <v>4680115885554</v>
      </c>
      <c r="E254" s="394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87" t="s">
        <v>409</v>
      </c>
      <c r="P254" s="405"/>
      <c r="Q254" s="405"/>
      <c r="R254" s="405"/>
      <c r="S254" s="394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93">
        <v>4680115885615</v>
      </c>
      <c r="E255" s="394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671" t="s">
        <v>412</v>
      </c>
      <c r="P255" s="405"/>
      <c r="Q255" s="405"/>
      <c r="R255" s="405"/>
      <c r="S255" s="394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93">
        <v>4680115885646</v>
      </c>
      <c r="E256" s="394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594" t="s">
        <v>415</v>
      </c>
      <c r="P256" s="405"/>
      <c r="Q256" s="405"/>
      <c r="R256" s="405"/>
      <c r="S256" s="394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93">
        <v>4607091387308</v>
      </c>
      <c r="E257" s="394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405"/>
      <c r="Q257" s="405"/>
      <c r="R257" s="405"/>
      <c r="S257" s="394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93">
        <v>4607091387339</v>
      </c>
      <c r="E258" s="394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6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405"/>
      <c r="Q258" s="405"/>
      <c r="R258" s="405"/>
      <c r="S258" s="394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93">
        <v>4680115881938</v>
      </c>
      <c r="E259" s="394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6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405"/>
      <c r="Q259" s="405"/>
      <c r="R259" s="405"/>
      <c r="S259" s="394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93">
        <v>4607091387346</v>
      </c>
      <c r="E260" s="394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6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405"/>
      <c r="Q260" s="405"/>
      <c r="R260" s="405"/>
      <c r="S260" s="394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2"/>
      <c r="O261" s="395" t="s">
        <v>70</v>
      </c>
      <c r="P261" s="396"/>
      <c r="Q261" s="396"/>
      <c r="R261" s="396"/>
      <c r="S261" s="396"/>
      <c r="T261" s="396"/>
      <c r="U261" s="397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91"/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2"/>
      <c r="O262" s="395" t="s">
        <v>70</v>
      </c>
      <c r="P262" s="396"/>
      <c r="Q262" s="396"/>
      <c r="R262" s="396"/>
      <c r="S262" s="396"/>
      <c r="T262" s="396"/>
      <c r="U262" s="397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407" t="s">
        <v>61</v>
      </c>
      <c r="B263" s="391"/>
      <c r="C263" s="391"/>
      <c r="D263" s="391"/>
      <c r="E263" s="391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  <c r="X263" s="391"/>
      <c r="Y263" s="391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3">
        <v>4607091387193</v>
      </c>
      <c r="E264" s="394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4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405"/>
      <c r="Q264" s="405"/>
      <c r="R264" s="405"/>
      <c r="S264" s="394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93">
        <v>4607091387230</v>
      </c>
      <c r="E265" s="394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405"/>
      <c r="Q265" s="405"/>
      <c r="R265" s="405"/>
      <c r="S265" s="394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93">
        <v>4607091387285</v>
      </c>
      <c r="E266" s="394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405"/>
      <c r="Q266" s="405"/>
      <c r="R266" s="405"/>
      <c r="S266" s="394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2"/>
      <c r="O267" s="395" t="s">
        <v>70</v>
      </c>
      <c r="P267" s="396"/>
      <c r="Q267" s="396"/>
      <c r="R267" s="396"/>
      <c r="S267" s="396"/>
      <c r="T267" s="396"/>
      <c r="U267" s="397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2"/>
      <c r="O268" s="395" t="s">
        <v>70</v>
      </c>
      <c r="P268" s="396"/>
      <c r="Q268" s="396"/>
      <c r="R268" s="396"/>
      <c r="S268" s="396"/>
      <c r="T268" s="396"/>
      <c r="U268" s="397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407" t="s">
        <v>72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93">
        <v>4607091387766</v>
      </c>
      <c r="E270" s="394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405"/>
      <c r="Q270" s="405"/>
      <c r="R270" s="405"/>
      <c r="S270" s="394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93">
        <v>4607091387957</v>
      </c>
      <c r="E271" s="394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7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405"/>
      <c r="Q271" s="405"/>
      <c r="R271" s="405"/>
      <c r="S271" s="394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93">
        <v>4607091387964</v>
      </c>
      <c r="E272" s="394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405"/>
      <c r="Q272" s="405"/>
      <c r="R272" s="405"/>
      <c r="S272" s="394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93">
        <v>4680115884618</v>
      </c>
      <c r="E273" s="394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7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405"/>
      <c r="Q273" s="405"/>
      <c r="R273" s="405"/>
      <c r="S273" s="394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93">
        <v>4680115884588</v>
      </c>
      <c r="E274" s="394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4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405"/>
      <c r="Q274" s="405"/>
      <c r="R274" s="405"/>
      <c r="S274" s="394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93">
        <v>4607091387537</v>
      </c>
      <c r="E275" s="394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405"/>
      <c r="Q275" s="405"/>
      <c r="R275" s="405"/>
      <c r="S275" s="394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93">
        <v>4607091387513</v>
      </c>
      <c r="E276" s="394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405"/>
      <c r="Q276" s="405"/>
      <c r="R276" s="405"/>
      <c r="S276" s="394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2"/>
      <c r="O277" s="395" t="s">
        <v>70</v>
      </c>
      <c r="P277" s="396"/>
      <c r="Q277" s="396"/>
      <c r="R277" s="396"/>
      <c r="S277" s="396"/>
      <c r="T277" s="396"/>
      <c r="U277" s="397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2"/>
      <c r="O278" s="395" t="s">
        <v>70</v>
      </c>
      <c r="P278" s="396"/>
      <c r="Q278" s="396"/>
      <c r="R278" s="396"/>
      <c r="S278" s="396"/>
      <c r="T278" s="396"/>
      <c r="U278" s="397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407" t="s">
        <v>213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3">
        <v>4607091380880</v>
      </c>
      <c r="E280" s="394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567" t="s">
        <v>446</v>
      </c>
      <c r="P280" s="405"/>
      <c r="Q280" s="405"/>
      <c r="R280" s="405"/>
      <c r="S280" s="394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3">
        <v>4607091384482</v>
      </c>
      <c r="E281" s="394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405"/>
      <c r="Q281" s="405"/>
      <c r="R281" s="405"/>
      <c r="S281" s="394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3">
        <v>4607091380897</v>
      </c>
      <c r="E282" s="394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405"/>
      <c r="Q282" s="405"/>
      <c r="R282" s="405"/>
      <c r="S282" s="394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2"/>
      <c r="O283" s="395" t="s">
        <v>70</v>
      </c>
      <c r="P283" s="396"/>
      <c r="Q283" s="396"/>
      <c r="R283" s="396"/>
      <c r="S283" s="396"/>
      <c r="T283" s="396"/>
      <c r="U283" s="397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2"/>
      <c r="O284" s="395" t="s">
        <v>70</v>
      </c>
      <c r="P284" s="396"/>
      <c r="Q284" s="396"/>
      <c r="R284" s="396"/>
      <c r="S284" s="396"/>
      <c r="T284" s="396"/>
      <c r="U284" s="397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407" t="s">
        <v>91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93">
        <v>4607091388374</v>
      </c>
      <c r="E286" s="394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737" t="s">
        <v>453</v>
      </c>
      <c r="P286" s="405"/>
      <c r="Q286" s="405"/>
      <c r="R286" s="405"/>
      <c r="S286" s="394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93">
        <v>4607091388381</v>
      </c>
      <c r="E287" s="394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80" t="s">
        <v>456</v>
      </c>
      <c r="P287" s="405"/>
      <c r="Q287" s="405"/>
      <c r="R287" s="405"/>
      <c r="S287" s="394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3">
        <v>4607091388404</v>
      </c>
      <c r="E288" s="394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405"/>
      <c r="Q288" s="405"/>
      <c r="R288" s="405"/>
      <c r="S288" s="394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2"/>
      <c r="O289" s="395" t="s">
        <v>70</v>
      </c>
      <c r="P289" s="396"/>
      <c r="Q289" s="396"/>
      <c r="R289" s="396"/>
      <c r="S289" s="396"/>
      <c r="T289" s="396"/>
      <c r="U289" s="397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2"/>
      <c r="O290" s="395" t="s">
        <v>70</v>
      </c>
      <c r="P290" s="396"/>
      <c r="Q290" s="396"/>
      <c r="R290" s="396"/>
      <c r="S290" s="396"/>
      <c r="T290" s="396"/>
      <c r="U290" s="397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407" t="s">
        <v>459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93">
        <v>4680115881808</v>
      </c>
      <c r="E292" s="394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6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405"/>
      <c r="Q292" s="405"/>
      <c r="R292" s="405"/>
      <c r="S292" s="394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93">
        <v>4680115881822</v>
      </c>
      <c r="E293" s="394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7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405"/>
      <c r="Q293" s="405"/>
      <c r="R293" s="405"/>
      <c r="S293" s="394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93">
        <v>4680115880016</v>
      </c>
      <c r="E294" s="394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405"/>
      <c r="Q294" s="405"/>
      <c r="R294" s="405"/>
      <c r="S294" s="394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2"/>
      <c r="O295" s="395" t="s">
        <v>70</v>
      </c>
      <c r="P295" s="396"/>
      <c r="Q295" s="396"/>
      <c r="R295" s="396"/>
      <c r="S295" s="396"/>
      <c r="T295" s="396"/>
      <c r="U295" s="397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91"/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2"/>
      <c r="O296" s="395" t="s">
        <v>70</v>
      </c>
      <c r="P296" s="396"/>
      <c r="Q296" s="396"/>
      <c r="R296" s="396"/>
      <c r="S296" s="396"/>
      <c r="T296" s="396"/>
      <c r="U296" s="397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411" t="s">
        <v>468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74"/>
      <c r="AA297" s="374"/>
    </row>
    <row r="298" spans="1:67" ht="14.25" customHeight="1" x14ac:dyDescent="0.25">
      <c r="A298" s="407" t="s">
        <v>113</v>
      </c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1"/>
      <c r="P298" s="391"/>
      <c r="Q298" s="391"/>
      <c r="R298" s="391"/>
      <c r="S298" s="391"/>
      <c r="T298" s="391"/>
      <c r="U298" s="391"/>
      <c r="V298" s="391"/>
      <c r="W298" s="391"/>
      <c r="X298" s="391"/>
      <c r="Y298" s="391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93">
        <v>4607091387438</v>
      </c>
      <c r="E299" s="394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4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05"/>
      <c r="Q299" s="405"/>
      <c r="R299" s="405"/>
      <c r="S299" s="394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2"/>
      <c r="O300" s="395" t="s">
        <v>70</v>
      </c>
      <c r="P300" s="396"/>
      <c r="Q300" s="396"/>
      <c r="R300" s="396"/>
      <c r="S300" s="396"/>
      <c r="T300" s="396"/>
      <c r="U300" s="397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2"/>
      <c r="O301" s="395" t="s">
        <v>70</v>
      </c>
      <c r="P301" s="396"/>
      <c r="Q301" s="396"/>
      <c r="R301" s="396"/>
      <c r="S301" s="396"/>
      <c r="T301" s="396"/>
      <c r="U301" s="397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407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3">
        <v>4607091387292</v>
      </c>
      <c r="E303" s="394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5"/>
      <c r="Q303" s="405"/>
      <c r="R303" s="405"/>
      <c r="S303" s="394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2"/>
      <c r="O304" s="395" t="s">
        <v>70</v>
      </c>
      <c r="P304" s="396"/>
      <c r="Q304" s="396"/>
      <c r="R304" s="396"/>
      <c r="S304" s="396"/>
      <c r="T304" s="396"/>
      <c r="U304" s="397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2"/>
      <c r="O305" s="395" t="s">
        <v>70</v>
      </c>
      <c r="P305" s="396"/>
      <c r="Q305" s="396"/>
      <c r="R305" s="396"/>
      <c r="S305" s="396"/>
      <c r="T305" s="396"/>
      <c r="U305" s="397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411" t="s">
        <v>473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74"/>
      <c r="AA306" s="374"/>
    </row>
    <row r="307" spans="1:67" ht="14.25" customHeight="1" x14ac:dyDescent="0.25">
      <c r="A307" s="407" t="s">
        <v>61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3">
        <v>4607091383836</v>
      </c>
      <c r="E308" s="394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5"/>
      <c r="Q308" s="405"/>
      <c r="R308" s="405"/>
      <c r="S308" s="394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2"/>
      <c r="O309" s="395" t="s">
        <v>70</v>
      </c>
      <c r="P309" s="396"/>
      <c r="Q309" s="396"/>
      <c r="R309" s="396"/>
      <c r="S309" s="396"/>
      <c r="T309" s="396"/>
      <c r="U309" s="397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2"/>
      <c r="O310" s="395" t="s">
        <v>70</v>
      </c>
      <c r="P310" s="396"/>
      <c r="Q310" s="396"/>
      <c r="R310" s="396"/>
      <c r="S310" s="396"/>
      <c r="T310" s="396"/>
      <c r="U310" s="397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407" t="s">
        <v>72</v>
      </c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1"/>
      <c r="V311" s="391"/>
      <c r="W311" s="391"/>
      <c r="X311" s="391"/>
      <c r="Y311" s="391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3">
        <v>4607091387919</v>
      </c>
      <c r="E312" s="394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5"/>
      <c r="Q312" s="405"/>
      <c r="R312" s="405"/>
      <c r="S312" s="394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3">
        <v>4680115883604</v>
      </c>
      <c r="E313" s="394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4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5"/>
      <c r="Q313" s="405"/>
      <c r="R313" s="405"/>
      <c r="S313" s="394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3">
        <v>4680115883567</v>
      </c>
      <c r="E314" s="394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68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5"/>
      <c r="Q314" s="405"/>
      <c r="R314" s="405"/>
      <c r="S314" s="394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2"/>
      <c r="O315" s="395" t="s">
        <v>70</v>
      </c>
      <c r="P315" s="396"/>
      <c r="Q315" s="396"/>
      <c r="R315" s="396"/>
      <c r="S315" s="396"/>
      <c r="T315" s="396"/>
      <c r="U315" s="397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2"/>
      <c r="O316" s="395" t="s">
        <v>70</v>
      </c>
      <c r="P316" s="396"/>
      <c r="Q316" s="396"/>
      <c r="R316" s="396"/>
      <c r="S316" s="396"/>
      <c r="T316" s="396"/>
      <c r="U316" s="397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407" t="s">
        <v>91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3">
        <v>4607091383102</v>
      </c>
      <c r="E318" s="394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70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405"/>
      <c r="Q318" s="405"/>
      <c r="R318" s="405"/>
      <c r="S318" s="394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91"/>
      <c r="C319" s="391"/>
      <c r="D319" s="391"/>
      <c r="E319" s="391"/>
      <c r="F319" s="391"/>
      <c r="G319" s="391"/>
      <c r="H319" s="391"/>
      <c r="I319" s="391"/>
      <c r="J319" s="391"/>
      <c r="K319" s="391"/>
      <c r="L319" s="391"/>
      <c r="M319" s="391"/>
      <c r="N319" s="392"/>
      <c r="O319" s="395" t="s">
        <v>70</v>
      </c>
      <c r="P319" s="396"/>
      <c r="Q319" s="396"/>
      <c r="R319" s="396"/>
      <c r="S319" s="396"/>
      <c r="T319" s="396"/>
      <c r="U319" s="397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91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392"/>
      <c r="O320" s="395" t="s">
        <v>70</v>
      </c>
      <c r="P320" s="396"/>
      <c r="Q320" s="396"/>
      <c r="R320" s="396"/>
      <c r="S320" s="396"/>
      <c r="T320" s="396"/>
      <c r="U320" s="397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556" t="s">
        <v>484</v>
      </c>
      <c r="B321" s="557"/>
      <c r="C321" s="557"/>
      <c r="D321" s="557"/>
      <c r="E321" s="557"/>
      <c r="F321" s="557"/>
      <c r="G321" s="557"/>
      <c r="H321" s="557"/>
      <c r="I321" s="557"/>
      <c r="J321" s="557"/>
      <c r="K321" s="557"/>
      <c r="L321" s="557"/>
      <c r="M321" s="557"/>
      <c r="N321" s="557"/>
      <c r="O321" s="557"/>
      <c r="P321" s="557"/>
      <c r="Q321" s="557"/>
      <c r="R321" s="557"/>
      <c r="S321" s="557"/>
      <c r="T321" s="557"/>
      <c r="U321" s="557"/>
      <c r="V321" s="557"/>
      <c r="W321" s="557"/>
      <c r="X321" s="557"/>
      <c r="Y321" s="557"/>
      <c r="Z321" s="48"/>
      <c r="AA321" s="48"/>
    </row>
    <row r="322" spans="1:67" ht="16.5" customHeight="1" x14ac:dyDescent="0.25">
      <c r="A322" s="411" t="s">
        <v>485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4"/>
      <c r="AA322" s="374"/>
    </row>
    <row r="323" spans="1:67" ht="14.25" customHeight="1" x14ac:dyDescent="0.25">
      <c r="A323" s="407" t="s">
        <v>113</v>
      </c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1"/>
      <c r="P323" s="391"/>
      <c r="Q323" s="391"/>
      <c r="R323" s="391"/>
      <c r="S323" s="391"/>
      <c r="T323" s="391"/>
      <c r="U323" s="391"/>
      <c r="V323" s="391"/>
      <c r="W323" s="391"/>
      <c r="X323" s="391"/>
      <c r="Y323" s="391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93">
        <v>4680115884885</v>
      </c>
      <c r="E324" s="394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61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405"/>
      <c r="Q324" s="405"/>
      <c r="R324" s="405"/>
      <c r="S324" s="394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93">
        <v>4680115884892</v>
      </c>
      <c r="E325" s="394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48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405"/>
      <c r="Q325" s="405"/>
      <c r="R325" s="405"/>
      <c r="S325" s="394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3">
        <v>4680115884830</v>
      </c>
      <c r="E326" s="394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405"/>
      <c r="Q326" s="405"/>
      <c r="R326" s="405"/>
      <c r="S326" s="394"/>
      <c r="T326" s="34"/>
      <c r="U326" s="34"/>
      <c r="V326" s="35" t="s">
        <v>66</v>
      </c>
      <c r="W326" s="380">
        <v>1400</v>
      </c>
      <c r="X326" s="381">
        <f t="shared" si="59"/>
        <v>1410</v>
      </c>
      <c r="Y326" s="36">
        <f>IFERROR(IF(X326=0,"",ROUNDUP(X326/H326,0)*0.02175),"")</f>
        <v>2.0444999999999998</v>
      </c>
      <c r="Z326" s="56"/>
      <c r="AA326" s="57"/>
      <c r="AE326" s="64"/>
      <c r="BB326" s="247" t="s">
        <v>1</v>
      </c>
      <c r="BL326" s="64">
        <f t="shared" si="60"/>
        <v>1444.8</v>
      </c>
      <c r="BM326" s="64">
        <f t="shared" si="61"/>
        <v>1455.12</v>
      </c>
      <c r="BN326" s="64">
        <f t="shared" si="62"/>
        <v>1.9444444444444442</v>
      </c>
      <c r="BO326" s="64">
        <f t="shared" si="63"/>
        <v>1.9583333333333333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93">
        <v>4680115884830</v>
      </c>
      <c r="E327" s="394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4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405"/>
      <c r="Q327" s="405"/>
      <c r="R327" s="405"/>
      <c r="S327" s="394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3">
        <v>4680115884847</v>
      </c>
      <c r="E328" s="394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8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405"/>
      <c r="Q328" s="405"/>
      <c r="R328" s="405"/>
      <c r="S328" s="394"/>
      <c r="T328" s="34"/>
      <c r="U328" s="34"/>
      <c r="V328" s="35" t="s">
        <v>66</v>
      </c>
      <c r="W328" s="380">
        <v>1200</v>
      </c>
      <c r="X328" s="381">
        <f t="shared" si="59"/>
        <v>1200</v>
      </c>
      <c r="Y328" s="36">
        <f>IFERROR(IF(X328=0,"",ROUNDUP(X328/H328,0)*0.02175),"")</f>
        <v>1.7399999999999998</v>
      </c>
      <c r="Z328" s="56"/>
      <c r="AA328" s="57"/>
      <c r="AE328" s="64"/>
      <c r="BB328" s="249" t="s">
        <v>1</v>
      </c>
      <c r="BL328" s="64">
        <f t="shared" si="60"/>
        <v>1238.4000000000001</v>
      </c>
      <c r="BM328" s="64">
        <f t="shared" si="61"/>
        <v>1238.4000000000001</v>
      </c>
      <c r="BN328" s="64">
        <f t="shared" si="62"/>
        <v>1.6666666666666665</v>
      </c>
      <c r="BO328" s="64">
        <f t="shared" si="63"/>
        <v>1.6666666666666665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93">
        <v>4680115884847</v>
      </c>
      <c r="E329" s="394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405"/>
      <c r="Q329" s="405"/>
      <c r="R329" s="405"/>
      <c r="S329" s="394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3">
        <v>4680115884854</v>
      </c>
      <c r="E330" s="394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405"/>
      <c r="Q330" s="405"/>
      <c r="R330" s="405"/>
      <c r="S330" s="394"/>
      <c r="T330" s="34"/>
      <c r="U330" s="34"/>
      <c r="V330" s="35" t="s">
        <v>66</v>
      </c>
      <c r="W330" s="380">
        <v>700</v>
      </c>
      <c r="X330" s="381">
        <f t="shared" si="59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1" t="s">
        <v>1</v>
      </c>
      <c r="BL330" s="64">
        <f t="shared" si="60"/>
        <v>722.4</v>
      </c>
      <c r="BM330" s="64">
        <f t="shared" si="61"/>
        <v>727.56</v>
      </c>
      <c r="BN330" s="64">
        <f t="shared" si="62"/>
        <v>0.9722222222222221</v>
      </c>
      <c r="BO330" s="64">
        <f t="shared" si="63"/>
        <v>0.97916666666666663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93">
        <v>4680115884854</v>
      </c>
      <c r="E331" s="394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405"/>
      <c r="Q331" s="405"/>
      <c r="R331" s="405"/>
      <c r="S331" s="394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93">
        <v>4680115884908</v>
      </c>
      <c r="E332" s="394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405"/>
      <c r="Q332" s="405"/>
      <c r="R332" s="405"/>
      <c r="S332" s="394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93">
        <v>4680115884861</v>
      </c>
      <c r="E333" s="394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65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405"/>
      <c r="Q333" s="405"/>
      <c r="R333" s="405"/>
      <c r="S333" s="394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93">
        <v>4680115884922</v>
      </c>
      <c r="E334" s="394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405"/>
      <c r="Q334" s="405"/>
      <c r="R334" s="405"/>
      <c r="S334" s="394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93">
        <v>4680115882638</v>
      </c>
      <c r="E335" s="394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405"/>
      <c r="Q335" s="405"/>
      <c r="R335" s="405"/>
      <c r="S335" s="394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91"/>
      <c r="C336" s="391"/>
      <c r="D336" s="391"/>
      <c r="E336" s="391"/>
      <c r="F336" s="391"/>
      <c r="G336" s="391"/>
      <c r="H336" s="391"/>
      <c r="I336" s="391"/>
      <c r="J336" s="391"/>
      <c r="K336" s="391"/>
      <c r="L336" s="391"/>
      <c r="M336" s="391"/>
      <c r="N336" s="392"/>
      <c r="O336" s="395" t="s">
        <v>70</v>
      </c>
      <c r="P336" s="396"/>
      <c r="Q336" s="396"/>
      <c r="R336" s="396"/>
      <c r="S336" s="396"/>
      <c r="T336" s="396"/>
      <c r="U336" s="397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219.99999999999997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221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4.8067499999999992</v>
      </c>
      <c r="Z336" s="383"/>
      <c r="AA336" s="383"/>
    </row>
    <row r="337" spans="1:67" x14ac:dyDescent="0.2">
      <c r="A337" s="391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2"/>
      <c r="O337" s="395" t="s">
        <v>70</v>
      </c>
      <c r="P337" s="396"/>
      <c r="Q337" s="396"/>
      <c r="R337" s="396"/>
      <c r="S337" s="396"/>
      <c r="T337" s="396"/>
      <c r="U337" s="397"/>
      <c r="V337" s="37" t="s">
        <v>66</v>
      </c>
      <c r="W337" s="382">
        <f>IFERROR(SUM(W324:W335),"0")</f>
        <v>3300</v>
      </c>
      <c r="X337" s="382">
        <f>IFERROR(SUM(X324:X335),"0")</f>
        <v>3315</v>
      </c>
      <c r="Y337" s="37"/>
      <c r="Z337" s="383"/>
      <c r="AA337" s="383"/>
    </row>
    <row r="338" spans="1:67" ht="14.25" customHeight="1" x14ac:dyDescent="0.25">
      <c r="A338" s="407" t="s">
        <v>105</v>
      </c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1"/>
      <c r="P338" s="391"/>
      <c r="Q338" s="391"/>
      <c r="R338" s="391"/>
      <c r="S338" s="391"/>
      <c r="T338" s="391"/>
      <c r="U338" s="391"/>
      <c r="V338" s="391"/>
      <c r="W338" s="391"/>
      <c r="X338" s="391"/>
      <c r="Y338" s="391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3">
        <v>4607091383980</v>
      </c>
      <c r="E339" s="394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6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05"/>
      <c r="Q339" s="405"/>
      <c r="R339" s="405"/>
      <c r="S339" s="394"/>
      <c r="T339" s="34"/>
      <c r="U339" s="34"/>
      <c r="V339" s="35" t="s">
        <v>66</v>
      </c>
      <c r="W339" s="380">
        <v>1200</v>
      </c>
      <c r="X339" s="381">
        <f>IFERROR(IF(W339="",0,CEILING((W339/$H339),1)*$H339),"")</f>
        <v>1200</v>
      </c>
      <c r="Y339" s="36">
        <f>IFERROR(IF(X339=0,"",ROUNDUP(X339/H339,0)*0.02175),"")</f>
        <v>1.7399999999999998</v>
      </c>
      <c r="Z339" s="56"/>
      <c r="AA339" s="57"/>
      <c r="AE339" s="64"/>
      <c r="BB339" s="257" t="s">
        <v>1</v>
      </c>
      <c r="BL339" s="64">
        <f>IFERROR(W339*I339/H339,"0")</f>
        <v>1238.4000000000001</v>
      </c>
      <c r="BM339" s="64">
        <f>IFERROR(X339*I339/H339,"0")</f>
        <v>1238.4000000000001</v>
      </c>
      <c r="BN339" s="64">
        <f>IFERROR(1/J339*(W339/H339),"0")</f>
        <v>1.6666666666666665</v>
      </c>
      <c r="BO339" s="64">
        <f>IFERROR(1/J339*(X339/H339),"0")</f>
        <v>1.6666666666666665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93">
        <v>4607091384178</v>
      </c>
      <c r="E340" s="394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4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405"/>
      <c r="Q340" s="405"/>
      <c r="R340" s="405"/>
      <c r="S340" s="394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2"/>
      <c r="O341" s="395" t="s">
        <v>70</v>
      </c>
      <c r="P341" s="396"/>
      <c r="Q341" s="396"/>
      <c r="R341" s="396"/>
      <c r="S341" s="396"/>
      <c r="T341" s="396"/>
      <c r="U341" s="397"/>
      <c r="V341" s="37" t="s">
        <v>71</v>
      </c>
      <c r="W341" s="382">
        <f>IFERROR(W339/H339,"0")+IFERROR(W340/H340,"0")</f>
        <v>80</v>
      </c>
      <c r="X341" s="382">
        <f>IFERROR(X339/H339,"0")+IFERROR(X340/H340,"0")</f>
        <v>80</v>
      </c>
      <c r="Y341" s="382">
        <f>IFERROR(IF(Y339="",0,Y339),"0")+IFERROR(IF(Y340="",0,Y340),"0")</f>
        <v>1.7399999999999998</v>
      </c>
      <c r="Z341" s="383"/>
      <c r="AA341" s="383"/>
    </row>
    <row r="342" spans="1:67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2"/>
      <c r="O342" s="395" t="s">
        <v>70</v>
      </c>
      <c r="P342" s="396"/>
      <c r="Q342" s="396"/>
      <c r="R342" s="396"/>
      <c r="S342" s="396"/>
      <c r="T342" s="396"/>
      <c r="U342" s="397"/>
      <c r="V342" s="37" t="s">
        <v>66</v>
      </c>
      <c r="W342" s="382">
        <f>IFERROR(SUM(W339:W340),"0")</f>
        <v>1200</v>
      </c>
      <c r="X342" s="382">
        <f>IFERROR(SUM(X339:X340),"0")</f>
        <v>1200</v>
      </c>
      <c r="Y342" s="37"/>
      <c r="Z342" s="383"/>
      <c r="AA342" s="383"/>
    </row>
    <row r="343" spans="1:67" ht="14.25" customHeight="1" x14ac:dyDescent="0.25">
      <c r="A343" s="407" t="s">
        <v>72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93">
        <v>4607091383928</v>
      </c>
      <c r="E344" s="394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405"/>
      <c r="Q344" s="405"/>
      <c r="R344" s="405"/>
      <c r="S344" s="394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93">
        <v>4607091383928</v>
      </c>
      <c r="E345" s="394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57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05"/>
      <c r="Q345" s="405"/>
      <c r="R345" s="405"/>
      <c r="S345" s="394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3">
        <v>4607091384260</v>
      </c>
      <c r="E346" s="394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5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405"/>
      <c r="Q346" s="405"/>
      <c r="R346" s="405"/>
      <c r="S346" s="394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2"/>
      <c r="O347" s="395" t="s">
        <v>70</v>
      </c>
      <c r="P347" s="396"/>
      <c r="Q347" s="396"/>
      <c r="R347" s="396"/>
      <c r="S347" s="396"/>
      <c r="T347" s="396"/>
      <c r="U347" s="397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2"/>
      <c r="O348" s="395" t="s">
        <v>70</v>
      </c>
      <c r="P348" s="396"/>
      <c r="Q348" s="396"/>
      <c r="R348" s="396"/>
      <c r="S348" s="396"/>
      <c r="T348" s="396"/>
      <c r="U348" s="397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407" t="s">
        <v>213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3">
        <v>4607091384673</v>
      </c>
      <c r="E350" s="394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7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05"/>
      <c r="Q350" s="405"/>
      <c r="R350" s="405"/>
      <c r="S350" s="394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93">
        <v>4607091384673</v>
      </c>
      <c r="E351" s="394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56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405"/>
      <c r="Q351" s="405"/>
      <c r="R351" s="405"/>
      <c r="S351" s="394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2"/>
      <c r="O352" s="395" t="s">
        <v>70</v>
      </c>
      <c r="P352" s="396"/>
      <c r="Q352" s="396"/>
      <c r="R352" s="396"/>
      <c r="S352" s="396"/>
      <c r="T352" s="396"/>
      <c r="U352" s="397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2"/>
      <c r="O353" s="395" t="s">
        <v>70</v>
      </c>
      <c r="P353" s="396"/>
      <c r="Q353" s="396"/>
      <c r="R353" s="396"/>
      <c r="S353" s="396"/>
      <c r="T353" s="396"/>
      <c r="U353" s="397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411" t="s">
        <v>519</v>
      </c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1"/>
      <c r="P354" s="391"/>
      <c r="Q354" s="391"/>
      <c r="R354" s="391"/>
      <c r="S354" s="391"/>
      <c r="T354" s="391"/>
      <c r="U354" s="391"/>
      <c r="V354" s="391"/>
      <c r="W354" s="391"/>
      <c r="X354" s="391"/>
      <c r="Y354" s="391"/>
      <c r="Z354" s="374"/>
      <c r="AA354" s="374"/>
    </row>
    <row r="355" spans="1:67" ht="14.25" customHeight="1" x14ac:dyDescent="0.25">
      <c r="A355" s="407" t="s">
        <v>113</v>
      </c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1"/>
      <c r="P355" s="391"/>
      <c r="Q355" s="391"/>
      <c r="R355" s="391"/>
      <c r="S355" s="391"/>
      <c r="T355" s="391"/>
      <c r="U355" s="391"/>
      <c r="V355" s="391"/>
      <c r="W355" s="391"/>
      <c r="X355" s="391"/>
      <c r="Y355" s="391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93">
        <v>4680115881907</v>
      </c>
      <c r="E356" s="394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4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405"/>
      <c r="Q356" s="405"/>
      <c r="R356" s="405"/>
      <c r="S356" s="394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93">
        <v>4680115883925</v>
      </c>
      <c r="E357" s="394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7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405"/>
      <c r="Q357" s="405"/>
      <c r="R357" s="405"/>
      <c r="S357" s="394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2"/>
      <c r="O358" s="395" t="s">
        <v>70</v>
      </c>
      <c r="P358" s="396"/>
      <c r="Q358" s="396"/>
      <c r="R358" s="396"/>
      <c r="S358" s="396"/>
      <c r="T358" s="396"/>
      <c r="U358" s="397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91"/>
      <c r="B359" s="391"/>
      <c r="C359" s="391"/>
      <c r="D359" s="391"/>
      <c r="E359" s="391"/>
      <c r="F359" s="391"/>
      <c r="G359" s="391"/>
      <c r="H359" s="391"/>
      <c r="I359" s="391"/>
      <c r="J359" s="391"/>
      <c r="K359" s="391"/>
      <c r="L359" s="391"/>
      <c r="M359" s="391"/>
      <c r="N359" s="392"/>
      <c r="O359" s="395" t="s">
        <v>70</v>
      </c>
      <c r="P359" s="396"/>
      <c r="Q359" s="396"/>
      <c r="R359" s="396"/>
      <c r="S359" s="396"/>
      <c r="T359" s="396"/>
      <c r="U359" s="397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407" t="s">
        <v>61</v>
      </c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1"/>
      <c r="P360" s="391"/>
      <c r="Q360" s="391"/>
      <c r="R360" s="391"/>
      <c r="S360" s="391"/>
      <c r="T360" s="391"/>
      <c r="U360" s="391"/>
      <c r="V360" s="391"/>
      <c r="W360" s="391"/>
      <c r="X360" s="391"/>
      <c r="Y360" s="391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93">
        <v>4607091384802</v>
      </c>
      <c r="E361" s="394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58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405"/>
      <c r="Q361" s="405"/>
      <c r="R361" s="405"/>
      <c r="S361" s="394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93">
        <v>4607091384802</v>
      </c>
      <c r="E362" s="394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405"/>
      <c r="Q362" s="405"/>
      <c r="R362" s="405"/>
      <c r="S362" s="394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93">
        <v>4607091384826</v>
      </c>
      <c r="E363" s="394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7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405"/>
      <c r="Q363" s="405"/>
      <c r="R363" s="405"/>
      <c r="S363" s="394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2"/>
      <c r="O364" s="395" t="s">
        <v>70</v>
      </c>
      <c r="P364" s="396"/>
      <c r="Q364" s="396"/>
      <c r="R364" s="396"/>
      <c r="S364" s="396"/>
      <c r="T364" s="396"/>
      <c r="U364" s="397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2"/>
      <c r="O365" s="395" t="s">
        <v>70</v>
      </c>
      <c r="P365" s="396"/>
      <c r="Q365" s="396"/>
      <c r="R365" s="396"/>
      <c r="S365" s="396"/>
      <c r="T365" s="396"/>
      <c r="U365" s="397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407" t="s">
        <v>72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3">
        <v>4607091384246</v>
      </c>
      <c r="E367" s="394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5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405"/>
      <c r="Q367" s="405"/>
      <c r="R367" s="405"/>
      <c r="S367" s="394"/>
      <c r="T367" s="34"/>
      <c r="U367" s="34"/>
      <c r="V367" s="35" t="s">
        <v>66</v>
      </c>
      <c r="W367" s="380">
        <v>400</v>
      </c>
      <c r="X367" s="381">
        <f>IFERROR(IF(W367="",0,CEILING((W367/$H367),1)*$H367),"")</f>
        <v>405.59999999999997</v>
      </c>
      <c r="Y367" s="36">
        <f>IFERROR(IF(X367=0,"",ROUNDUP(X367/H367,0)*0.02175),"")</f>
        <v>1.131</v>
      </c>
      <c r="Z367" s="56"/>
      <c r="AA367" s="57"/>
      <c r="AE367" s="64"/>
      <c r="BB367" s="269" t="s">
        <v>1</v>
      </c>
      <c r="BL367" s="64">
        <f>IFERROR(W367*I367/H367,"0")</f>
        <v>428.92307692307696</v>
      </c>
      <c r="BM367" s="64">
        <f>IFERROR(X367*I367/H367,"0")</f>
        <v>434.928</v>
      </c>
      <c r="BN367" s="64">
        <f>IFERROR(1/J367*(W367/H367),"0")</f>
        <v>0.91575091575091572</v>
      </c>
      <c r="BO367" s="64">
        <f>IFERROR(1/J367*(X367/H367),"0")</f>
        <v>0.92857142857142849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93">
        <v>4680115881976</v>
      </c>
      <c r="E368" s="394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405"/>
      <c r="Q368" s="405"/>
      <c r="R368" s="405"/>
      <c r="S368" s="394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93">
        <v>4607091384253</v>
      </c>
      <c r="E369" s="394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405"/>
      <c r="Q369" s="405"/>
      <c r="R369" s="405"/>
      <c r="S369" s="394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93">
        <v>4607091384253</v>
      </c>
      <c r="E370" s="394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4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405"/>
      <c r="Q370" s="405"/>
      <c r="R370" s="405"/>
      <c r="S370" s="394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93">
        <v>4680115881969</v>
      </c>
      <c r="E371" s="394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05"/>
      <c r="Q371" s="405"/>
      <c r="R371" s="405"/>
      <c r="S371" s="394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2"/>
      <c r="O372" s="395" t="s">
        <v>70</v>
      </c>
      <c r="P372" s="396"/>
      <c r="Q372" s="396"/>
      <c r="R372" s="396"/>
      <c r="S372" s="396"/>
      <c r="T372" s="396"/>
      <c r="U372" s="397"/>
      <c r="V372" s="37" t="s">
        <v>71</v>
      </c>
      <c r="W372" s="382">
        <f>IFERROR(W367/H367,"0")+IFERROR(W368/H368,"0")+IFERROR(W369/H369,"0")+IFERROR(W370/H370,"0")+IFERROR(W371/H371,"0")</f>
        <v>51.282051282051285</v>
      </c>
      <c r="X372" s="382">
        <f>IFERROR(X367/H367,"0")+IFERROR(X368/H368,"0")+IFERROR(X369/H369,"0")+IFERROR(X370/H370,"0")+IFERROR(X371/H371,"0")</f>
        <v>52</v>
      </c>
      <c r="Y372" s="382">
        <f>IFERROR(IF(Y367="",0,Y367),"0")+IFERROR(IF(Y368="",0,Y368),"0")+IFERROR(IF(Y369="",0,Y369),"0")+IFERROR(IF(Y370="",0,Y370),"0")+IFERROR(IF(Y371="",0,Y371),"0")</f>
        <v>1.131</v>
      </c>
      <c r="Z372" s="383"/>
      <c r="AA372" s="383"/>
    </row>
    <row r="373" spans="1:67" x14ac:dyDescent="0.2">
      <c r="A373" s="391"/>
      <c r="B373" s="391"/>
      <c r="C373" s="391"/>
      <c r="D373" s="391"/>
      <c r="E373" s="391"/>
      <c r="F373" s="391"/>
      <c r="G373" s="391"/>
      <c r="H373" s="391"/>
      <c r="I373" s="391"/>
      <c r="J373" s="391"/>
      <c r="K373" s="391"/>
      <c r="L373" s="391"/>
      <c r="M373" s="391"/>
      <c r="N373" s="392"/>
      <c r="O373" s="395" t="s">
        <v>70</v>
      </c>
      <c r="P373" s="396"/>
      <c r="Q373" s="396"/>
      <c r="R373" s="396"/>
      <c r="S373" s="396"/>
      <c r="T373" s="396"/>
      <c r="U373" s="397"/>
      <c r="V373" s="37" t="s">
        <v>66</v>
      </c>
      <c r="W373" s="382">
        <f>IFERROR(SUM(W367:W371),"0")</f>
        <v>400</v>
      </c>
      <c r="X373" s="382">
        <f>IFERROR(SUM(X367:X371),"0")</f>
        <v>405.59999999999997</v>
      </c>
      <c r="Y373" s="37"/>
      <c r="Z373" s="383"/>
      <c r="AA373" s="383"/>
    </row>
    <row r="374" spans="1:67" ht="14.25" customHeight="1" x14ac:dyDescent="0.25">
      <c r="A374" s="407" t="s">
        <v>213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93">
        <v>4607091389357</v>
      </c>
      <c r="E375" s="394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05"/>
      <c r="Q375" s="405"/>
      <c r="R375" s="405"/>
      <c r="S375" s="394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93">
        <v>4607091389357</v>
      </c>
      <c r="E376" s="394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75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405"/>
      <c r="Q376" s="405"/>
      <c r="R376" s="405"/>
      <c r="S376" s="394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2"/>
      <c r="O377" s="395" t="s">
        <v>70</v>
      </c>
      <c r="P377" s="396"/>
      <c r="Q377" s="396"/>
      <c r="R377" s="396"/>
      <c r="S377" s="396"/>
      <c r="T377" s="396"/>
      <c r="U377" s="397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2"/>
      <c r="O378" s="395" t="s">
        <v>70</v>
      </c>
      <c r="P378" s="396"/>
      <c r="Q378" s="396"/>
      <c r="R378" s="396"/>
      <c r="S378" s="396"/>
      <c r="T378" s="396"/>
      <c r="U378" s="397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556" t="s">
        <v>541</v>
      </c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57"/>
      <c r="P379" s="557"/>
      <c r="Q379" s="557"/>
      <c r="R379" s="557"/>
      <c r="S379" s="557"/>
      <c r="T379" s="557"/>
      <c r="U379" s="557"/>
      <c r="V379" s="557"/>
      <c r="W379" s="557"/>
      <c r="X379" s="557"/>
      <c r="Y379" s="557"/>
      <c r="Z379" s="48"/>
      <c r="AA379" s="48"/>
    </row>
    <row r="380" spans="1:67" ht="16.5" customHeight="1" x14ac:dyDescent="0.25">
      <c r="A380" s="411" t="s">
        <v>542</v>
      </c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1"/>
      <c r="P380" s="391"/>
      <c r="Q380" s="391"/>
      <c r="R380" s="391"/>
      <c r="S380" s="391"/>
      <c r="T380" s="391"/>
      <c r="U380" s="391"/>
      <c r="V380" s="391"/>
      <c r="W380" s="391"/>
      <c r="X380" s="391"/>
      <c r="Y380" s="391"/>
      <c r="Z380" s="374"/>
      <c r="AA380" s="374"/>
    </row>
    <row r="381" spans="1:67" ht="14.25" customHeight="1" x14ac:dyDescent="0.25">
      <c r="A381" s="407" t="s">
        <v>113</v>
      </c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1"/>
      <c r="P381" s="391"/>
      <c r="Q381" s="391"/>
      <c r="R381" s="391"/>
      <c r="S381" s="391"/>
      <c r="T381" s="391"/>
      <c r="U381" s="391"/>
      <c r="V381" s="391"/>
      <c r="W381" s="391"/>
      <c r="X381" s="391"/>
      <c r="Y381" s="391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93">
        <v>4607091389708</v>
      </c>
      <c r="E382" s="394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5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405"/>
      <c r="Q382" s="405"/>
      <c r="R382" s="405"/>
      <c r="S382" s="394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93">
        <v>4607091389692</v>
      </c>
      <c r="E383" s="394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4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405"/>
      <c r="Q383" s="405"/>
      <c r="R383" s="405"/>
      <c r="S383" s="394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2"/>
      <c r="O384" s="395" t="s">
        <v>70</v>
      </c>
      <c r="P384" s="396"/>
      <c r="Q384" s="396"/>
      <c r="R384" s="396"/>
      <c r="S384" s="396"/>
      <c r="T384" s="396"/>
      <c r="U384" s="397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91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2"/>
      <c r="O385" s="395" t="s">
        <v>70</v>
      </c>
      <c r="P385" s="396"/>
      <c r="Q385" s="396"/>
      <c r="R385" s="396"/>
      <c r="S385" s="396"/>
      <c r="T385" s="396"/>
      <c r="U385" s="397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407" t="s">
        <v>61</v>
      </c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1"/>
      <c r="P386" s="391"/>
      <c r="Q386" s="391"/>
      <c r="R386" s="391"/>
      <c r="S386" s="391"/>
      <c r="T386" s="391"/>
      <c r="U386" s="391"/>
      <c r="V386" s="391"/>
      <c r="W386" s="391"/>
      <c r="X386" s="391"/>
      <c r="Y386" s="391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3">
        <v>4607091389753</v>
      </c>
      <c r="E387" s="394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6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405"/>
      <c r="Q387" s="405"/>
      <c r="R387" s="405"/>
      <c r="S387" s="394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93">
        <v>4607091389753</v>
      </c>
      <c r="E388" s="394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479" t="s">
        <v>550</v>
      </c>
      <c r="P388" s="405"/>
      <c r="Q388" s="405"/>
      <c r="R388" s="405"/>
      <c r="S388" s="394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93">
        <v>4607091389760</v>
      </c>
      <c r="E389" s="394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405"/>
      <c r="Q389" s="405"/>
      <c r="R389" s="405"/>
      <c r="S389" s="394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93">
        <v>4607091389760</v>
      </c>
      <c r="E390" s="394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554</v>
      </c>
      <c r="P390" s="405"/>
      <c r="Q390" s="405"/>
      <c r="R390" s="405"/>
      <c r="S390" s="394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93">
        <v>4607091389746</v>
      </c>
      <c r="E391" s="394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748" t="s">
        <v>557</v>
      </c>
      <c r="P391" s="405"/>
      <c r="Q391" s="405"/>
      <c r="R391" s="405"/>
      <c r="S391" s="394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3">
        <v>4607091389746</v>
      </c>
      <c r="E392" s="394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7" t="s">
        <v>557</v>
      </c>
      <c r="P392" s="405"/>
      <c r="Q392" s="405"/>
      <c r="R392" s="405"/>
      <c r="S392" s="394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93">
        <v>4680115882928</v>
      </c>
      <c r="E393" s="394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05"/>
      <c r="Q393" s="405"/>
      <c r="R393" s="405"/>
      <c r="S393" s="394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93">
        <v>4680115883147</v>
      </c>
      <c r="E394" s="394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2" t="s">
        <v>563</v>
      </c>
      <c r="P394" s="405"/>
      <c r="Q394" s="405"/>
      <c r="R394" s="405"/>
      <c r="S394" s="394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93">
        <v>4680115883147</v>
      </c>
      <c r="E395" s="394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5"/>
      <c r="Q395" s="405"/>
      <c r="R395" s="405"/>
      <c r="S395" s="394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93">
        <v>4607091384338</v>
      </c>
      <c r="E396" s="394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5"/>
      <c r="Q396" s="405"/>
      <c r="R396" s="405"/>
      <c r="S396" s="394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93">
        <v>4607091384338</v>
      </c>
      <c r="E397" s="394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2" t="s">
        <v>568</v>
      </c>
      <c r="P397" s="405"/>
      <c r="Q397" s="405"/>
      <c r="R397" s="405"/>
      <c r="S397" s="394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93">
        <v>4680115883154</v>
      </c>
      <c r="E398" s="394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2" t="s">
        <v>571</v>
      </c>
      <c r="P398" s="405"/>
      <c r="Q398" s="405"/>
      <c r="R398" s="405"/>
      <c r="S398" s="394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93">
        <v>4680115883154</v>
      </c>
      <c r="E399" s="394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405"/>
      <c r="Q399" s="405"/>
      <c r="R399" s="405"/>
      <c r="S399" s="394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3">
        <v>4607091389524</v>
      </c>
      <c r="E400" s="394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405"/>
      <c r="Q400" s="405"/>
      <c r="R400" s="405"/>
      <c r="S400" s="394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93">
        <v>4607091389524</v>
      </c>
      <c r="E401" s="394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405"/>
      <c r="Q401" s="405"/>
      <c r="R401" s="405"/>
      <c r="S401" s="394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93">
        <v>4680115883161</v>
      </c>
      <c r="E402" s="394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48" t="s">
        <v>579</v>
      </c>
      <c r="P402" s="405"/>
      <c r="Q402" s="405"/>
      <c r="R402" s="405"/>
      <c r="S402" s="394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93">
        <v>4680115883161</v>
      </c>
      <c r="E403" s="394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5"/>
      <c r="Q403" s="405"/>
      <c r="R403" s="405"/>
      <c r="S403" s="394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93">
        <v>4607091384345</v>
      </c>
      <c r="E404" s="394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08" t="s">
        <v>583</v>
      </c>
      <c r="P404" s="405"/>
      <c r="Q404" s="405"/>
      <c r="R404" s="405"/>
      <c r="S404" s="394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93">
        <v>4680115883178</v>
      </c>
      <c r="E405" s="394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5"/>
      <c r="Q405" s="405"/>
      <c r="R405" s="405"/>
      <c r="S405" s="394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3">
        <v>4607091389531</v>
      </c>
      <c r="E406" s="394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5"/>
      <c r="Q406" s="405"/>
      <c r="R406" s="405"/>
      <c r="S406" s="394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93">
        <v>4607091389531</v>
      </c>
      <c r="E407" s="394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0" t="s">
        <v>589</v>
      </c>
      <c r="P407" s="405"/>
      <c r="Q407" s="405"/>
      <c r="R407" s="405"/>
      <c r="S407" s="394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93">
        <v>4680115883185</v>
      </c>
      <c r="E408" s="394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7" t="s">
        <v>592</v>
      </c>
      <c r="P408" s="405"/>
      <c r="Q408" s="405"/>
      <c r="R408" s="405"/>
      <c r="S408" s="394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93">
        <v>4680115883185</v>
      </c>
      <c r="E409" s="394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405"/>
      <c r="Q409" s="405"/>
      <c r="R409" s="405"/>
      <c r="S409" s="394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2"/>
      <c r="O410" s="395" t="s">
        <v>70</v>
      </c>
      <c r="P410" s="396"/>
      <c r="Q410" s="396"/>
      <c r="R410" s="396"/>
      <c r="S410" s="396"/>
      <c r="T410" s="396"/>
      <c r="U410" s="397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2"/>
      <c r="O411" s="395" t="s">
        <v>70</v>
      </c>
      <c r="P411" s="396"/>
      <c r="Q411" s="396"/>
      <c r="R411" s="396"/>
      <c r="S411" s="396"/>
      <c r="T411" s="396"/>
      <c r="U411" s="397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407" t="s">
        <v>72</v>
      </c>
      <c r="B412" s="391"/>
      <c r="C412" s="391"/>
      <c r="D412" s="391"/>
      <c r="E412" s="391"/>
      <c r="F412" s="391"/>
      <c r="G412" s="391"/>
      <c r="H412" s="391"/>
      <c r="I412" s="391"/>
      <c r="J412" s="391"/>
      <c r="K412" s="391"/>
      <c r="L412" s="391"/>
      <c r="M412" s="391"/>
      <c r="N412" s="391"/>
      <c r="O412" s="391"/>
      <c r="P412" s="391"/>
      <c r="Q412" s="391"/>
      <c r="R412" s="391"/>
      <c r="S412" s="391"/>
      <c r="T412" s="391"/>
      <c r="U412" s="391"/>
      <c r="V412" s="391"/>
      <c r="W412" s="391"/>
      <c r="X412" s="391"/>
      <c r="Y412" s="391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93">
        <v>4607091389654</v>
      </c>
      <c r="E413" s="394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6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5"/>
      <c r="Q413" s="405"/>
      <c r="R413" s="405"/>
      <c r="S413" s="394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93">
        <v>4607091384352</v>
      </c>
      <c r="E414" s="394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5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5"/>
      <c r="Q414" s="405"/>
      <c r="R414" s="405"/>
      <c r="S414" s="394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2"/>
      <c r="O415" s="395" t="s">
        <v>70</v>
      </c>
      <c r="P415" s="396"/>
      <c r="Q415" s="396"/>
      <c r="R415" s="396"/>
      <c r="S415" s="396"/>
      <c r="T415" s="396"/>
      <c r="U415" s="397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91"/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2"/>
      <c r="O416" s="395" t="s">
        <v>70</v>
      </c>
      <c r="P416" s="396"/>
      <c r="Q416" s="396"/>
      <c r="R416" s="396"/>
      <c r="S416" s="396"/>
      <c r="T416" s="396"/>
      <c r="U416" s="397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407" t="s">
        <v>91</v>
      </c>
      <c r="B417" s="391"/>
      <c r="C417" s="391"/>
      <c r="D417" s="391"/>
      <c r="E417" s="391"/>
      <c r="F417" s="391"/>
      <c r="G417" s="391"/>
      <c r="H417" s="391"/>
      <c r="I417" s="391"/>
      <c r="J417" s="391"/>
      <c r="K417" s="391"/>
      <c r="L417" s="391"/>
      <c r="M417" s="391"/>
      <c r="N417" s="391"/>
      <c r="O417" s="391"/>
      <c r="P417" s="391"/>
      <c r="Q417" s="391"/>
      <c r="R417" s="391"/>
      <c r="S417" s="391"/>
      <c r="T417" s="391"/>
      <c r="U417" s="391"/>
      <c r="V417" s="391"/>
      <c r="W417" s="391"/>
      <c r="X417" s="391"/>
      <c r="Y417" s="391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3">
        <v>4680115884335</v>
      </c>
      <c r="E418" s="394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4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405"/>
      <c r="Q418" s="405"/>
      <c r="R418" s="405"/>
      <c r="S418" s="394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3">
        <v>4680115884342</v>
      </c>
      <c r="E419" s="394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4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405"/>
      <c r="Q419" s="405"/>
      <c r="R419" s="405"/>
      <c r="S419" s="394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3">
        <v>4680115884113</v>
      </c>
      <c r="E420" s="394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405"/>
      <c r="Q420" s="405"/>
      <c r="R420" s="405"/>
      <c r="S420" s="394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2"/>
      <c r="O421" s="395" t="s">
        <v>70</v>
      </c>
      <c r="P421" s="396"/>
      <c r="Q421" s="396"/>
      <c r="R421" s="396"/>
      <c r="S421" s="396"/>
      <c r="T421" s="396"/>
      <c r="U421" s="397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91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2"/>
      <c r="O422" s="395" t="s">
        <v>70</v>
      </c>
      <c r="P422" s="396"/>
      <c r="Q422" s="396"/>
      <c r="R422" s="396"/>
      <c r="S422" s="396"/>
      <c r="T422" s="396"/>
      <c r="U422" s="397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411" t="s">
        <v>606</v>
      </c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1"/>
      <c r="P423" s="391"/>
      <c r="Q423" s="391"/>
      <c r="R423" s="391"/>
      <c r="S423" s="391"/>
      <c r="T423" s="391"/>
      <c r="U423" s="391"/>
      <c r="V423" s="391"/>
      <c r="W423" s="391"/>
      <c r="X423" s="391"/>
      <c r="Y423" s="391"/>
      <c r="Z423" s="374"/>
      <c r="AA423" s="374"/>
    </row>
    <row r="424" spans="1:67" ht="14.25" customHeight="1" x14ac:dyDescent="0.25">
      <c r="A424" s="407" t="s">
        <v>105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93">
        <v>4607091389364</v>
      </c>
      <c r="E425" s="394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583" t="s">
        <v>609</v>
      </c>
      <c r="P425" s="405"/>
      <c r="Q425" s="405"/>
      <c r="R425" s="405"/>
      <c r="S425" s="394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2"/>
      <c r="O426" s="395" t="s">
        <v>70</v>
      </c>
      <c r="P426" s="396"/>
      <c r="Q426" s="396"/>
      <c r="R426" s="396"/>
      <c r="S426" s="396"/>
      <c r="T426" s="396"/>
      <c r="U426" s="397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2"/>
      <c r="O427" s="395" t="s">
        <v>70</v>
      </c>
      <c r="P427" s="396"/>
      <c r="Q427" s="396"/>
      <c r="R427" s="396"/>
      <c r="S427" s="396"/>
      <c r="T427" s="396"/>
      <c r="U427" s="397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407" t="s">
        <v>61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1"/>
      <c r="P428" s="391"/>
      <c r="Q428" s="391"/>
      <c r="R428" s="391"/>
      <c r="S428" s="391"/>
      <c r="T428" s="391"/>
      <c r="U428" s="391"/>
      <c r="V428" s="391"/>
      <c r="W428" s="391"/>
      <c r="X428" s="391"/>
      <c r="Y428" s="391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93">
        <v>4607091389739</v>
      </c>
      <c r="E429" s="394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5"/>
      <c r="Q429" s="405"/>
      <c r="R429" s="405"/>
      <c r="S429" s="394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3">
        <v>4607091389739</v>
      </c>
      <c r="E430" s="394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485" t="s">
        <v>613</v>
      </c>
      <c r="P430" s="405"/>
      <c r="Q430" s="405"/>
      <c r="R430" s="405"/>
      <c r="S430" s="394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93">
        <v>4607091389425</v>
      </c>
      <c r="E431" s="394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751" t="s">
        <v>616</v>
      </c>
      <c r="P431" s="405"/>
      <c r="Q431" s="405"/>
      <c r="R431" s="405"/>
      <c r="S431" s="394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93">
        <v>4680115882911</v>
      </c>
      <c r="E432" s="394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7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5"/>
      <c r="Q432" s="405"/>
      <c r="R432" s="405"/>
      <c r="S432" s="394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93">
        <v>4680115880771</v>
      </c>
      <c r="E433" s="394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5"/>
      <c r="Q433" s="405"/>
      <c r="R433" s="405"/>
      <c r="S433" s="394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93">
        <v>4680115880771</v>
      </c>
      <c r="E434" s="394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8" t="s">
        <v>622</v>
      </c>
      <c r="P434" s="405"/>
      <c r="Q434" s="405"/>
      <c r="R434" s="405"/>
      <c r="S434" s="394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93">
        <v>4607091389500</v>
      </c>
      <c r="E435" s="394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05"/>
      <c r="Q435" s="405"/>
      <c r="R435" s="405"/>
      <c r="S435" s="394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93">
        <v>4607091389500</v>
      </c>
      <c r="E436" s="394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764" t="s">
        <v>626</v>
      </c>
      <c r="P436" s="405"/>
      <c r="Q436" s="405"/>
      <c r="R436" s="405"/>
      <c r="S436" s="394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2"/>
      <c r="O437" s="395" t="s">
        <v>70</v>
      </c>
      <c r="P437" s="396"/>
      <c r="Q437" s="396"/>
      <c r="R437" s="396"/>
      <c r="S437" s="396"/>
      <c r="T437" s="396"/>
      <c r="U437" s="397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91"/>
      <c r="B438" s="391"/>
      <c r="C438" s="391"/>
      <c r="D438" s="391"/>
      <c r="E438" s="391"/>
      <c r="F438" s="391"/>
      <c r="G438" s="391"/>
      <c r="H438" s="391"/>
      <c r="I438" s="391"/>
      <c r="J438" s="391"/>
      <c r="K438" s="391"/>
      <c r="L438" s="391"/>
      <c r="M438" s="391"/>
      <c r="N438" s="392"/>
      <c r="O438" s="395" t="s">
        <v>70</v>
      </c>
      <c r="P438" s="396"/>
      <c r="Q438" s="396"/>
      <c r="R438" s="396"/>
      <c r="S438" s="396"/>
      <c r="T438" s="396"/>
      <c r="U438" s="397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407" t="s">
        <v>91</v>
      </c>
      <c r="B439" s="391"/>
      <c r="C439" s="391"/>
      <c r="D439" s="391"/>
      <c r="E439" s="391"/>
      <c r="F439" s="391"/>
      <c r="G439" s="391"/>
      <c r="H439" s="391"/>
      <c r="I439" s="391"/>
      <c r="J439" s="391"/>
      <c r="K439" s="391"/>
      <c r="L439" s="391"/>
      <c r="M439" s="391"/>
      <c r="N439" s="391"/>
      <c r="O439" s="391"/>
      <c r="P439" s="391"/>
      <c r="Q439" s="391"/>
      <c r="R439" s="391"/>
      <c r="S439" s="391"/>
      <c r="T439" s="391"/>
      <c r="U439" s="391"/>
      <c r="V439" s="391"/>
      <c r="W439" s="391"/>
      <c r="X439" s="391"/>
      <c r="Y439" s="391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3">
        <v>4680115884571</v>
      </c>
      <c r="E440" s="394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5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5"/>
      <c r="Q440" s="405"/>
      <c r="R440" s="405"/>
      <c r="S440" s="394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392"/>
      <c r="O441" s="395" t="s">
        <v>70</v>
      </c>
      <c r="P441" s="396"/>
      <c r="Q441" s="396"/>
      <c r="R441" s="396"/>
      <c r="S441" s="396"/>
      <c r="T441" s="396"/>
      <c r="U441" s="397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2"/>
      <c r="O442" s="395" t="s">
        <v>70</v>
      </c>
      <c r="P442" s="396"/>
      <c r="Q442" s="396"/>
      <c r="R442" s="396"/>
      <c r="S442" s="396"/>
      <c r="T442" s="396"/>
      <c r="U442" s="397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407" t="s">
        <v>100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1"/>
      <c r="M443" s="391"/>
      <c r="N443" s="391"/>
      <c r="O443" s="391"/>
      <c r="P443" s="391"/>
      <c r="Q443" s="391"/>
      <c r="R443" s="391"/>
      <c r="S443" s="391"/>
      <c r="T443" s="391"/>
      <c r="U443" s="391"/>
      <c r="V443" s="391"/>
      <c r="W443" s="391"/>
      <c r="X443" s="391"/>
      <c r="Y443" s="391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3">
        <v>4680115884090</v>
      </c>
      <c r="E444" s="394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05"/>
      <c r="Q444" s="405"/>
      <c r="R444" s="405"/>
      <c r="S444" s="394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392"/>
      <c r="O445" s="395" t="s">
        <v>70</v>
      </c>
      <c r="P445" s="396"/>
      <c r="Q445" s="396"/>
      <c r="R445" s="396"/>
      <c r="S445" s="396"/>
      <c r="T445" s="396"/>
      <c r="U445" s="397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2"/>
      <c r="O446" s="395" t="s">
        <v>70</v>
      </c>
      <c r="P446" s="396"/>
      <c r="Q446" s="396"/>
      <c r="R446" s="396"/>
      <c r="S446" s="396"/>
      <c r="T446" s="396"/>
      <c r="U446" s="397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407" t="s">
        <v>631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3">
        <v>4680115884564</v>
      </c>
      <c r="E448" s="394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05"/>
      <c r="Q448" s="405"/>
      <c r="R448" s="405"/>
      <c r="S448" s="394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0"/>
      <c r="B449" s="391"/>
      <c r="C449" s="391"/>
      <c r="D449" s="391"/>
      <c r="E449" s="391"/>
      <c r="F449" s="391"/>
      <c r="G449" s="391"/>
      <c r="H449" s="391"/>
      <c r="I449" s="391"/>
      <c r="J449" s="391"/>
      <c r="K449" s="391"/>
      <c r="L449" s="391"/>
      <c r="M449" s="391"/>
      <c r="N449" s="392"/>
      <c r="O449" s="395" t="s">
        <v>70</v>
      </c>
      <c r="P449" s="396"/>
      <c r="Q449" s="396"/>
      <c r="R449" s="396"/>
      <c r="S449" s="396"/>
      <c r="T449" s="396"/>
      <c r="U449" s="397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91"/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392"/>
      <c r="O450" s="395" t="s">
        <v>70</v>
      </c>
      <c r="P450" s="396"/>
      <c r="Q450" s="396"/>
      <c r="R450" s="396"/>
      <c r="S450" s="396"/>
      <c r="T450" s="396"/>
      <c r="U450" s="397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411" t="s">
        <v>634</v>
      </c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1"/>
      <c r="P451" s="391"/>
      <c r="Q451" s="391"/>
      <c r="R451" s="391"/>
      <c r="S451" s="391"/>
      <c r="T451" s="391"/>
      <c r="U451" s="391"/>
      <c r="V451" s="391"/>
      <c r="W451" s="391"/>
      <c r="X451" s="391"/>
      <c r="Y451" s="391"/>
      <c r="Z451" s="374"/>
      <c r="AA451" s="374"/>
    </row>
    <row r="452" spans="1:67" ht="14.25" customHeight="1" x14ac:dyDescent="0.25">
      <c r="A452" s="407" t="s">
        <v>61</v>
      </c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1"/>
      <c r="P452" s="391"/>
      <c r="Q452" s="391"/>
      <c r="R452" s="391"/>
      <c r="S452" s="391"/>
      <c r="T452" s="391"/>
      <c r="U452" s="391"/>
      <c r="V452" s="391"/>
      <c r="W452" s="391"/>
      <c r="X452" s="391"/>
      <c r="Y452" s="391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93">
        <v>4680115885189</v>
      </c>
      <c r="E453" s="394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05"/>
      <c r="Q453" s="405"/>
      <c r="R453" s="405"/>
      <c r="S453" s="394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93">
        <v>4680115885172</v>
      </c>
      <c r="E454" s="394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05"/>
      <c r="Q454" s="405"/>
      <c r="R454" s="405"/>
      <c r="S454" s="394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93">
        <v>4680115885110</v>
      </c>
      <c r="E455" s="394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05"/>
      <c r="Q455" s="405"/>
      <c r="R455" s="405"/>
      <c r="S455" s="394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2"/>
      <c r="O456" s="395" t="s">
        <v>70</v>
      </c>
      <c r="P456" s="396"/>
      <c r="Q456" s="396"/>
      <c r="R456" s="396"/>
      <c r="S456" s="396"/>
      <c r="T456" s="396"/>
      <c r="U456" s="397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2"/>
      <c r="O457" s="395" t="s">
        <v>70</v>
      </c>
      <c r="P457" s="396"/>
      <c r="Q457" s="396"/>
      <c r="R457" s="396"/>
      <c r="S457" s="396"/>
      <c r="T457" s="396"/>
      <c r="U457" s="397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411" t="s">
        <v>641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74"/>
      <c r="AA458" s="374"/>
    </row>
    <row r="459" spans="1:67" ht="14.25" customHeight="1" x14ac:dyDescent="0.25">
      <c r="A459" s="407" t="s">
        <v>61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93">
        <v>4680115885738</v>
      </c>
      <c r="E460" s="394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09" t="s">
        <v>644</v>
      </c>
      <c r="P460" s="405"/>
      <c r="Q460" s="405"/>
      <c r="R460" s="405"/>
      <c r="S460" s="394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93">
        <v>4680115885103</v>
      </c>
      <c r="E461" s="394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05"/>
      <c r="Q461" s="405"/>
      <c r="R461" s="405"/>
      <c r="S461" s="394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2"/>
      <c r="O462" s="395" t="s">
        <v>70</v>
      </c>
      <c r="P462" s="396"/>
      <c r="Q462" s="396"/>
      <c r="R462" s="396"/>
      <c r="S462" s="396"/>
      <c r="T462" s="396"/>
      <c r="U462" s="397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2"/>
      <c r="O463" s="395" t="s">
        <v>70</v>
      </c>
      <c r="P463" s="396"/>
      <c r="Q463" s="396"/>
      <c r="R463" s="396"/>
      <c r="S463" s="396"/>
      <c r="T463" s="396"/>
      <c r="U463" s="397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407" t="s">
        <v>213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93">
        <v>4680115885509</v>
      </c>
      <c r="E465" s="394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63" t="s">
        <v>649</v>
      </c>
      <c r="P465" s="405"/>
      <c r="Q465" s="405"/>
      <c r="R465" s="405"/>
      <c r="S465" s="394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2"/>
      <c r="O466" s="395" t="s">
        <v>70</v>
      </c>
      <c r="P466" s="396"/>
      <c r="Q466" s="396"/>
      <c r="R466" s="396"/>
      <c r="S466" s="396"/>
      <c r="T466" s="396"/>
      <c r="U466" s="397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91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2"/>
      <c r="O467" s="395" t="s">
        <v>70</v>
      </c>
      <c r="P467" s="396"/>
      <c r="Q467" s="396"/>
      <c r="R467" s="396"/>
      <c r="S467" s="396"/>
      <c r="T467" s="396"/>
      <c r="U467" s="397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556" t="s">
        <v>650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48"/>
      <c r="AA468" s="48"/>
    </row>
    <row r="469" spans="1:67" ht="16.5" customHeight="1" x14ac:dyDescent="0.25">
      <c r="A469" s="411" t="s">
        <v>650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74"/>
      <c r="AA469" s="374"/>
    </row>
    <row r="470" spans="1:67" ht="14.25" customHeight="1" x14ac:dyDescent="0.25">
      <c r="A470" s="407" t="s">
        <v>113</v>
      </c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1"/>
      <c r="P470" s="391"/>
      <c r="Q470" s="391"/>
      <c r="R470" s="391"/>
      <c r="S470" s="391"/>
      <c r="T470" s="391"/>
      <c r="U470" s="391"/>
      <c r="V470" s="391"/>
      <c r="W470" s="391"/>
      <c r="X470" s="391"/>
      <c r="Y470" s="391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93">
        <v>4607091389067</v>
      </c>
      <c r="E471" s="394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05"/>
      <c r="Q471" s="405"/>
      <c r="R471" s="405"/>
      <c r="S471" s="394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3">
        <v>4680115885226</v>
      </c>
      <c r="E472" s="394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5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05"/>
      <c r="Q472" s="405"/>
      <c r="R472" s="405"/>
      <c r="S472" s="394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3">
        <v>4680115885271</v>
      </c>
      <c r="E473" s="394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5" t="s">
        <v>657</v>
      </c>
      <c r="P473" s="405"/>
      <c r="Q473" s="405"/>
      <c r="R473" s="405"/>
      <c r="S473" s="394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93">
        <v>4680115884502</v>
      </c>
      <c r="E474" s="394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05"/>
      <c r="Q474" s="405"/>
      <c r="R474" s="405"/>
      <c r="S474" s="394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3">
        <v>4607091389104</v>
      </c>
      <c r="E475" s="394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05"/>
      <c r="Q475" s="405"/>
      <c r="R475" s="405"/>
      <c r="S475" s="394"/>
      <c r="T475" s="34"/>
      <c r="U475" s="34"/>
      <c r="V475" s="35" t="s">
        <v>66</v>
      </c>
      <c r="W475" s="380">
        <v>0</v>
      </c>
      <c r="X475" s="381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93">
        <v>4680115884519</v>
      </c>
      <c r="E476" s="394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6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05"/>
      <c r="Q476" s="405"/>
      <c r="R476" s="405"/>
      <c r="S476" s="394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93">
        <v>4680115880603</v>
      </c>
      <c r="E477" s="394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5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05"/>
      <c r="Q477" s="405"/>
      <c r="R477" s="405"/>
      <c r="S477" s="394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93">
        <v>4680115882782</v>
      </c>
      <c r="E478" s="394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3" t="s">
        <v>668</v>
      </c>
      <c r="P478" s="405"/>
      <c r="Q478" s="405"/>
      <c r="R478" s="405"/>
      <c r="S478" s="394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3">
        <v>4607091389098</v>
      </c>
      <c r="E479" s="394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6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05"/>
      <c r="Q479" s="405"/>
      <c r="R479" s="405"/>
      <c r="S479" s="394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93">
        <v>4607091389982</v>
      </c>
      <c r="E480" s="394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05"/>
      <c r="Q480" s="405"/>
      <c r="R480" s="405"/>
      <c r="S480" s="394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2"/>
      <c r="O481" s="395" t="s">
        <v>70</v>
      </c>
      <c r="P481" s="396"/>
      <c r="Q481" s="396"/>
      <c r="R481" s="396"/>
      <c r="S481" s="396"/>
      <c r="T481" s="396"/>
      <c r="U481" s="397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383"/>
      <c r="AA481" s="383"/>
    </row>
    <row r="482" spans="1:67" x14ac:dyDescent="0.2">
      <c r="A482" s="391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2"/>
      <c r="O482" s="395" t="s">
        <v>70</v>
      </c>
      <c r="P482" s="396"/>
      <c r="Q482" s="396"/>
      <c r="R482" s="396"/>
      <c r="S482" s="396"/>
      <c r="T482" s="396"/>
      <c r="U482" s="397"/>
      <c r="V482" s="37" t="s">
        <v>66</v>
      </c>
      <c r="W482" s="382">
        <f>IFERROR(SUM(W471:W480),"0")</f>
        <v>0</v>
      </c>
      <c r="X482" s="382">
        <f>IFERROR(SUM(X471:X480),"0")</f>
        <v>0</v>
      </c>
      <c r="Y482" s="37"/>
      <c r="Z482" s="383"/>
      <c r="AA482" s="383"/>
    </row>
    <row r="483" spans="1:67" ht="14.25" customHeight="1" x14ac:dyDescent="0.25">
      <c r="A483" s="407" t="s">
        <v>105</v>
      </c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1"/>
      <c r="P483" s="391"/>
      <c r="Q483" s="391"/>
      <c r="R483" s="391"/>
      <c r="S483" s="391"/>
      <c r="T483" s="391"/>
      <c r="U483" s="391"/>
      <c r="V483" s="391"/>
      <c r="W483" s="391"/>
      <c r="X483" s="391"/>
      <c r="Y483" s="391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3">
        <v>4607091388930</v>
      </c>
      <c r="E484" s="394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4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05"/>
      <c r="Q484" s="405"/>
      <c r="R484" s="405"/>
      <c r="S484" s="394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93">
        <v>4680115880054</v>
      </c>
      <c r="E485" s="394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05"/>
      <c r="Q485" s="405"/>
      <c r="R485" s="405"/>
      <c r="S485" s="394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2"/>
      <c r="O486" s="395" t="s">
        <v>70</v>
      </c>
      <c r="P486" s="396"/>
      <c r="Q486" s="396"/>
      <c r="R486" s="396"/>
      <c r="S486" s="396"/>
      <c r="T486" s="396"/>
      <c r="U486" s="397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2"/>
      <c r="O487" s="395" t="s">
        <v>70</v>
      </c>
      <c r="P487" s="396"/>
      <c r="Q487" s="396"/>
      <c r="R487" s="396"/>
      <c r="S487" s="396"/>
      <c r="T487" s="396"/>
      <c r="U487" s="397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407" t="s">
        <v>61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3">
        <v>4680115883116</v>
      </c>
      <c r="E489" s="394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05"/>
      <c r="Q489" s="405"/>
      <c r="R489" s="405"/>
      <c r="S489" s="394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3">
        <v>4680115883093</v>
      </c>
      <c r="E490" s="394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4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05"/>
      <c r="Q490" s="405"/>
      <c r="R490" s="405"/>
      <c r="S490" s="394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3">
        <v>4680115883109</v>
      </c>
      <c r="E491" s="394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05"/>
      <c r="Q491" s="405"/>
      <c r="R491" s="405"/>
      <c r="S491" s="394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93">
        <v>4680115882072</v>
      </c>
      <c r="E492" s="394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63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05"/>
      <c r="Q492" s="405"/>
      <c r="R492" s="405"/>
      <c r="S492" s="394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93">
        <v>4680115882102</v>
      </c>
      <c r="E493" s="394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4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05"/>
      <c r="Q493" s="405"/>
      <c r="R493" s="405"/>
      <c r="S493" s="394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93">
        <v>4680115882096</v>
      </c>
      <c r="E494" s="394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05"/>
      <c r="Q494" s="405"/>
      <c r="R494" s="405"/>
      <c r="S494" s="394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2"/>
      <c r="O495" s="395" t="s">
        <v>70</v>
      </c>
      <c r="P495" s="396"/>
      <c r="Q495" s="396"/>
      <c r="R495" s="396"/>
      <c r="S495" s="396"/>
      <c r="T495" s="396"/>
      <c r="U495" s="397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2"/>
      <c r="O496" s="395" t="s">
        <v>70</v>
      </c>
      <c r="P496" s="396"/>
      <c r="Q496" s="396"/>
      <c r="R496" s="396"/>
      <c r="S496" s="396"/>
      <c r="T496" s="396"/>
      <c r="U496" s="397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407" t="s">
        <v>72</v>
      </c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1"/>
      <c r="P497" s="391"/>
      <c r="Q497" s="391"/>
      <c r="R497" s="391"/>
      <c r="S497" s="391"/>
      <c r="T497" s="391"/>
      <c r="U497" s="391"/>
      <c r="V497" s="391"/>
      <c r="W497" s="391"/>
      <c r="X497" s="391"/>
      <c r="Y497" s="391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93">
        <v>4607091383409</v>
      </c>
      <c r="E498" s="394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4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05"/>
      <c r="Q498" s="405"/>
      <c r="R498" s="405"/>
      <c r="S498" s="394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93">
        <v>4607091383416</v>
      </c>
      <c r="E499" s="394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05"/>
      <c r="Q499" s="405"/>
      <c r="R499" s="405"/>
      <c r="S499" s="394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93">
        <v>4680115883536</v>
      </c>
      <c r="E500" s="394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05"/>
      <c r="Q500" s="405"/>
      <c r="R500" s="405"/>
      <c r="S500" s="394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2"/>
      <c r="O501" s="395" t="s">
        <v>70</v>
      </c>
      <c r="P501" s="396"/>
      <c r="Q501" s="396"/>
      <c r="R501" s="396"/>
      <c r="S501" s="396"/>
      <c r="T501" s="396"/>
      <c r="U501" s="397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91"/>
      <c r="B502" s="391"/>
      <c r="C502" s="391"/>
      <c r="D502" s="391"/>
      <c r="E502" s="391"/>
      <c r="F502" s="391"/>
      <c r="G502" s="391"/>
      <c r="H502" s="391"/>
      <c r="I502" s="391"/>
      <c r="J502" s="391"/>
      <c r="K502" s="391"/>
      <c r="L502" s="391"/>
      <c r="M502" s="391"/>
      <c r="N502" s="392"/>
      <c r="O502" s="395" t="s">
        <v>70</v>
      </c>
      <c r="P502" s="396"/>
      <c r="Q502" s="396"/>
      <c r="R502" s="396"/>
      <c r="S502" s="396"/>
      <c r="T502" s="396"/>
      <c r="U502" s="397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407" t="s">
        <v>213</v>
      </c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1"/>
      <c r="P503" s="391"/>
      <c r="Q503" s="391"/>
      <c r="R503" s="391"/>
      <c r="S503" s="391"/>
      <c r="T503" s="391"/>
      <c r="U503" s="391"/>
      <c r="V503" s="391"/>
      <c r="W503" s="391"/>
      <c r="X503" s="391"/>
      <c r="Y503" s="391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93">
        <v>4680115885035</v>
      </c>
      <c r="E504" s="394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4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05"/>
      <c r="Q504" s="405"/>
      <c r="R504" s="405"/>
      <c r="S504" s="394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2"/>
      <c r="O505" s="395" t="s">
        <v>70</v>
      </c>
      <c r="P505" s="396"/>
      <c r="Q505" s="396"/>
      <c r="R505" s="396"/>
      <c r="S505" s="396"/>
      <c r="T505" s="396"/>
      <c r="U505" s="397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91"/>
      <c r="B506" s="391"/>
      <c r="C506" s="391"/>
      <c r="D506" s="391"/>
      <c r="E506" s="391"/>
      <c r="F506" s="391"/>
      <c r="G506" s="391"/>
      <c r="H506" s="391"/>
      <c r="I506" s="391"/>
      <c r="J506" s="391"/>
      <c r="K506" s="391"/>
      <c r="L506" s="391"/>
      <c r="M506" s="391"/>
      <c r="N506" s="392"/>
      <c r="O506" s="395" t="s">
        <v>70</v>
      </c>
      <c r="P506" s="396"/>
      <c r="Q506" s="396"/>
      <c r="R506" s="396"/>
      <c r="S506" s="396"/>
      <c r="T506" s="396"/>
      <c r="U506" s="397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556" t="s">
        <v>697</v>
      </c>
      <c r="B507" s="557"/>
      <c r="C507" s="557"/>
      <c r="D507" s="557"/>
      <c r="E507" s="557"/>
      <c r="F507" s="557"/>
      <c r="G507" s="557"/>
      <c r="H507" s="557"/>
      <c r="I507" s="557"/>
      <c r="J507" s="557"/>
      <c r="K507" s="557"/>
      <c r="L507" s="557"/>
      <c r="M507" s="557"/>
      <c r="N507" s="557"/>
      <c r="O507" s="557"/>
      <c r="P507" s="557"/>
      <c r="Q507" s="557"/>
      <c r="R507" s="557"/>
      <c r="S507" s="557"/>
      <c r="T507" s="557"/>
      <c r="U507" s="557"/>
      <c r="V507" s="557"/>
      <c r="W507" s="557"/>
      <c r="X507" s="557"/>
      <c r="Y507" s="557"/>
      <c r="Z507" s="48"/>
      <c r="AA507" s="48"/>
    </row>
    <row r="508" spans="1:67" ht="16.5" customHeight="1" x14ac:dyDescent="0.25">
      <c r="A508" s="411" t="s">
        <v>697</v>
      </c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1"/>
      <c r="P508" s="391"/>
      <c r="Q508" s="391"/>
      <c r="R508" s="391"/>
      <c r="S508" s="391"/>
      <c r="T508" s="391"/>
      <c r="U508" s="391"/>
      <c r="V508" s="391"/>
      <c r="W508" s="391"/>
      <c r="X508" s="391"/>
      <c r="Y508" s="391"/>
      <c r="Z508" s="374"/>
      <c r="AA508" s="374"/>
    </row>
    <row r="509" spans="1:67" ht="14.25" customHeight="1" x14ac:dyDescent="0.25">
      <c r="A509" s="407" t="s">
        <v>113</v>
      </c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1"/>
      <c r="P509" s="391"/>
      <c r="Q509" s="391"/>
      <c r="R509" s="391"/>
      <c r="S509" s="391"/>
      <c r="T509" s="391"/>
      <c r="U509" s="391"/>
      <c r="V509" s="391"/>
      <c r="W509" s="391"/>
      <c r="X509" s="391"/>
      <c r="Y509" s="391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93">
        <v>4640242181011</v>
      </c>
      <c r="E510" s="394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546" t="s">
        <v>700</v>
      </c>
      <c r="P510" s="405"/>
      <c r="Q510" s="405"/>
      <c r="R510" s="405"/>
      <c r="S510" s="394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93">
        <v>4640242180045</v>
      </c>
      <c r="E511" s="394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404" t="s">
        <v>703</v>
      </c>
      <c r="P511" s="405"/>
      <c r="Q511" s="405"/>
      <c r="R511" s="405"/>
      <c r="S511" s="394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93">
        <v>4640242180441</v>
      </c>
      <c r="E512" s="394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552" t="s">
        <v>706</v>
      </c>
      <c r="P512" s="405"/>
      <c r="Q512" s="405"/>
      <c r="R512" s="405"/>
      <c r="S512" s="394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93">
        <v>4640242180601</v>
      </c>
      <c r="E513" s="394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0" t="s">
        <v>709</v>
      </c>
      <c r="P513" s="405"/>
      <c r="Q513" s="405"/>
      <c r="R513" s="405"/>
      <c r="S513" s="394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93">
        <v>4640242180564</v>
      </c>
      <c r="E514" s="394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91" t="s">
        <v>712</v>
      </c>
      <c r="P514" s="405"/>
      <c r="Q514" s="405"/>
      <c r="R514" s="405"/>
      <c r="S514" s="394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93">
        <v>4640242180922</v>
      </c>
      <c r="E515" s="394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04" t="s">
        <v>715</v>
      </c>
      <c r="P515" s="405"/>
      <c r="Q515" s="405"/>
      <c r="R515" s="405"/>
      <c r="S515" s="394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93">
        <v>4640242181189</v>
      </c>
      <c r="E516" s="394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02" t="s">
        <v>718</v>
      </c>
      <c r="P516" s="405"/>
      <c r="Q516" s="405"/>
      <c r="R516" s="405"/>
      <c r="S516" s="394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93">
        <v>4640242180038</v>
      </c>
      <c r="E517" s="394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57" t="s">
        <v>721</v>
      </c>
      <c r="P517" s="405"/>
      <c r="Q517" s="405"/>
      <c r="R517" s="405"/>
      <c r="S517" s="394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93">
        <v>4640242181172</v>
      </c>
      <c r="E518" s="394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749" t="s">
        <v>724</v>
      </c>
      <c r="P518" s="405"/>
      <c r="Q518" s="405"/>
      <c r="R518" s="405"/>
      <c r="S518" s="394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392"/>
      <c r="O519" s="395" t="s">
        <v>70</v>
      </c>
      <c r="P519" s="396"/>
      <c r="Q519" s="396"/>
      <c r="R519" s="396"/>
      <c r="S519" s="396"/>
      <c r="T519" s="396"/>
      <c r="U519" s="397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392"/>
      <c r="O520" s="395" t="s">
        <v>70</v>
      </c>
      <c r="P520" s="396"/>
      <c r="Q520" s="396"/>
      <c r="R520" s="396"/>
      <c r="S520" s="396"/>
      <c r="T520" s="396"/>
      <c r="U520" s="397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407" t="s">
        <v>105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93">
        <v>4640242180526</v>
      </c>
      <c r="E522" s="394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03" t="s">
        <v>727</v>
      </c>
      <c r="P522" s="405"/>
      <c r="Q522" s="405"/>
      <c r="R522" s="405"/>
      <c r="S522" s="394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93">
        <v>4640242180519</v>
      </c>
      <c r="E523" s="394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682" t="s">
        <v>730</v>
      </c>
      <c r="P523" s="405"/>
      <c r="Q523" s="405"/>
      <c r="R523" s="405"/>
      <c r="S523" s="394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93">
        <v>4640242180090</v>
      </c>
      <c r="E524" s="394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5" t="s">
        <v>733</v>
      </c>
      <c r="P524" s="405"/>
      <c r="Q524" s="405"/>
      <c r="R524" s="405"/>
      <c r="S524" s="394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93">
        <v>4640242180090</v>
      </c>
      <c r="E525" s="394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489" t="s">
        <v>736</v>
      </c>
      <c r="P525" s="405"/>
      <c r="Q525" s="405"/>
      <c r="R525" s="405"/>
      <c r="S525" s="394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93">
        <v>4640242181363</v>
      </c>
      <c r="E526" s="394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733" t="s">
        <v>739</v>
      </c>
      <c r="P526" s="405"/>
      <c r="Q526" s="405"/>
      <c r="R526" s="405"/>
      <c r="S526" s="394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2"/>
      <c r="O527" s="395" t="s">
        <v>70</v>
      </c>
      <c r="P527" s="396"/>
      <c r="Q527" s="396"/>
      <c r="R527" s="396"/>
      <c r="S527" s="396"/>
      <c r="T527" s="396"/>
      <c r="U527" s="397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91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2"/>
      <c r="O528" s="395" t="s">
        <v>70</v>
      </c>
      <c r="P528" s="396"/>
      <c r="Q528" s="396"/>
      <c r="R528" s="396"/>
      <c r="S528" s="396"/>
      <c r="T528" s="396"/>
      <c r="U528" s="397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407" t="s">
        <v>61</v>
      </c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1"/>
      <c r="P529" s="391"/>
      <c r="Q529" s="391"/>
      <c r="R529" s="391"/>
      <c r="S529" s="391"/>
      <c r="T529" s="391"/>
      <c r="U529" s="391"/>
      <c r="V529" s="391"/>
      <c r="W529" s="391"/>
      <c r="X529" s="391"/>
      <c r="Y529" s="391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93">
        <v>4640242180816</v>
      </c>
      <c r="E530" s="394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26" t="s">
        <v>742</v>
      </c>
      <c r="P530" s="405"/>
      <c r="Q530" s="405"/>
      <c r="R530" s="405"/>
      <c r="S530" s="394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93">
        <v>4640242180595</v>
      </c>
      <c r="E531" s="394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488" t="s">
        <v>745</v>
      </c>
      <c r="P531" s="405"/>
      <c r="Q531" s="405"/>
      <c r="R531" s="405"/>
      <c r="S531" s="394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93">
        <v>4640242180076</v>
      </c>
      <c r="E532" s="394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3" t="s">
        <v>748</v>
      </c>
      <c r="P532" s="405"/>
      <c r="Q532" s="405"/>
      <c r="R532" s="405"/>
      <c r="S532" s="394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93">
        <v>4640242180489</v>
      </c>
      <c r="E533" s="394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495" t="s">
        <v>751</v>
      </c>
      <c r="P533" s="405"/>
      <c r="Q533" s="405"/>
      <c r="R533" s="405"/>
      <c r="S533" s="394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91"/>
      <c r="C534" s="391"/>
      <c r="D534" s="391"/>
      <c r="E534" s="391"/>
      <c r="F534" s="391"/>
      <c r="G534" s="391"/>
      <c r="H534" s="391"/>
      <c r="I534" s="391"/>
      <c r="J534" s="391"/>
      <c r="K534" s="391"/>
      <c r="L534" s="391"/>
      <c r="M534" s="391"/>
      <c r="N534" s="392"/>
      <c r="O534" s="395" t="s">
        <v>70</v>
      </c>
      <c r="P534" s="396"/>
      <c r="Q534" s="396"/>
      <c r="R534" s="396"/>
      <c r="S534" s="396"/>
      <c r="T534" s="396"/>
      <c r="U534" s="397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91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2"/>
      <c r="O535" s="395" t="s">
        <v>70</v>
      </c>
      <c r="P535" s="396"/>
      <c r="Q535" s="396"/>
      <c r="R535" s="396"/>
      <c r="S535" s="396"/>
      <c r="T535" s="396"/>
      <c r="U535" s="397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407" t="s">
        <v>72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3">
        <v>4640242180533</v>
      </c>
      <c r="E537" s="394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514" t="s">
        <v>754</v>
      </c>
      <c r="P537" s="405"/>
      <c r="Q537" s="405"/>
      <c r="R537" s="405"/>
      <c r="S537" s="394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93">
        <v>4640242180106</v>
      </c>
      <c r="E538" s="394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622" t="s">
        <v>757</v>
      </c>
      <c r="P538" s="405"/>
      <c r="Q538" s="405"/>
      <c r="R538" s="405"/>
      <c r="S538" s="394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93">
        <v>4640242180540</v>
      </c>
      <c r="E539" s="394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692" t="s">
        <v>760</v>
      </c>
      <c r="P539" s="405"/>
      <c r="Q539" s="405"/>
      <c r="R539" s="405"/>
      <c r="S539" s="394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392"/>
      <c r="O540" s="395" t="s">
        <v>70</v>
      </c>
      <c r="P540" s="396"/>
      <c r="Q540" s="396"/>
      <c r="R540" s="396"/>
      <c r="S540" s="396"/>
      <c r="T540" s="396"/>
      <c r="U540" s="397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91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2"/>
      <c r="O541" s="395" t="s">
        <v>70</v>
      </c>
      <c r="P541" s="396"/>
      <c r="Q541" s="396"/>
      <c r="R541" s="396"/>
      <c r="S541" s="396"/>
      <c r="T541" s="396"/>
      <c r="U541" s="397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407" t="s">
        <v>213</v>
      </c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1"/>
      <c r="P542" s="391"/>
      <c r="Q542" s="391"/>
      <c r="R542" s="391"/>
      <c r="S542" s="391"/>
      <c r="T542" s="391"/>
      <c r="U542" s="391"/>
      <c r="V542" s="391"/>
      <c r="W542" s="391"/>
      <c r="X542" s="391"/>
      <c r="Y542" s="391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93">
        <v>4640242180120</v>
      </c>
      <c r="E543" s="394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643" t="s">
        <v>763</v>
      </c>
      <c r="P543" s="405"/>
      <c r="Q543" s="405"/>
      <c r="R543" s="405"/>
      <c r="S543" s="394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93">
        <v>4640242180120</v>
      </c>
      <c r="E544" s="394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1" t="s">
        <v>765</v>
      </c>
      <c r="P544" s="405"/>
      <c r="Q544" s="405"/>
      <c r="R544" s="405"/>
      <c r="S544" s="394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93">
        <v>4640242180137</v>
      </c>
      <c r="E545" s="394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768</v>
      </c>
      <c r="P545" s="405"/>
      <c r="Q545" s="405"/>
      <c r="R545" s="405"/>
      <c r="S545" s="394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93">
        <v>4640242180137</v>
      </c>
      <c r="E546" s="394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80" t="s">
        <v>770</v>
      </c>
      <c r="P546" s="405"/>
      <c r="Q546" s="405"/>
      <c r="R546" s="405"/>
      <c r="S546" s="394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392"/>
      <c r="O547" s="395" t="s">
        <v>70</v>
      </c>
      <c r="P547" s="396"/>
      <c r="Q547" s="396"/>
      <c r="R547" s="396"/>
      <c r="S547" s="396"/>
      <c r="T547" s="396"/>
      <c r="U547" s="397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2"/>
      <c r="O548" s="395" t="s">
        <v>70</v>
      </c>
      <c r="P548" s="396"/>
      <c r="Q548" s="396"/>
      <c r="R548" s="396"/>
      <c r="S548" s="396"/>
      <c r="T548" s="396"/>
      <c r="U548" s="397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658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577"/>
      <c r="O549" s="399" t="s">
        <v>771</v>
      </c>
      <c r="P549" s="400"/>
      <c r="Q549" s="400"/>
      <c r="R549" s="400"/>
      <c r="S549" s="400"/>
      <c r="T549" s="400"/>
      <c r="U549" s="401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5180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5201.4000000000005</v>
      </c>
      <c r="Y549" s="37"/>
      <c r="Z549" s="383"/>
      <c r="AA549" s="383"/>
    </row>
    <row r="550" spans="1:67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577"/>
      <c r="O550" s="399" t="s">
        <v>772</v>
      </c>
      <c r="P550" s="400"/>
      <c r="Q550" s="400"/>
      <c r="R550" s="400"/>
      <c r="S550" s="400"/>
      <c r="T550" s="400"/>
      <c r="U550" s="401"/>
      <c r="V550" s="37" t="s">
        <v>66</v>
      </c>
      <c r="W550" s="382">
        <f>IFERROR(SUM(BL22:BL546),"0")</f>
        <v>5385.0564102564103</v>
      </c>
      <c r="X550" s="382">
        <f>IFERROR(SUM(BM22:BM546),"0")</f>
        <v>5407.4340000000002</v>
      </c>
      <c r="Y550" s="37"/>
      <c r="Z550" s="383"/>
      <c r="AA550" s="383"/>
    </row>
    <row r="551" spans="1:67" x14ac:dyDescent="0.2">
      <c r="A551" s="391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577"/>
      <c r="O551" s="399" t="s">
        <v>773</v>
      </c>
      <c r="P551" s="400"/>
      <c r="Q551" s="400"/>
      <c r="R551" s="400"/>
      <c r="S551" s="400"/>
      <c r="T551" s="400"/>
      <c r="U551" s="401"/>
      <c r="V551" s="37" t="s">
        <v>774</v>
      </c>
      <c r="W551" s="38">
        <f>ROUNDUP(SUM(BN22:BN546),0)</f>
        <v>8</v>
      </c>
      <c r="X551" s="38">
        <f>ROUNDUP(SUM(BO22:BO546),0)</f>
        <v>8</v>
      </c>
      <c r="Y551" s="37"/>
      <c r="Z551" s="383"/>
      <c r="AA551" s="383"/>
    </row>
    <row r="552" spans="1:67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577"/>
      <c r="O552" s="399" t="s">
        <v>775</v>
      </c>
      <c r="P552" s="400"/>
      <c r="Q552" s="400"/>
      <c r="R552" s="400"/>
      <c r="S552" s="400"/>
      <c r="T552" s="400"/>
      <c r="U552" s="401"/>
      <c r="V552" s="37" t="s">
        <v>66</v>
      </c>
      <c r="W552" s="382">
        <f>GrossWeightTotal+PalletQtyTotal*25</f>
        <v>5585.0564102564103</v>
      </c>
      <c r="X552" s="382">
        <f>GrossWeightTotalR+PalletQtyTotalR*25</f>
        <v>5607.4340000000002</v>
      </c>
      <c r="Y552" s="37"/>
      <c r="Z552" s="383"/>
      <c r="AA552" s="383"/>
    </row>
    <row r="553" spans="1:67" x14ac:dyDescent="0.2">
      <c r="A553" s="391"/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577"/>
      <c r="O553" s="399" t="s">
        <v>776</v>
      </c>
      <c r="P553" s="400"/>
      <c r="Q553" s="400"/>
      <c r="R553" s="400"/>
      <c r="S553" s="400"/>
      <c r="T553" s="400"/>
      <c r="U553" s="401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467.9487179487179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470</v>
      </c>
      <c r="Y553" s="37"/>
      <c r="Z553" s="383"/>
      <c r="AA553" s="383"/>
    </row>
    <row r="554" spans="1:67" ht="14.25" customHeight="1" x14ac:dyDescent="0.2">
      <c r="A554" s="391"/>
      <c r="B554" s="391"/>
      <c r="C554" s="391"/>
      <c r="D554" s="391"/>
      <c r="E554" s="391"/>
      <c r="F554" s="391"/>
      <c r="G554" s="391"/>
      <c r="H554" s="391"/>
      <c r="I554" s="391"/>
      <c r="J554" s="391"/>
      <c r="K554" s="391"/>
      <c r="L554" s="391"/>
      <c r="M554" s="391"/>
      <c r="N554" s="577"/>
      <c r="O554" s="399" t="s">
        <v>777</v>
      </c>
      <c r="P554" s="400"/>
      <c r="Q554" s="400"/>
      <c r="R554" s="400"/>
      <c r="S554" s="400"/>
      <c r="T554" s="400"/>
      <c r="U554" s="401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8.5587599999999995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384" t="s">
        <v>103</v>
      </c>
      <c r="D556" s="607"/>
      <c r="E556" s="607"/>
      <c r="F556" s="424"/>
      <c r="G556" s="384" t="s">
        <v>233</v>
      </c>
      <c r="H556" s="607"/>
      <c r="I556" s="607"/>
      <c r="J556" s="607"/>
      <c r="K556" s="607"/>
      <c r="L556" s="607"/>
      <c r="M556" s="607"/>
      <c r="N556" s="607"/>
      <c r="O556" s="607"/>
      <c r="P556" s="424"/>
      <c r="Q556" s="384" t="s">
        <v>484</v>
      </c>
      <c r="R556" s="424"/>
      <c r="S556" s="384" t="s">
        <v>541</v>
      </c>
      <c r="T556" s="607"/>
      <c r="U556" s="607"/>
      <c r="V556" s="424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84" t="s">
        <v>780</v>
      </c>
      <c r="B557" s="384" t="s">
        <v>60</v>
      </c>
      <c r="C557" s="384" t="s">
        <v>104</v>
      </c>
      <c r="D557" s="384" t="s">
        <v>112</v>
      </c>
      <c r="E557" s="384" t="s">
        <v>103</v>
      </c>
      <c r="F557" s="384" t="s">
        <v>223</v>
      </c>
      <c r="G557" s="384" t="s">
        <v>234</v>
      </c>
      <c r="H557" s="384" t="s">
        <v>249</v>
      </c>
      <c r="I557" s="384" t="s">
        <v>266</v>
      </c>
      <c r="J557" s="384" t="s">
        <v>342</v>
      </c>
      <c r="K557" s="384" t="s">
        <v>365</v>
      </c>
      <c r="L557" s="384" t="s">
        <v>383</v>
      </c>
      <c r="M557" s="372"/>
      <c r="N557" s="384" t="s">
        <v>400</v>
      </c>
      <c r="O557" s="384" t="s">
        <v>468</v>
      </c>
      <c r="P557" s="384" t="s">
        <v>473</v>
      </c>
      <c r="Q557" s="384" t="s">
        <v>485</v>
      </c>
      <c r="R557" s="384" t="s">
        <v>519</v>
      </c>
      <c r="S557" s="384" t="s">
        <v>542</v>
      </c>
      <c r="T557" s="384" t="s">
        <v>606</v>
      </c>
      <c r="U557" s="384" t="s">
        <v>634</v>
      </c>
      <c r="V557" s="384" t="s">
        <v>641</v>
      </c>
      <c r="W557" s="384" t="s">
        <v>650</v>
      </c>
      <c r="X557" s="384" t="s">
        <v>697</v>
      </c>
      <c r="AA557" s="52"/>
      <c r="AD557" s="372"/>
    </row>
    <row r="558" spans="1:67" ht="13.5" customHeight="1" thickBot="1" x14ac:dyDescent="0.25">
      <c r="A558" s="585"/>
      <c r="B558" s="385"/>
      <c r="C558" s="385"/>
      <c r="D558" s="385"/>
      <c r="E558" s="385"/>
      <c r="F558" s="385"/>
      <c r="G558" s="385"/>
      <c r="H558" s="385"/>
      <c r="I558" s="385"/>
      <c r="J558" s="385"/>
      <c r="K558" s="385"/>
      <c r="L558" s="385"/>
      <c r="M558" s="372"/>
      <c r="N558" s="385"/>
      <c r="O558" s="385"/>
      <c r="P558" s="385"/>
      <c r="Q558" s="385"/>
      <c r="R558" s="385"/>
      <c r="S558" s="385"/>
      <c r="T558" s="385"/>
      <c r="U558" s="385"/>
      <c r="V558" s="385"/>
      <c r="W558" s="385"/>
      <c r="X558" s="385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280.79999999999995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4515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405.59999999999997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A269:Y269"/>
    <mergeCell ref="O28:S28"/>
    <mergeCell ref="A55:N56"/>
    <mergeCell ref="D174:E174"/>
    <mergeCell ref="O270:S270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D518:E518"/>
    <mergeCell ref="D124:E124"/>
    <mergeCell ref="O215:S215"/>
    <mergeCell ref="D195:E195"/>
    <mergeCell ref="O85:S85"/>
    <mergeCell ref="O389:S389"/>
    <mergeCell ref="O454:S454"/>
    <mergeCell ref="O305:U305"/>
    <mergeCell ref="O326:S326"/>
    <mergeCell ref="D472:E472"/>
    <mergeCell ref="A141:Y141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O148:U148"/>
    <mergeCell ref="D259:E259"/>
    <mergeCell ref="O446:U446"/>
    <mergeCell ref="D28:E28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170:S170"/>
    <mergeCell ref="C557:C558"/>
    <mergeCell ref="E557:E558"/>
    <mergeCell ref="O166:U166"/>
    <mergeCell ref="D326:E326"/>
    <mergeCell ref="A300:N301"/>
    <mergeCell ref="O535:U535"/>
    <mergeCell ref="D313:E31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A529:Y529"/>
    <mergeCell ref="D390:E390"/>
    <mergeCell ref="O408:S408"/>
    <mergeCell ref="O528:U528"/>
    <mergeCell ref="O402:S402"/>
    <mergeCell ref="D158:E158"/>
    <mergeCell ref="O176:S176"/>
    <mergeCell ref="O240:U240"/>
    <mergeCell ref="D400:E400"/>
    <mergeCell ref="D329:E329"/>
    <mergeCell ref="D543:E54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O547:U547"/>
    <mergeCell ref="D325:E325"/>
    <mergeCell ref="D396:E39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O267:U267"/>
    <mergeCell ref="O534:U534"/>
    <mergeCell ref="D116:E116"/>
    <mergeCell ref="A261:N262"/>
    <mergeCell ref="D414:E414"/>
    <mergeCell ref="D91:E91"/>
    <mergeCell ref="O113:S113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O27:S27"/>
    <mergeCell ref="A360:Y360"/>
    <mergeCell ref="D74:E74"/>
    <mergeCell ref="O41:U41"/>
    <mergeCell ref="D68:E68"/>
    <mergeCell ref="D335:E335"/>
    <mergeCell ref="O277:U277"/>
    <mergeCell ref="D188:E188"/>
    <mergeCell ref="D286:E286"/>
    <mergeCell ref="D27:E27"/>
    <mergeCell ref="O97:S97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341:N342"/>
    <mergeCell ref="A377:N378"/>
    <mergeCell ref="D425:E425"/>
    <mergeCell ref="O486:U486"/>
    <mergeCell ref="A439:Y439"/>
    <mergeCell ref="O136:S136"/>
    <mergeCell ref="O207:S207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A201:N202"/>
    <mergeCell ref="O164:S164"/>
    <mergeCell ref="O335:S335"/>
    <mergeCell ref="A372:N373"/>
    <mergeCell ref="D22:E22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D478:E478"/>
    <mergeCell ref="D107:E107"/>
    <mergeCell ref="D234:E234"/>
    <mergeCell ref="D405:E405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O504:S504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D237:E237"/>
    <mergeCell ref="O411:U411"/>
    <mergeCell ref="A129:N130"/>
    <mergeCell ref="O442:U442"/>
    <mergeCell ref="D252:E252"/>
    <mergeCell ref="O274:S274"/>
    <mergeCell ref="O299:S299"/>
    <mergeCell ref="O178:S178"/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Q556:R556"/>
    <mergeCell ref="A297:Y297"/>
    <mergeCell ref="D218:E218"/>
    <mergeCell ref="D247:E247"/>
    <mergeCell ref="O186:S186"/>
    <mergeCell ref="A483:Y483"/>
    <mergeCell ref="O313:S31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/>
    <dataValidation type="list" showInputMessage="1" showErrorMessage="1" sqref="W16:AA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showInputMessage="1" showErrorMessage="1" prompt="Введите название вашей фирмы." sqref="U6:U7"/>
    <dataValidation showInputMessage="1" showErrorMessage="1" prompt="Введите код клиента в системе Axapta" sqref="U10"/>
    <dataValidation type="list" showInputMessage="1" showErrorMessage="1" prompt="Определите тип Вашего заказа" sqref="U11:V11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/>
    <dataValidation type="list" showInputMessage="1" showErrorMessage="1" sqref="U12">
      <formula1>DeliveryConditionsList</formula1>
    </dataValidation>
    <dataValidation type="list" showInputMessage="1" showErrorMessage="1" sqref="D6:M6">
      <formula1>DeliveryAdressList</formula1>
    </dataValidation>
    <dataValidation type="list" showInputMessage="1" showErrorMessage="1" sqref="L8:M8">
      <formula1>CHOOSE($D$7,UnloadAdressList)</formula1>
    </dataValidation>
    <dataValidation type="list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2024-07-18T09:32:56Z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