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F2BDE4-F8B1-4866-9A59-90BF8C1419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BO313" i="1" s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O287" i="1" s="1"/>
  <c r="BN286" i="1"/>
  <c r="BL286" i="1"/>
  <c r="X286" i="1"/>
  <c r="BO286" i="1" s="1"/>
  <c r="W284" i="1"/>
  <c r="W283" i="1"/>
  <c r="BN282" i="1"/>
  <c r="BL282" i="1"/>
  <c r="X282" i="1"/>
  <c r="O282" i="1"/>
  <c r="BN281" i="1"/>
  <c r="BL281" i="1"/>
  <c r="X281" i="1"/>
  <c r="BO281" i="1" s="1"/>
  <c r="O281" i="1"/>
  <c r="BN280" i="1"/>
  <c r="BL280" i="1"/>
  <c r="X280" i="1"/>
  <c r="BM280" i="1" s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N271" i="1"/>
  <c r="BL271" i="1"/>
  <c r="X271" i="1"/>
  <c r="BO271" i="1" s="1"/>
  <c r="O271" i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L559" i="1" s="1"/>
  <c r="W240" i="1"/>
  <c r="W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X228" i="1" s="1"/>
  <c r="O225" i="1"/>
  <c r="W223" i="1"/>
  <c r="W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W551" i="1" s="1"/>
  <c r="BL22" i="1"/>
  <c r="X22" i="1"/>
  <c r="B559" i="1" s="1"/>
  <c r="O22" i="1"/>
  <c r="H10" i="1"/>
  <c r="A9" i="1"/>
  <c r="F10" i="1" s="1"/>
  <c r="D7" i="1"/>
  <c r="P6" i="1"/>
  <c r="O2" i="1"/>
  <c r="BO193" i="1" l="1"/>
  <c r="BM193" i="1"/>
  <c r="Y193" i="1"/>
  <c r="BO220" i="1"/>
  <c r="BM220" i="1"/>
  <c r="Y220" i="1"/>
  <c r="BO325" i="1"/>
  <c r="BM325" i="1"/>
  <c r="Y325" i="1"/>
  <c r="BO351" i="1"/>
  <c r="BM351" i="1"/>
  <c r="Y351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Y456" i="1" s="1"/>
  <c r="BO478" i="1"/>
  <c r="BM478" i="1"/>
  <c r="Y478" i="1"/>
  <c r="W550" i="1"/>
  <c r="W552" i="1" s="1"/>
  <c r="Y23" i="1"/>
  <c r="BM23" i="1"/>
  <c r="W549" i="1"/>
  <c r="Y35" i="1"/>
  <c r="BM35" i="1"/>
  <c r="Y72" i="1"/>
  <c r="BM72" i="1"/>
  <c r="Y80" i="1"/>
  <c r="BM80" i="1"/>
  <c r="Y90" i="1"/>
  <c r="BM90" i="1"/>
  <c r="Y100" i="1"/>
  <c r="BM100" i="1"/>
  <c r="Y110" i="1"/>
  <c r="BM110" i="1"/>
  <c r="Y124" i="1"/>
  <c r="BM124" i="1"/>
  <c r="Y135" i="1"/>
  <c r="BM135" i="1"/>
  <c r="Y156" i="1"/>
  <c r="BM156" i="1"/>
  <c r="BO165" i="1"/>
  <c r="BM165" i="1"/>
  <c r="BO179" i="1"/>
  <c r="BM179" i="1"/>
  <c r="Y179" i="1"/>
  <c r="BO200" i="1"/>
  <c r="BM200" i="1"/>
  <c r="Y200" i="1"/>
  <c r="BO265" i="1"/>
  <c r="BM265" i="1"/>
  <c r="Y265" i="1"/>
  <c r="BO333" i="1"/>
  <c r="BM333" i="1"/>
  <c r="Y333" i="1"/>
  <c r="BO376" i="1"/>
  <c r="BM376" i="1"/>
  <c r="Y376" i="1"/>
  <c r="BO382" i="1"/>
  <c r="BM382" i="1"/>
  <c r="Y382" i="1"/>
  <c r="BO390" i="1"/>
  <c r="BM390" i="1"/>
  <c r="Y390" i="1"/>
  <c r="BO392" i="1"/>
  <c r="BM392" i="1"/>
  <c r="Y392" i="1"/>
  <c r="BO414" i="1"/>
  <c r="BM414" i="1"/>
  <c r="Y414" i="1"/>
  <c r="BO418" i="1"/>
  <c r="BM418" i="1"/>
  <c r="Y418" i="1"/>
  <c r="BO477" i="1"/>
  <c r="BM477" i="1"/>
  <c r="Y477" i="1"/>
  <c r="BO492" i="1"/>
  <c r="BM492" i="1"/>
  <c r="Y492" i="1"/>
  <c r="X209" i="1"/>
  <c r="X277" i="1"/>
  <c r="BO327" i="1"/>
  <c r="BM327" i="1"/>
  <c r="BO331" i="1"/>
  <c r="BM331" i="1"/>
  <c r="Y331" i="1"/>
  <c r="BO345" i="1"/>
  <c r="BM345" i="1"/>
  <c r="Y345" i="1"/>
  <c r="BO370" i="1"/>
  <c r="BM370" i="1"/>
  <c r="Y370" i="1"/>
  <c r="BO406" i="1"/>
  <c r="BM406" i="1"/>
  <c r="Y406" i="1"/>
  <c r="BO408" i="1"/>
  <c r="BM408" i="1"/>
  <c r="Y408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Y137" i="1"/>
  <c r="BM137" i="1"/>
  <c r="Y154" i="1"/>
  <c r="BM154" i="1"/>
  <c r="Y158" i="1"/>
  <c r="BM158" i="1"/>
  <c r="I559" i="1"/>
  <c r="Y169" i="1"/>
  <c r="BM169" i="1"/>
  <c r="BO169" i="1"/>
  <c r="X183" i="1"/>
  <c r="Y177" i="1"/>
  <c r="BM177" i="1"/>
  <c r="Y181" i="1"/>
  <c r="BM181" i="1"/>
  <c r="X202" i="1"/>
  <c r="Y191" i="1"/>
  <c r="BM191" i="1"/>
  <c r="Y204" i="1"/>
  <c r="BM204" i="1"/>
  <c r="BO204" i="1"/>
  <c r="Y205" i="1"/>
  <c r="BM205" i="1"/>
  <c r="X222" i="1"/>
  <c r="Y215" i="1"/>
  <c r="BM215" i="1"/>
  <c r="Y218" i="1"/>
  <c r="BM218" i="1"/>
  <c r="Y226" i="1"/>
  <c r="BM226" i="1"/>
  <c r="Y234" i="1"/>
  <c r="BM234" i="1"/>
  <c r="Y237" i="1"/>
  <c r="BM237" i="1"/>
  <c r="Y243" i="1"/>
  <c r="Y248" i="1" s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9" i="1"/>
  <c r="BM259" i="1"/>
  <c r="X267" i="1"/>
  <c r="Y271" i="1"/>
  <c r="BM271" i="1"/>
  <c r="Y275" i="1"/>
  <c r="BM275" i="1"/>
  <c r="Y280" i="1"/>
  <c r="Y281" i="1"/>
  <c r="BM281" i="1"/>
  <c r="Y286" i="1"/>
  <c r="BM286" i="1"/>
  <c r="Y287" i="1"/>
  <c r="BM287" i="1"/>
  <c r="Y313" i="1"/>
  <c r="BM313" i="1"/>
  <c r="Y327" i="1"/>
  <c r="BO335" i="1"/>
  <c r="BM335" i="1"/>
  <c r="Y335" i="1"/>
  <c r="BO362" i="1"/>
  <c r="BM362" i="1"/>
  <c r="Y362" i="1"/>
  <c r="BO399" i="1"/>
  <c r="BM399" i="1"/>
  <c r="Y399" i="1"/>
  <c r="BO407" i="1"/>
  <c r="BM407" i="1"/>
  <c r="Y407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X24" i="1"/>
  <c r="X56" i="1"/>
  <c r="X87" i="1"/>
  <c r="X93" i="1"/>
  <c r="X121" i="1"/>
  <c r="X201" i="1"/>
  <c r="X210" i="1"/>
  <c r="X223" i="1"/>
  <c r="X227" i="1"/>
  <c r="X240" i="1"/>
  <c r="X262" i="1"/>
  <c r="X268" i="1"/>
  <c r="X278" i="1"/>
  <c r="BO282" i="1"/>
  <c r="BM282" i="1"/>
  <c r="Y282" i="1"/>
  <c r="Y283" i="1" s="1"/>
  <c r="X284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J559" i="1"/>
  <c r="H9" i="1"/>
  <c r="A10" i="1"/>
  <c r="X36" i="1"/>
  <c r="X64" i="1"/>
  <c r="X103" i="1"/>
  <c r="X129" i="1"/>
  <c r="X138" i="1"/>
  <c r="X161" i="1"/>
  <c r="X166" i="1"/>
  <c r="X172" i="1"/>
  <c r="X182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M207" i="1"/>
  <c r="Y208" i="1"/>
  <c r="BM208" i="1"/>
  <c r="Y213" i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Y225" i="1"/>
  <c r="Y227" i="1" s="1"/>
  <c r="BM225" i="1"/>
  <c r="BO225" i="1"/>
  <c r="K559" i="1"/>
  <c r="Y233" i="1"/>
  <c r="BM233" i="1"/>
  <c r="Y235" i="1"/>
  <c r="BM235" i="1"/>
  <c r="Y236" i="1"/>
  <c r="BM236" i="1"/>
  <c r="Y238" i="1"/>
  <c r="BM238" i="1"/>
  <c r="X239" i="1"/>
  <c r="X249" i="1"/>
  <c r="Y252" i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BM264" i="1"/>
  <c r="BO264" i="1"/>
  <c r="Y266" i="1"/>
  <c r="BM266" i="1"/>
  <c r="Y270" i="1"/>
  <c r="BM270" i="1"/>
  <c r="BO270" i="1"/>
  <c r="Y272" i="1"/>
  <c r="BM272" i="1"/>
  <c r="Y274" i="1"/>
  <c r="BM274" i="1"/>
  <c r="Y276" i="1"/>
  <c r="BM276" i="1"/>
  <c r="X283" i="1"/>
  <c r="BO280" i="1"/>
  <c r="X289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X341" i="1"/>
  <c r="BO346" i="1"/>
  <c r="BM346" i="1"/>
  <c r="Y346" i="1"/>
  <c r="X348" i="1"/>
  <c r="X353" i="1"/>
  <c r="BO350" i="1"/>
  <c r="BM350" i="1"/>
  <c r="Y350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X384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BO430" i="1"/>
  <c r="BM430" i="1"/>
  <c r="Y430" i="1"/>
  <c r="BO433" i="1"/>
  <c r="BM433" i="1"/>
  <c r="Y433" i="1"/>
  <c r="X437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15" i="1" l="1"/>
  <c r="Y377" i="1"/>
  <c r="Y372" i="1"/>
  <c r="Y352" i="1"/>
  <c r="Y315" i="1"/>
  <c r="Y277" i="1"/>
  <c r="Y222" i="1"/>
  <c r="Y93" i="1"/>
  <c r="Y87" i="1"/>
  <c r="Y63" i="1"/>
  <c r="Y421" i="1"/>
  <c r="Y239" i="1"/>
  <c r="Y138" i="1"/>
  <c r="Y209" i="1"/>
  <c r="Y201" i="1"/>
  <c r="Y160" i="1"/>
  <c r="Y129" i="1"/>
  <c r="Y121" i="1"/>
  <c r="Y103" i="1"/>
  <c r="Y36" i="1"/>
  <c r="Y527" i="1"/>
  <c r="X550" i="1"/>
  <c r="Y364" i="1"/>
  <c r="Y347" i="1"/>
  <c r="Y519" i="1"/>
  <c r="Y547" i="1"/>
  <c r="Y534" i="1"/>
  <c r="Y437" i="1"/>
  <c r="Y267" i="1"/>
  <c r="Y261" i="1"/>
  <c r="Y182" i="1"/>
  <c r="X549" i="1"/>
  <c r="X551" i="1"/>
  <c r="Y495" i="1"/>
  <c r="Y481" i="1"/>
  <c r="Y410" i="1"/>
  <c r="Y336" i="1"/>
  <c r="Y295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<sst xmlns="http://schemas.openxmlformats.org/spreadsheetml/2006/main" count="2424" uniqueCount="815">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</sst>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339" sqref="AA33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45494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Воскресенье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0.45833333333333331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idden="1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0</v>
      </c>
      <c r="X202" s="382">
        <f>IFERROR(SUM(X185:X200),"0")</f>
        <v>0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hidden="1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idden="1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83"/>
      <c r="AA336" s="383"/>
    </row>
    <row r="337" spans="1:67" hidden="1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0</v>
      </c>
      <c r="X337" s="382">
        <f>IFERROR(SUM(X324:X335),"0")</f>
        <v>0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2000</v>
      </c>
      <c r="X339" s="381">
        <f>IFERROR(IF(W339="",0,CEILING((W339/$H339),1)*$H339),"")</f>
        <v>2010</v>
      </c>
      <c r="Y339" s="36">
        <f>IFERROR(IF(X339=0,"",ROUNDUP(X339/H339,0)*0.02175),"")</f>
        <v>2.9144999999999999</v>
      </c>
      <c r="Z339" s="56"/>
      <c r="AA339" s="57"/>
      <c r="AE339" s="64"/>
      <c r="BB339" s="257" t="s">
        <v>1</v>
      </c>
      <c r="BL339" s="64">
        <f>IFERROR(W339*I339/H339,"0")</f>
        <v>2064</v>
      </c>
      <c r="BM339" s="64">
        <f>IFERROR(X339*I339/H339,"0")</f>
        <v>2074.3200000000002</v>
      </c>
      <c r="BN339" s="64">
        <f>IFERROR(1/J339*(W339/H339),"0")</f>
        <v>2.7777777777777777</v>
      </c>
      <c r="BO339" s="64">
        <f>IFERROR(1/J339*(X339/H339),"0")</f>
        <v>2.7916666666666665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133.33333333333334</v>
      </c>
      <c r="X341" s="382">
        <f>IFERROR(X339/H339,"0")+IFERROR(X340/H340,"0")</f>
        <v>134</v>
      </c>
      <c r="Y341" s="382">
        <f>IFERROR(IF(Y339="",0,Y339),"0")+IFERROR(IF(Y340="",0,Y340),"0")</f>
        <v>2.9144999999999999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2000</v>
      </c>
      <c r="X342" s="382">
        <f>IFERROR(SUM(X339:X340),"0")</f>
        <v>2010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2100</v>
      </c>
      <c r="X367" s="381">
        <f>IFERROR(IF(W367="",0,CEILING((W367/$H367),1)*$H367),"")</f>
        <v>2106</v>
      </c>
      <c r="Y367" s="36">
        <f>IFERROR(IF(X367=0,"",ROUNDUP(X367/H367,0)*0.02175),"")</f>
        <v>5.8724999999999996</v>
      </c>
      <c r="Z367" s="56"/>
      <c r="AA367" s="57"/>
      <c r="AE367" s="64"/>
      <c r="BB367" s="269" t="s">
        <v>1</v>
      </c>
      <c r="BL367" s="64">
        <f>IFERROR(W367*I367/H367,"0")</f>
        <v>2251.8461538461543</v>
      </c>
      <c r="BM367" s="64">
        <f>IFERROR(X367*I367/H367,"0")</f>
        <v>2258.2800000000002</v>
      </c>
      <c r="BN367" s="64">
        <f>IFERROR(1/J367*(W367/H367),"0")</f>
        <v>4.8076923076923075</v>
      </c>
      <c r="BO367" s="64">
        <f>IFERROR(1/J367*(X367/H367),"0")</f>
        <v>4.8214285714285712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269.23076923076923</v>
      </c>
      <c r="X372" s="382">
        <f>IFERROR(X367/H367,"0")+IFERROR(X368/H368,"0")+IFERROR(X369/H369,"0")+IFERROR(X370/H370,"0")+IFERROR(X371/H371,"0")</f>
        <v>270</v>
      </c>
      <c r="Y372" s="382">
        <f>IFERROR(IF(Y367="",0,Y367),"0")+IFERROR(IF(Y368="",0,Y368),"0")+IFERROR(IF(Y369="",0,Y369),"0")+IFERROR(IF(Y370="",0,Y370),"0")+IFERROR(IF(Y371="",0,Y371),"0")</f>
        <v>5.8724999999999996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2100</v>
      </c>
      <c r="X373" s="382">
        <f>IFERROR(SUM(X367:X371),"0")</f>
        <v>2106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idden="1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hidden="1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1000</v>
      </c>
      <c r="X475" s="381">
        <f t="shared" si="77"/>
        <v>1003.2</v>
      </c>
      <c r="Y475" s="36">
        <f t="shared" si="78"/>
        <v>2.2724000000000002</v>
      </c>
      <c r="Z475" s="56"/>
      <c r="AA475" s="57"/>
      <c r="AE475" s="64"/>
      <c r="BB475" s="328" t="s">
        <v>1</v>
      </c>
      <c r="BL475" s="64">
        <f t="shared" si="79"/>
        <v>1068.1818181818182</v>
      </c>
      <c r="BM475" s="64">
        <f t="shared" si="80"/>
        <v>1071.5999999999999</v>
      </c>
      <c r="BN475" s="64">
        <f t="shared" si="81"/>
        <v>1.821095571095571</v>
      </c>
      <c r="BO475" s="64">
        <f t="shared" si="82"/>
        <v>1.8269230769230771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189.39393939393938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190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2.2724000000000002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1000</v>
      </c>
      <c r="X482" s="382">
        <f>IFERROR(SUM(X471:X480),"0")</f>
        <v>1003.2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5100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5119.2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5384.0279720279723</v>
      </c>
      <c r="X550" s="382">
        <f>IFERROR(SUM(BM22:BM546),"0")</f>
        <v>5404.2000000000007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10</v>
      </c>
      <c r="X551" s="38">
        <f>ROUNDUP(SUM(BO22:BO546),0)</f>
        <v>10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5634.0279720279723</v>
      </c>
      <c r="X552" s="382">
        <f>GrossWeightTotalR+PalletQtyTotalR*25</f>
        <v>5654.2000000000007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591.95804195804192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594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11.0594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2010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2106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1003.2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"/>
        <filter val="133,33"/>
        <filter val="189,39"/>
        <filter val="2 000,00"/>
        <filter val="2 100,00"/>
        <filter val="269,23"/>
        <filter val="5 100,00"/>
        <filter val="5 384,03"/>
        <filter val="5 634,03"/>
        <filter val="591,96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