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F6A3AF-2CEB-4B31-9728-CEC34DCB23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BL22" i="1"/>
  <c r="W550" i="1" s="1"/>
  <c r="X22" i="1"/>
  <c r="X25" i="1" s="1"/>
  <c r="O22" i="1"/>
  <c r="H10" i="1"/>
  <c r="A9" i="1"/>
  <c r="F10" i="1" s="1"/>
  <c r="D7" i="1"/>
  <c r="P6" i="1"/>
  <c r="O2" i="1"/>
  <c r="BO112" i="1" l="1"/>
  <c r="BM112" i="1"/>
  <c r="Y112" i="1"/>
  <c r="BO137" i="1"/>
  <c r="BM137" i="1"/>
  <c r="Y137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Y33" i="1"/>
  <c r="BM33" i="1"/>
  <c r="E559" i="1"/>
  <c r="Y74" i="1"/>
  <c r="BM74" i="1"/>
  <c r="Y82" i="1"/>
  <c r="BM82" i="1"/>
  <c r="Y92" i="1"/>
  <c r="BM92" i="1"/>
  <c r="BO102" i="1"/>
  <c r="BM102" i="1"/>
  <c r="Y102" i="1"/>
  <c r="BO126" i="1"/>
  <c r="BM126" i="1"/>
  <c r="Y126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104" i="1"/>
  <c r="X122" i="1"/>
  <c r="G559" i="1"/>
  <c r="X384" i="1"/>
  <c r="BO382" i="1"/>
  <c r="BM382" i="1"/>
  <c r="Y382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BO370" i="1"/>
  <c r="BM370" i="1"/>
  <c r="BO390" i="1"/>
  <c r="BM390" i="1"/>
  <c r="Y390" i="1"/>
  <c r="W551" i="1"/>
  <c r="W552" i="1" s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5" i="1"/>
  <c r="BM155" i="1"/>
  <c r="Y159" i="1"/>
  <c r="BM159" i="1"/>
  <c r="Y170" i="1"/>
  <c r="BM170" i="1"/>
  <c r="X182" i="1"/>
  <c r="Y176" i="1"/>
  <c r="BM176" i="1"/>
  <c r="Y180" i="1"/>
  <c r="BM180" i="1"/>
  <c r="Y192" i="1"/>
  <c r="BM192" i="1"/>
  <c r="Y213" i="1"/>
  <c r="BM213" i="1"/>
  <c r="BO213" i="1"/>
  <c r="Y214" i="1"/>
  <c r="BM214" i="1"/>
  <c r="Y219" i="1"/>
  <c r="BM219" i="1"/>
  <c r="Y225" i="1"/>
  <c r="BM225" i="1"/>
  <c r="Y233" i="1"/>
  <c r="BM233" i="1"/>
  <c r="Y238" i="1"/>
  <c r="BM238" i="1"/>
  <c r="Y258" i="1"/>
  <c r="BM258" i="1"/>
  <c r="Y264" i="1"/>
  <c r="BM264" i="1"/>
  <c r="Y270" i="1"/>
  <c r="BM270" i="1"/>
  <c r="BO270" i="1"/>
  <c r="Y274" i="1"/>
  <c r="BM274" i="1"/>
  <c r="X289" i="1"/>
  <c r="Y293" i="1"/>
  <c r="BM293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H9" i="1"/>
  <c r="A10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47" i="1" l="1"/>
  <c r="Y384" i="1"/>
  <c r="Y364" i="1"/>
  <c r="Y347" i="1"/>
  <c r="Y352" i="1"/>
  <c r="Y261" i="1"/>
  <c r="Y93" i="1"/>
  <c r="Y148" i="1"/>
  <c r="Y129" i="1"/>
  <c r="Y121" i="1"/>
  <c r="Y103" i="1"/>
  <c r="Y36" i="1"/>
  <c r="Y527" i="1"/>
  <c r="Y277" i="1"/>
  <c r="Y222" i="1"/>
  <c r="Y160" i="1"/>
  <c r="Y138" i="1"/>
  <c r="X549" i="1"/>
  <c r="Y519" i="1"/>
  <c r="Y495" i="1"/>
  <c r="Y481" i="1"/>
  <c r="Y410" i="1"/>
  <c r="Y336" i="1"/>
  <c r="X550" i="1"/>
  <c r="Y372" i="1"/>
  <c r="Y283" i="1"/>
  <c r="Y239" i="1"/>
  <c r="Y201" i="1"/>
  <c r="Y534" i="1"/>
  <c r="Y437" i="1"/>
  <c r="Y182" i="1"/>
  <c r="Y87" i="1"/>
  <c r="Y63" i="1"/>
  <c r="X551" i="1"/>
  <c r="Y315" i="1"/>
  <c r="Y248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<sst xmlns="http://schemas.openxmlformats.org/spreadsheetml/2006/main" count="2424" uniqueCount="815">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</sst>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45494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Воскресенье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0.45833333333333331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300</v>
      </c>
      <c r="X53" s="381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9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27.777777777777775</v>
      </c>
      <c r="X55" s="382">
        <f>IFERROR(X53/H53,"0")+IFERROR(X54/H54,"0")</f>
        <v>28</v>
      </c>
      <c r="Y55" s="382">
        <f>IFERROR(IF(Y53="",0,Y53),"0")+IFERROR(IF(Y54="",0,Y54),"0")</f>
        <v>0.60899999999999999</v>
      </c>
      <c r="Z55" s="383"/>
      <c r="AA55" s="383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300</v>
      </c>
      <c r="X56" s="382">
        <f>IFERROR(SUM(X53:X54),"0")</f>
        <v>302.40000000000003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500</v>
      </c>
      <c r="X68" s="381">
        <f t="shared" si="6"/>
        <v>507.6</v>
      </c>
      <c r="Y68" s="36">
        <f t="shared" si="7"/>
        <v>1.0222499999999999</v>
      </c>
      <c r="Z68" s="56"/>
      <c r="AA68" s="57"/>
      <c r="AE68" s="64"/>
      <c r="BB68" s="86" t="s">
        <v>1</v>
      </c>
      <c r="BL68" s="64">
        <f t="shared" si="8"/>
        <v>522.22222222222217</v>
      </c>
      <c r="BM68" s="64">
        <f t="shared" si="9"/>
        <v>530.16</v>
      </c>
      <c r="BN68" s="64">
        <f t="shared" si="10"/>
        <v>0.82671957671957652</v>
      </c>
      <c r="BO68" s="64">
        <f t="shared" si="11"/>
        <v>0.83928571428571419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500</v>
      </c>
      <c r="X71" s="381">
        <f t="shared" si="6"/>
        <v>507.6</v>
      </c>
      <c r="Y71" s="36">
        <f t="shared" si="7"/>
        <v>1.0222499999999999</v>
      </c>
      <c r="Z71" s="56"/>
      <c r="AA71" s="57"/>
      <c r="AE71" s="64"/>
      <c r="BB71" s="89" t="s">
        <v>1</v>
      </c>
      <c r="BL71" s="64">
        <f t="shared" si="8"/>
        <v>522.22222222222217</v>
      </c>
      <c r="BM71" s="64">
        <f t="shared" si="9"/>
        <v>530.16</v>
      </c>
      <c r="BN71" s="64">
        <f t="shared" si="10"/>
        <v>0.82671957671957652</v>
      </c>
      <c r="BO71" s="64">
        <f t="shared" si="11"/>
        <v>0.83928571428571419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500</v>
      </c>
      <c r="X73" s="381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137.23544973544972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139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3.0232499999999995</v>
      </c>
      <c r="Z87" s="383"/>
      <c r="AA87" s="383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1500</v>
      </c>
      <c r="X88" s="382">
        <f>IFERROR(SUM(X67:X86),"0")</f>
        <v>1519.2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400</v>
      </c>
      <c r="X189" s="381">
        <f t="shared" si="33"/>
        <v>400.2</v>
      </c>
      <c r="Y189" s="36">
        <f>IFERROR(IF(X189=0,"",ROUNDUP(X189/H189,0)*0.02175),"")</f>
        <v>1.0004999999999999</v>
      </c>
      <c r="Z189" s="56"/>
      <c r="AA189" s="57"/>
      <c r="AE189" s="64"/>
      <c r="BB189" s="169" t="s">
        <v>1</v>
      </c>
      <c r="BL189" s="64">
        <f t="shared" si="34"/>
        <v>425.93103448275866</v>
      </c>
      <c r="BM189" s="64">
        <f t="shared" si="35"/>
        <v>426.14400000000001</v>
      </c>
      <c r="BN189" s="64">
        <f t="shared" si="36"/>
        <v>0.82101806239737274</v>
      </c>
      <c r="BO189" s="64">
        <f t="shared" si="37"/>
        <v>0.8214285714285714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200</v>
      </c>
      <c r="X194" s="381">
        <f t="shared" si="33"/>
        <v>201.6</v>
      </c>
      <c r="Y194" s="36">
        <f t="shared" ref="Y194:Y200" si="38">IFERROR(IF(X194=0,"",ROUNDUP(X194/H194,0)*0.00753),"")</f>
        <v>0.63251999999999997</v>
      </c>
      <c r="Z194" s="56"/>
      <c r="AA194" s="57"/>
      <c r="AE194" s="64"/>
      <c r="BB194" s="174" t="s">
        <v>1</v>
      </c>
      <c r="BL194" s="64">
        <f t="shared" si="34"/>
        <v>224.16666666666669</v>
      </c>
      <c r="BM194" s="64">
        <f t="shared" si="35"/>
        <v>225.96</v>
      </c>
      <c r="BN194" s="64">
        <f t="shared" si="36"/>
        <v>0.53418803418803418</v>
      </c>
      <c r="BO194" s="64">
        <f t="shared" si="37"/>
        <v>0.53846153846153844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120</v>
      </c>
      <c r="X199" s="381">
        <f t="shared" si="33"/>
        <v>120</v>
      </c>
      <c r="Y199" s="36">
        <f t="shared" si="38"/>
        <v>0.3765</v>
      </c>
      <c r="Z199" s="56"/>
      <c r="AA199" s="57"/>
      <c r="AE199" s="64"/>
      <c r="BB199" s="179" t="s">
        <v>1</v>
      </c>
      <c r="BL199" s="64">
        <f t="shared" si="34"/>
        <v>133.60000000000002</v>
      </c>
      <c r="BM199" s="64">
        <f t="shared" si="35"/>
        <v>133.60000000000002</v>
      </c>
      <c r="BN199" s="64">
        <f t="shared" si="36"/>
        <v>0.32051282051282048</v>
      </c>
      <c r="BO199" s="64">
        <f t="shared" si="37"/>
        <v>0.32051282051282048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200</v>
      </c>
      <c r="X200" s="381">
        <f t="shared" si="33"/>
        <v>201.6</v>
      </c>
      <c r="Y200" s="36">
        <f t="shared" si="38"/>
        <v>0.63251999999999997</v>
      </c>
      <c r="Z200" s="56"/>
      <c r="AA200" s="57"/>
      <c r="AE200" s="64"/>
      <c r="BB200" s="180" t="s">
        <v>1</v>
      </c>
      <c r="BL200" s="64">
        <f t="shared" si="34"/>
        <v>223.16666666666669</v>
      </c>
      <c r="BM200" s="64">
        <f t="shared" si="35"/>
        <v>224.95199999999997</v>
      </c>
      <c r="BN200" s="64">
        <f t="shared" si="36"/>
        <v>0.53418803418803418</v>
      </c>
      <c r="BO200" s="64">
        <f t="shared" si="37"/>
        <v>0.53846153846153844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262.64367816091954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264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2.6420399999999997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920</v>
      </c>
      <c r="X202" s="382">
        <f>IFERROR(SUM(X185:X200),"0")</f>
        <v>923.4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1200</v>
      </c>
      <c r="X326" s="381">
        <f t="shared" si="59"/>
        <v>1200</v>
      </c>
      <c r="Y326" s="36">
        <f>IFERROR(IF(X326=0,"",ROUNDUP(X326/H326,0)*0.02175),"")</f>
        <v>1.7399999999999998</v>
      </c>
      <c r="Z326" s="56"/>
      <c r="AA326" s="57"/>
      <c r="AE326" s="64"/>
      <c r="BB326" s="247" t="s">
        <v>1</v>
      </c>
      <c r="BL326" s="64">
        <f t="shared" si="60"/>
        <v>1238.4000000000001</v>
      </c>
      <c r="BM326" s="64">
        <f t="shared" si="61"/>
        <v>1238.4000000000001</v>
      </c>
      <c r="BN326" s="64">
        <f t="shared" si="62"/>
        <v>1.6666666666666665</v>
      </c>
      <c r="BO326" s="64">
        <f t="shared" si="63"/>
        <v>1.6666666666666665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700</v>
      </c>
      <c r="X328" s="381">
        <f t="shared" si="59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9" t="s">
        <v>1</v>
      </c>
      <c r="BL328" s="64">
        <f t="shared" si="60"/>
        <v>722.4</v>
      </c>
      <c r="BM328" s="64">
        <f t="shared" si="61"/>
        <v>727.56</v>
      </c>
      <c r="BN328" s="64">
        <f t="shared" si="62"/>
        <v>0.9722222222222221</v>
      </c>
      <c r="BO328" s="64">
        <f t="shared" si="63"/>
        <v>0.97916666666666663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600</v>
      </c>
      <c r="X330" s="381">
        <f t="shared" si="59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1" t="s">
        <v>1</v>
      </c>
      <c r="BL330" s="64">
        <f t="shared" si="60"/>
        <v>619.20000000000005</v>
      </c>
      <c r="BM330" s="64">
        <f t="shared" si="61"/>
        <v>619.20000000000005</v>
      </c>
      <c r="BN330" s="64">
        <f t="shared" si="62"/>
        <v>0.83333333333333326</v>
      </c>
      <c r="BO330" s="64">
        <f t="shared" si="63"/>
        <v>0.83333333333333326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166.66666666666666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167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3.63225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2500</v>
      </c>
      <c r="X337" s="382">
        <f>IFERROR(SUM(X324:X335),"0")</f>
        <v>2505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1000</v>
      </c>
      <c r="X339" s="38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7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66.666666666666671</v>
      </c>
      <c r="X341" s="382">
        <f>IFERROR(X339/H339,"0")+IFERROR(X340/H340,"0")</f>
        <v>67</v>
      </c>
      <c r="Y341" s="382">
        <f>IFERROR(IF(Y339="",0,Y339),"0")+IFERROR(IF(Y340="",0,Y340),"0")</f>
        <v>1.4572499999999999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1000</v>
      </c>
      <c r="X342" s="382">
        <f>IFERROR(SUM(X339:X340),"0")</f>
        <v>1005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hidden="1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6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0</v>
      </c>
      <c r="X372" s="382">
        <f>IFERROR(X367/H367,"0")+IFERROR(X368/H368,"0")+IFERROR(X369/H369,"0")+IFERROR(X370/H370,"0")+IFERROR(X371/H371,"0")</f>
        <v>0</v>
      </c>
      <c r="Y372" s="382">
        <f>IFERROR(IF(Y367="",0,Y367),"0")+IFERROR(IF(Y368="",0,Y368),"0")+IFERROR(IF(Y369="",0,Y369),"0")+IFERROR(IF(Y370="",0,Y370),"0")+IFERROR(IF(Y371="",0,Y371),"0")</f>
        <v>0</v>
      </c>
      <c r="Z372" s="383"/>
      <c r="AA372" s="383"/>
    </row>
    <row r="373" spans="1:67" hidden="1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0</v>
      </c>
      <c r="X373" s="382">
        <f>IFERROR(SUM(X367:X371),"0")</f>
        <v>0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idden="1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hidden="1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900</v>
      </c>
      <c r="X472" s="381">
        <f t="shared" si="77"/>
        <v>902.88</v>
      </c>
      <c r="Y472" s="36">
        <f t="shared" si="78"/>
        <v>2.0451600000000001</v>
      </c>
      <c r="Z472" s="56"/>
      <c r="AA472" s="57"/>
      <c r="AE472" s="64"/>
      <c r="BB472" s="325" t="s">
        <v>1</v>
      </c>
      <c r="BL472" s="64">
        <f t="shared" si="79"/>
        <v>961.36363636363637</v>
      </c>
      <c r="BM472" s="64">
        <f t="shared" si="80"/>
        <v>964.43999999999994</v>
      </c>
      <c r="BN472" s="64">
        <f t="shared" si="81"/>
        <v>1.638986013986014</v>
      </c>
      <c r="BO472" s="64">
        <f t="shared" si="82"/>
        <v>1.6442307692307694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600</v>
      </c>
      <c r="X475" s="381">
        <f t="shared" si="77"/>
        <v>601.92000000000007</v>
      </c>
      <c r="Y475" s="36">
        <f t="shared" si="78"/>
        <v>1.36344</v>
      </c>
      <c r="Z475" s="56"/>
      <c r="AA475" s="57"/>
      <c r="AE475" s="64"/>
      <c r="BB475" s="328" t="s">
        <v>1</v>
      </c>
      <c r="BL475" s="64">
        <f t="shared" si="79"/>
        <v>640.90909090909088</v>
      </c>
      <c r="BM475" s="64">
        <f t="shared" si="80"/>
        <v>642.96</v>
      </c>
      <c r="BN475" s="64">
        <f t="shared" si="81"/>
        <v>1.0926573426573427</v>
      </c>
      <c r="BO475" s="64">
        <f t="shared" si="82"/>
        <v>1.0961538461538463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284.09090909090907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285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3.4085999999999999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1500</v>
      </c>
      <c r="X482" s="382">
        <f>IFERROR(SUM(X471:X480),"0")</f>
        <v>1504.8000000000002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7720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7759.8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8100.3434442951675</v>
      </c>
      <c r="X550" s="382">
        <f>IFERROR(SUM(BM22:BM546),"0")</f>
        <v>8142.1359999999977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13</v>
      </c>
      <c r="X551" s="38">
        <f>ROUNDUP(SUM(BO22:BO546),0)</f>
        <v>13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8425.3434442951675</v>
      </c>
      <c r="X552" s="382">
        <f>GrossWeightTotalR+PalletQtyTotalR*25</f>
        <v>8467.1359999999986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945.08114809838935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950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14.77239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302.40000000000003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1519.2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923.4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3510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0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1504.8000000000002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500,00"/>
        <filter val="120,00"/>
        <filter val="13"/>
        <filter val="137,24"/>
        <filter val="166,67"/>
        <filter val="2 500,00"/>
        <filter val="200,00"/>
        <filter val="262,64"/>
        <filter val="27,78"/>
        <filter val="284,09"/>
        <filter val="300,00"/>
        <filter val="400,00"/>
        <filter val="500,00"/>
        <filter val="600,00"/>
        <filter val="66,67"/>
        <filter val="7 720,00"/>
        <filter val="700,00"/>
        <filter val="8 100,34"/>
        <filter val="8 425,34"/>
        <filter val="900,00"/>
        <filter val="920,00"/>
        <filter val="945,08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