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91453E-1C6B-40DC-965D-71A909F883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BO206" i="1" s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53" i="1" s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BO35" i="1" l="1"/>
  <c r="BM35" i="1"/>
  <c r="BO72" i="1"/>
  <c r="BM72" i="1"/>
  <c r="Y72" i="1"/>
  <c r="BO90" i="1"/>
  <c r="BM90" i="1"/>
  <c r="Y90" i="1"/>
  <c r="BO110" i="1"/>
  <c r="BM110" i="1"/>
  <c r="Y110" i="1"/>
  <c r="BO135" i="1"/>
  <c r="BM135" i="1"/>
  <c r="Y135" i="1"/>
  <c r="BO170" i="1"/>
  <c r="BM170" i="1"/>
  <c r="Y170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1" i="1"/>
  <c r="Y35" i="1"/>
  <c r="BO80" i="1"/>
  <c r="BM80" i="1"/>
  <c r="Y80" i="1"/>
  <c r="BO100" i="1"/>
  <c r="BM100" i="1"/>
  <c r="Y100" i="1"/>
  <c r="BO124" i="1"/>
  <c r="BM124" i="1"/>
  <c r="Y124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82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W552" i="1" s="1"/>
  <c r="Y23" i="1"/>
  <c r="BM23" i="1"/>
  <c r="W549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384" i="1" l="1"/>
  <c r="Y347" i="1"/>
  <c r="Y295" i="1"/>
  <c r="Y415" i="1"/>
  <c r="Y261" i="1"/>
  <c r="Y93" i="1"/>
  <c r="Y222" i="1"/>
  <c r="Y129" i="1"/>
  <c r="Y121" i="1"/>
  <c r="Y103" i="1"/>
  <c r="Y36" i="1"/>
  <c r="X549" i="1"/>
  <c r="Y138" i="1"/>
  <c r="Y527" i="1"/>
  <c r="Y547" i="1"/>
  <c r="Y534" i="1"/>
  <c r="Y437" i="1"/>
  <c r="Y182" i="1"/>
  <c r="Y87" i="1"/>
  <c r="Y63" i="1"/>
  <c r="X550" i="1"/>
  <c r="Y372" i="1"/>
  <c r="Y283" i="1"/>
  <c r="Y239" i="1"/>
  <c r="Y201" i="1"/>
  <c r="Y519" i="1"/>
  <c r="Y495" i="1"/>
  <c r="Y481" i="1"/>
  <c r="Y410" i="1"/>
  <c r="Y336" i="1"/>
  <c r="X551" i="1"/>
  <c r="Y315" i="1"/>
  <c r="Y248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<sst xmlns="http://schemas.openxmlformats.org/spreadsheetml/2006/main" count="2424" uniqueCount="815">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</sst>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45495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0.58333333333333337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103</v>
      </c>
      <c r="X53" s="381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107.57777777777777</v>
      </c>
      <c r="BM53" s="64">
        <f>IFERROR(X53*I53/H53,"0")</f>
        <v>112.8</v>
      </c>
      <c r="BN53" s="64">
        <f>IFERROR(1/J53*(W53/H53),"0")</f>
        <v>0.17030423280423279</v>
      </c>
      <c r="BO53" s="64">
        <f>IFERROR(1/J53*(X53/H53),"0")</f>
        <v>0.17857142857142855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9.5370370370370363</v>
      </c>
      <c r="X55" s="382">
        <f>IFERROR(X53/H53,"0")+IFERROR(X54/H54,"0")</f>
        <v>10</v>
      </c>
      <c r="Y55" s="382">
        <f>IFERROR(IF(Y53="",0,Y53),"0")+IFERROR(IF(Y54="",0,Y54),"0")</f>
        <v>0.21749999999999997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103</v>
      </c>
      <c r="X56" s="382">
        <f>IFERROR(SUM(X53:X54),"0")</f>
        <v>108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62</v>
      </c>
      <c r="X68" s="381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64.755555555555546</v>
      </c>
      <c r="BM68" s="64">
        <f t="shared" si="9"/>
        <v>67.680000000000007</v>
      </c>
      <c r="BN68" s="64">
        <f t="shared" si="10"/>
        <v>0.1025132275132275</v>
      </c>
      <c r="BO68" s="64">
        <f t="shared" si="11"/>
        <v>0.10714285714285715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73</v>
      </c>
      <c r="X71" s="381">
        <f t="shared" si="6"/>
        <v>75.600000000000009</v>
      </c>
      <c r="Y71" s="36">
        <f t="shared" si="7"/>
        <v>0.15225</v>
      </c>
      <c r="Z71" s="56"/>
      <c r="AA71" s="57"/>
      <c r="AE71" s="64"/>
      <c r="BB71" s="89" t="s">
        <v>1</v>
      </c>
      <c r="BL71" s="64">
        <f t="shared" si="8"/>
        <v>76.24444444444444</v>
      </c>
      <c r="BM71" s="64">
        <f t="shared" si="9"/>
        <v>78.959999999999994</v>
      </c>
      <c r="BN71" s="64">
        <f t="shared" si="10"/>
        <v>0.12070105820105818</v>
      </c>
      <c r="BO71" s="64">
        <f t="shared" si="11"/>
        <v>0.125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160</v>
      </c>
      <c r="X73" s="381">
        <f t="shared" si="6"/>
        <v>168</v>
      </c>
      <c r="Y73" s="36">
        <f t="shared" si="7"/>
        <v>0.32624999999999998</v>
      </c>
      <c r="Z73" s="56"/>
      <c r="AA73" s="57"/>
      <c r="AE73" s="64"/>
      <c r="BB73" s="91" t="s">
        <v>1</v>
      </c>
      <c r="BL73" s="64">
        <f t="shared" si="8"/>
        <v>166.85714285714286</v>
      </c>
      <c r="BM73" s="64">
        <f t="shared" si="9"/>
        <v>175.20000000000002</v>
      </c>
      <c r="BN73" s="64">
        <f t="shared" si="10"/>
        <v>0.25510204081632654</v>
      </c>
      <c r="BO73" s="64">
        <f t="shared" si="11"/>
        <v>0.26785714285714285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26.785714285714285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0.60899999999999999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295</v>
      </c>
      <c r="X88" s="382">
        <f>IFERROR(SUM(X67:X86),"0")</f>
        <v>308.40000000000003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244</v>
      </c>
      <c r="X107" s="381">
        <f t="shared" si="18"/>
        <v>252</v>
      </c>
      <c r="Y107" s="36">
        <f>IFERROR(IF(X107=0,"",ROUNDUP(X107/H107,0)*0.02175),"")</f>
        <v>0.65249999999999997</v>
      </c>
      <c r="Z107" s="56"/>
      <c r="AA107" s="57"/>
      <c r="AE107" s="64"/>
      <c r="BB107" s="116" t="s">
        <v>1</v>
      </c>
      <c r="BL107" s="64">
        <f t="shared" si="19"/>
        <v>260.38285714285712</v>
      </c>
      <c r="BM107" s="64">
        <f t="shared" si="20"/>
        <v>268.91999999999996</v>
      </c>
      <c r="BN107" s="64">
        <f t="shared" si="21"/>
        <v>0.51870748299319724</v>
      </c>
      <c r="BO107" s="64">
        <f t="shared" si="22"/>
        <v>0.5357142857142857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6</v>
      </c>
      <c r="X115" s="381">
        <f t="shared" si="18"/>
        <v>6</v>
      </c>
      <c r="Y115" s="36">
        <f>IFERROR(IF(X115=0,"",ROUNDUP(X115/H115,0)*0.00502),"")</f>
        <v>2.5100000000000001E-2</v>
      </c>
      <c r="Z115" s="56"/>
      <c r="AA115" s="57"/>
      <c r="AE115" s="64"/>
      <c r="BB115" s="124" t="s">
        <v>1</v>
      </c>
      <c r="BL115" s="64">
        <f t="shared" si="19"/>
        <v>6.5000000000000009</v>
      </c>
      <c r="BM115" s="64">
        <f t="shared" si="20"/>
        <v>6.5000000000000009</v>
      </c>
      <c r="BN115" s="64">
        <f t="shared" si="21"/>
        <v>2.1367521367521368E-2</v>
      </c>
      <c r="BO115" s="64">
        <f t="shared" si="22"/>
        <v>2.1367521367521368E-2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8</v>
      </c>
      <c r="X119" s="381">
        <f t="shared" si="18"/>
        <v>9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9.1822222222222205</v>
      </c>
      <c r="BM119" s="64">
        <f t="shared" si="20"/>
        <v>10.329999999999998</v>
      </c>
      <c r="BN119" s="64">
        <f t="shared" si="21"/>
        <v>2.8490028490028491E-2</v>
      </c>
      <c r="BO119" s="64">
        <f t="shared" si="22"/>
        <v>3.2051282051282048E-2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38.492063492063494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40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0.71524999999999994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258</v>
      </c>
      <c r="X122" s="382">
        <f>IFERROR(SUM(X106:X120),"0")</f>
        <v>267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42</v>
      </c>
      <c r="X124" s="381">
        <f>IFERROR(IF(W124="",0,CEILING((W124/$H124),1)*$H124),"")</f>
        <v>42</v>
      </c>
      <c r="Y124" s="36">
        <f>IFERROR(IF(X124=0,"",ROUNDUP(X124/H124,0)*0.02175),"")</f>
        <v>0.10874999999999999</v>
      </c>
      <c r="Z124" s="56"/>
      <c r="AA124" s="57"/>
      <c r="AE124" s="64"/>
      <c r="BB124" s="130" t="s">
        <v>1</v>
      </c>
      <c r="BL124" s="64">
        <f>IFERROR(W124*I124/H124,"0")</f>
        <v>44.82</v>
      </c>
      <c r="BM124" s="64">
        <f>IFERROR(X124*I124/H124,"0")</f>
        <v>44.82</v>
      </c>
      <c r="BN124" s="64">
        <f>IFERROR(1/J124*(W124/H124),"0")</f>
        <v>8.9285714285714274E-2</v>
      </c>
      <c r="BO124" s="64">
        <f>IFERROR(1/J124*(X124/H124),"0")</f>
        <v>8.9285714285714274E-2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5</v>
      </c>
      <c r="X129" s="382">
        <f>IFERROR(X124/H124,"0")+IFERROR(X125/H125,"0")+IFERROR(X126/H126,"0")+IFERROR(X127/H127,"0")+IFERROR(X128/H128,"0")</f>
        <v>5</v>
      </c>
      <c r="Y129" s="382">
        <f>IFERROR(IF(Y124="",0,Y124),"0")+IFERROR(IF(Y125="",0,Y125),"0")+IFERROR(IF(Y126="",0,Y126),"0")+IFERROR(IF(Y127="",0,Y127),"0")+IFERROR(IF(Y128="",0,Y128),"0")</f>
        <v>0.10874999999999999</v>
      </c>
      <c r="Z129" s="383"/>
      <c r="AA129" s="383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42</v>
      </c>
      <c r="X130" s="382">
        <f>IFERROR(SUM(X124:X128),"0")</f>
        <v>42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413</v>
      </c>
      <c r="X134" s="381">
        <f>IFERROR(IF(W134="",0,CEILING((W134/$H134),1)*$H134),"")</f>
        <v>420</v>
      </c>
      <c r="Y134" s="36">
        <f>IFERROR(IF(X134=0,"",ROUNDUP(X134/H134,0)*0.02175),"")</f>
        <v>1.0874999999999999</v>
      </c>
      <c r="Z134" s="56"/>
      <c r="AA134" s="57"/>
      <c r="AE134" s="64"/>
      <c r="BB134" s="136" t="s">
        <v>1</v>
      </c>
      <c r="BL134" s="64">
        <f>IFERROR(W134*I134/H134,"0")</f>
        <v>440.435</v>
      </c>
      <c r="BM134" s="64">
        <f>IFERROR(X134*I134/H134,"0")</f>
        <v>447.9</v>
      </c>
      <c r="BN134" s="64">
        <f>IFERROR(1/J134*(W134/H134),"0")</f>
        <v>0.87797619047619035</v>
      </c>
      <c r="BO134" s="64">
        <f>IFERROR(1/J134*(X134/H134),"0")</f>
        <v>0.89285714285714279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49.166666666666664</v>
      </c>
      <c r="X138" s="382">
        <f>IFERROR(X133/H133,"0")+IFERROR(X134/H134,"0")+IFERROR(X135/H135,"0")+IFERROR(X136/H136,"0")+IFERROR(X137/H137,"0")</f>
        <v>50</v>
      </c>
      <c r="Y138" s="382">
        <f>IFERROR(IF(Y133="",0,Y133),"0")+IFERROR(IF(Y134="",0,Y134),"0")+IFERROR(IF(Y135="",0,Y135),"0")+IFERROR(IF(Y136="",0,Y136),"0")+IFERROR(IF(Y137="",0,Y137),"0")</f>
        <v>1.0874999999999999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413</v>
      </c>
      <c r="X139" s="382">
        <f>IFERROR(SUM(X133:X137),"0")</f>
        <v>420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122</v>
      </c>
      <c r="X174" s="381">
        <f t="shared" ref="X174:X181" si="28"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126.74444444444445</v>
      </c>
      <c r="BM174" s="64">
        <f t="shared" ref="BM174:BM181" si="30">IFERROR(X174*I174/H174,"0")</f>
        <v>129.03</v>
      </c>
      <c r="BN174" s="64">
        <f t="shared" ref="BN174:BN181" si="31">IFERROR(1/J174*(W174/H174),"0")</f>
        <v>0.18827160493827161</v>
      </c>
      <c r="BO174" s="64">
        <f t="shared" ref="BO174:BO181" si="32">IFERROR(1/J174*(X174/H174),"0")</f>
        <v>0.19166666666666665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88</v>
      </c>
      <c r="X175" s="381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91.422222222222217</v>
      </c>
      <c r="BM175" s="64">
        <f t="shared" si="30"/>
        <v>95.37</v>
      </c>
      <c r="BN175" s="64">
        <f t="shared" si="31"/>
        <v>0.13580246913580246</v>
      </c>
      <c r="BO175" s="64">
        <f t="shared" si="32"/>
        <v>0.14166666666666666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38.888888888888886</v>
      </c>
      <c r="X182" s="382">
        <f>IFERROR(X174/H174,"0")+IFERROR(X175/H175,"0")+IFERROR(X176/H176,"0")+IFERROR(X177/H177,"0")+IFERROR(X178/H178,"0")+IFERROR(X179/H179,"0")+IFERROR(X180/H180,"0")+IFERROR(X181/H181,"0")</f>
        <v>40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0.37480000000000002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210</v>
      </c>
      <c r="X183" s="382">
        <f>IFERROR(SUM(X174:X181),"0")</f>
        <v>216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98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105.08615384615385</v>
      </c>
      <c r="BM187" s="64">
        <f t="shared" si="35"/>
        <v>108.732</v>
      </c>
      <c r="BN187" s="64">
        <f t="shared" si="36"/>
        <v>0.22435897435897434</v>
      </c>
      <c r="BO187" s="64">
        <f t="shared" si="37"/>
        <v>0.23214285714285712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81</v>
      </c>
      <c r="X190" s="381">
        <f t="shared" si="33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0" t="s">
        <v>1</v>
      </c>
      <c r="BL190" s="64">
        <f t="shared" si="34"/>
        <v>90.18</v>
      </c>
      <c r="BM190" s="64">
        <f t="shared" si="35"/>
        <v>90.847999999999999</v>
      </c>
      <c r="BN190" s="64">
        <f t="shared" si="36"/>
        <v>0.21634615384615383</v>
      </c>
      <c r="BO190" s="64">
        <f t="shared" si="37"/>
        <v>0.21794871794871795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69</v>
      </c>
      <c r="X192" s="381">
        <f t="shared" si="33"/>
        <v>69.599999999999994</v>
      </c>
      <c r="Y192" s="36">
        <f>IFERROR(IF(X192=0,"",ROUNDUP(X192/H192,0)*0.00753),"")</f>
        <v>0.21837000000000001</v>
      </c>
      <c r="Z192" s="56"/>
      <c r="AA192" s="57"/>
      <c r="AE192" s="64"/>
      <c r="BB192" s="172" t="s">
        <v>1</v>
      </c>
      <c r="BL192" s="64">
        <f t="shared" si="34"/>
        <v>74.75</v>
      </c>
      <c r="BM192" s="64">
        <f t="shared" si="35"/>
        <v>75.399999999999991</v>
      </c>
      <c r="BN192" s="64">
        <f t="shared" si="36"/>
        <v>0.18429487179487178</v>
      </c>
      <c r="BO192" s="64">
        <f t="shared" si="37"/>
        <v>0.1858974358974359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79</v>
      </c>
      <c r="X194" s="381">
        <f t="shared" si="33"/>
        <v>79.2</v>
      </c>
      <c r="Y194" s="36">
        <f t="shared" ref="Y194:Y200" si="38">IFERROR(IF(X194=0,"",ROUNDUP(X194/H194,0)*0.00753),"")</f>
        <v>0.24849000000000002</v>
      </c>
      <c r="Z194" s="56"/>
      <c r="AA194" s="57"/>
      <c r="AE194" s="64"/>
      <c r="BB194" s="174" t="s">
        <v>1</v>
      </c>
      <c r="BL194" s="64">
        <f t="shared" si="34"/>
        <v>88.545833333333334</v>
      </c>
      <c r="BM194" s="64">
        <f t="shared" si="35"/>
        <v>88.77000000000001</v>
      </c>
      <c r="BN194" s="64">
        <f t="shared" si="36"/>
        <v>0.21100427350427353</v>
      </c>
      <c r="BO194" s="64">
        <f t="shared" si="37"/>
        <v>0.21153846153846154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42</v>
      </c>
      <c r="X196" s="381">
        <f t="shared" si="33"/>
        <v>43.199999999999996</v>
      </c>
      <c r="Y196" s="36">
        <f t="shared" si="38"/>
        <v>0.13553999999999999</v>
      </c>
      <c r="Z196" s="56"/>
      <c r="AA196" s="57"/>
      <c r="AE196" s="64"/>
      <c r="BB196" s="176" t="s">
        <v>1</v>
      </c>
      <c r="BL196" s="64">
        <f t="shared" si="34"/>
        <v>46.760000000000005</v>
      </c>
      <c r="BM196" s="64">
        <f t="shared" si="35"/>
        <v>48.095999999999997</v>
      </c>
      <c r="BN196" s="64">
        <f t="shared" si="36"/>
        <v>0.11217948717948717</v>
      </c>
      <c r="BO196" s="64">
        <f t="shared" si="37"/>
        <v>0.11538461538461538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57</v>
      </c>
      <c r="X197" s="381">
        <f t="shared" si="33"/>
        <v>57.599999999999994</v>
      </c>
      <c r="Y197" s="36">
        <f t="shared" si="38"/>
        <v>0.18071999999999999</v>
      </c>
      <c r="Z197" s="56"/>
      <c r="AA197" s="57"/>
      <c r="AE197" s="64"/>
      <c r="BB197" s="177" t="s">
        <v>1</v>
      </c>
      <c r="BL197" s="64">
        <f t="shared" si="34"/>
        <v>63.46</v>
      </c>
      <c r="BM197" s="64">
        <f t="shared" si="35"/>
        <v>64.128</v>
      </c>
      <c r="BN197" s="64">
        <f t="shared" si="36"/>
        <v>0.15224358974358973</v>
      </c>
      <c r="BO197" s="64">
        <f t="shared" si="37"/>
        <v>0.15384615384615385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61</v>
      </c>
      <c r="X199" s="381">
        <f t="shared" si="33"/>
        <v>62.4</v>
      </c>
      <c r="Y199" s="36">
        <f t="shared" si="38"/>
        <v>0.19578000000000001</v>
      </c>
      <c r="Z199" s="56"/>
      <c r="AA199" s="57"/>
      <c r="AE199" s="64"/>
      <c r="BB199" s="179" t="s">
        <v>1</v>
      </c>
      <c r="BL199" s="64">
        <f t="shared" si="34"/>
        <v>67.913333333333341</v>
      </c>
      <c r="BM199" s="64">
        <f t="shared" si="35"/>
        <v>69.472000000000008</v>
      </c>
      <c r="BN199" s="64">
        <f t="shared" si="36"/>
        <v>0.16292735042735043</v>
      </c>
      <c r="BO199" s="64">
        <f t="shared" si="37"/>
        <v>0.16666666666666666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63</v>
      </c>
      <c r="X200" s="381">
        <f t="shared" si="33"/>
        <v>64.8</v>
      </c>
      <c r="Y200" s="36">
        <f t="shared" si="38"/>
        <v>0.20331000000000002</v>
      </c>
      <c r="Z200" s="56"/>
      <c r="AA200" s="57"/>
      <c r="AE200" s="64"/>
      <c r="BB200" s="180" t="s">
        <v>1</v>
      </c>
      <c r="BL200" s="64">
        <f t="shared" si="34"/>
        <v>70.297499999999999</v>
      </c>
      <c r="BM200" s="64">
        <f t="shared" si="35"/>
        <v>72.305999999999997</v>
      </c>
      <c r="BN200" s="64">
        <f t="shared" si="36"/>
        <v>0.16826923076923075</v>
      </c>
      <c r="BO200" s="64">
        <f t="shared" si="37"/>
        <v>0.17307692307692307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200.89743589743588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204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1.7209800000000002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550</v>
      </c>
      <c r="X202" s="382">
        <f>IFERROR(SUM(X185:X200),"0")</f>
        <v>559.79999999999995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54</v>
      </c>
      <c r="X207" s="381">
        <f>IFERROR(IF(W207="",0,CEILING((W207/$H207),1)*$H207),"")</f>
        <v>55.199999999999996</v>
      </c>
      <c r="Y207" s="36">
        <f>IFERROR(IF(X207=0,"",ROUNDUP(X207/H207,0)*0.00753),"")</f>
        <v>0.17319000000000001</v>
      </c>
      <c r="Z207" s="56"/>
      <c r="AA207" s="57"/>
      <c r="AE207" s="64"/>
      <c r="BB207" s="184" t="s">
        <v>1</v>
      </c>
      <c r="BL207" s="64">
        <f>IFERROR(W207*I207/H207,"0")</f>
        <v>60.120000000000005</v>
      </c>
      <c r="BM207" s="64">
        <f>IFERROR(X207*I207/H207,"0")</f>
        <v>61.455999999999996</v>
      </c>
      <c r="BN207" s="64">
        <f>IFERROR(1/J207*(W207/H207),"0")</f>
        <v>0.14423076923076922</v>
      </c>
      <c r="BO207" s="64">
        <f>IFERROR(1/J207*(X207/H207),"0")</f>
        <v>0.14743589743589744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48</v>
      </c>
      <c r="X208" s="381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42.5</v>
      </c>
      <c r="X209" s="382">
        <f>IFERROR(X204/H204,"0")+IFERROR(X205/H205,"0")+IFERROR(X206/H206,"0")+IFERROR(X207/H207,"0")+IFERROR(X208/H208,"0")</f>
        <v>43</v>
      </c>
      <c r="Y209" s="382">
        <f>IFERROR(IF(Y204="",0,Y204),"0")+IFERROR(IF(Y205="",0,Y205),"0")+IFERROR(IF(Y206="",0,Y206),"0")+IFERROR(IF(Y207="",0,Y207),"0")+IFERROR(IF(Y208="",0,Y208),"0")</f>
        <v>0.32379000000000002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102</v>
      </c>
      <c r="X210" s="382">
        <f>IFERROR(SUM(X204:X208),"0")</f>
        <v>103.19999999999999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30</v>
      </c>
      <c r="X216" s="381">
        <f t="shared" si="39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0"/>
        <v>31.241379310344826</v>
      </c>
      <c r="BM216" s="64">
        <f t="shared" si="41"/>
        <v>36.239999999999995</v>
      </c>
      <c r="BN216" s="64">
        <f t="shared" si="42"/>
        <v>4.6182266009852216E-2</v>
      </c>
      <c r="BO216" s="64">
        <f t="shared" si="43"/>
        <v>5.3571428571428568E-2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17</v>
      </c>
      <c r="X220" s="381">
        <f t="shared" si="39"/>
        <v>20</v>
      </c>
      <c r="Y220" s="36">
        <f>IFERROR(IF(X220=0,"",ROUNDUP(X220/H220,0)*0.00937),"")</f>
        <v>4.6850000000000003E-2</v>
      </c>
      <c r="Z220" s="56"/>
      <c r="AA220" s="57"/>
      <c r="AE220" s="64"/>
      <c r="BB220" s="193" t="s">
        <v>1</v>
      </c>
      <c r="BL220" s="64">
        <f t="shared" si="40"/>
        <v>18.02</v>
      </c>
      <c r="BM220" s="64">
        <f t="shared" si="41"/>
        <v>21.200000000000003</v>
      </c>
      <c r="BN220" s="64">
        <f t="shared" si="42"/>
        <v>3.5416666666666666E-2</v>
      </c>
      <c r="BO220" s="64">
        <f t="shared" si="43"/>
        <v>4.1666666666666664E-2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6.8362068965517242</v>
      </c>
      <c r="X222" s="382">
        <f>IFERROR(X213/H213,"0")+IFERROR(X214/H214,"0")+IFERROR(X215/H215,"0")+IFERROR(X216/H216,"0")+IFERROR(X217/H217,"0")+IFERROR(X218/H218,"0")+IFERROR(X219/H219,"0")+IFERROR(X220/H220,"0")+IFERROR(X221/H221,"0")</f>
        <v>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0.11210000000000001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47</v>
      </c>
      <c r="X223" s="382">
        <f>IFERROR(SUM(X213:X221),"0")</f>
        <v>54.8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27</v>
      </c>
      <c r="X231" s="381">
        <f t="shared" ref="X231:X238" si="44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8" si="45">IFERROR(W231*I231/H231,"0")</f>
        <v>28.117241379310347</v>
      </c>
      <c r="BM231" s="64">
        <f t="shared" ref="BM231:BM238" si="46">IFERROR(X231*I231/H231,"0")</f>
        <v>36.239999999999995</v>
      </c>
      <c r="BN231" s="64">
        <f t="shared" ref="BN231:BN238" si="47">IFERROR(1/J231*(W231/H231),"0")</f>
        <v>4.1564039408866993E-2</v>
      </c>
      <c r="BO231" s="64">
        <f t="shared" ref="BO231:BO238" si="48">IFERROR(1/J231*(X231/H231),"0")</f>
        <v>5.3571428571428568E-2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2.3275862068965516</v>
      </c>
      <c r="X239" s="382">
        <f>IFERROR(X231/H231,"0")+IFERROR(X232/H232,"0")+IFERROR(X233/H233,"0")+IFERROR(X234/H234,"0")+IFERROR(X235/H235,"0")+IFERROR(X236/H236,"0")+IFERROR(X237/H237,"0")+IFERROR(X238/H238,"0")</f>
        <v>3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6.5250000000000002E-2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27</v>
      </c>
      <c r="X240" s="382">
        <f>IFERROR(SUM(X231:X238),"0")</f>
        <v>34.799999999999997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23</v>
      </c>
      <c r="X264" s="381">
        <f>IFERROR(IF(W264="",0,CEILING((W264/$H264),1)*$H264),"")</f>
        <v>25.200000000000003</v>
      </c>
      <c r="Y264" s="36">
        <f>IFERROR(IF(X264=0,"",ROUNDUP(X264/H264,0)*0.00753),"")</f>
        <v>4.5179999999999998E-2</v>
      </c>
      <c r="Z264" s="56"/>
      <c r="AA264" s="57"/>
      <c r="AE264" s="64"/>
      <c r="BB264" s="219" t="s">
        <v>1</v>
      </c>
      <c r="BL264" s="64">
        <f>IFERROR(W264*I264/H264,"0")</f>
        <v>24.423809523809524</v>
      </c>
      <c r="BM264" s="64">
        <f>IFERROR(X264*I264/H264,"0")</f>
        <v>26.76</v>
      </c>
      <c r="BN264" s="64">
        <f>IFERROR(1/J264*(W264/H264),"0")</f>
        <v>3.5103785103785104E-2</v>
      </c>
      <c r="BO264" s="64">
        <f>IFERROR(1/J264*(X264/H264),"0")</f>
        <v>3.8461538461538464E-2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5.4761904761904763</v>
      </c>
      <c r="X267" s="382">
        <f>IFERROR(X264/H264,"0")+IFERROR(X265/H265,"0")+IFERROR(X266/H266,"0")</f>
        <v>6</v>
      </c>
      <c r="Y267" s="382">
        <f>IFERROR(IF(Y264="",0,Y264),"0")+IFERROR(IF(Y265="",0,Y265),"0")+IFERROR(IF(Y266="",0,Y266),"0")</f>
        <v>4.5179999999999998E-2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23</v>
      </c>
      <c r="X268" s="382">
        <f>IFERROR(SUM(X264:X266),"0")</f>
        <v>25.200000000000003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111</v>
      </c>
      <c r="X281" s="381">
        <f>IFERROR(IF(W281="",0,CEILING((W281/$H281),1)*$H281),"")</f>
        <v>117</v>
      </c>
      <c r="Y281" s="36">
        <f>IFERROR(IF(X281=0,"",ROUNDUP(X281/H281,0)*0.02175),"")</f>
        <v>0.32624999999999998</v>
      </c>
      <c r="Z281" s="56"/>
      <c r="AA281" s="57"/>
      <c r="AE281" s="64"/>
      <c r="BB281" s="230" t="s">
        <v>1</v>
      </c>
      <c r="BL281" s="64">
        <f>IFERROR(W281*I281/H281,"0")</f>
        <v>119.02615384615386</v>
      </c>
      <c r="BM281" s="64">
        <f>IFERROR(X281*I281/H281,"0")</f>
        <v>125.46000000000001</v>
      </c>
      <c r="BN281" s="64">
        <f>IFERROR(1/J281*(W281/H281),"0")</f>
        <v>0.25412087912087911</v>
      </c>
      <c r="BO281" s="64">
        <f>IFERROR(1/J281*(X281/H281),"0")</f>
        <v>0.26785714285714285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39</v>
      </c>
      <c r="X282" s="381">
        <f>IFERROR(IF(W282="",0,CEILING((W282/$H282),1)*$H282),"")</f>
        <v>42</v>
      </c>
      <c r="Y282" s="36">
        <f>IFERROR(IF(X282=0,"",ROUNDUP(X282/H282,0)*0.02175),"")</f>
        <v>0.10874999999999999</v>
      </c>
      <c r="Z282" s="56"/>
      <c r="AA282" s="57"/>
      <c r="AE282" s="64"/>
      <c r="BB282" s="231" t="s">
        <v>1</v>
      </c>
      <c r="BL282" s="64">
        <f>IFERROR(W282*I282/H282,"0")</f>
        <v>41.618571428571428</v>
      </c>
      <c r="BM282" s="64">
        <f>IFERROR(X282*I282/H282,"0")</f>
        <v>44.82</v>
      </c>
      <c r="BN282" s="64">
        <f>IFERROR(1/J282*(W282/H282),"0")</f>
        <v>8.2908163265306103E-2</v>
      </c>
      <c r="BO282" s="64">
        <f>IFERROR(1/J282*(X282/H282),"0")</f>
        <v>8.9285714285714274E-2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18.873626373626372</v>
      </c>
      <c r="X283" s="382">
        <f>IFERROR(X280/H280,"0")+IFERROR(X281/H281,"0")+IFERROR(X282/H282,"0")</f>
        <v>20</v>
      </c>
      <c r="Y283" s="382">
        <f>IFERROR(IF(Y280="",0,Y280),"0")+IFERROR(IF(Y281="",0,Y281),"0")+IFERROR(IF(Y282="",0,Y282),"0")</f>
        <v>0.43499999999999994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150</v>
      </c>
      <c r="X284" s="382">
        <f>IFERROR(SUM(X280:X282),"0")</f>
        <v>159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878</v>
      </c>
      <c r="X326" s="381">
        <f t="shared" si="59"/>
        <v>885</v>
      </c>
      <c r="Y326" s="36">
        <f>IFERROR(IF(X326=0,"",ROUNDUP(X326/H326,0)*0.02175),"")</f>
        <v>1.28325</v>
      </c>
      <c r="Z326" s="56"/>
      <c r="AA326" s="57"/>
      <c r="AE326" s="64"/>
      <c r="BB326" s="247" t="s">
        <v>1</v>
      </c>
      <c r="BL326" s="64">
        <f t="shared" si="60"/>
        <v>906.096</v>
      </c>
      <c r="BM326" s="64">
        <f t="shared" si="61"/>
        <v>913.32</v>
      </c>
      <c r="BN326" s="64">
        <f t="shared" si="62"/>
        <v>1.2194444444444443</v>
      </c>
      <c r="BO326" s="64">
        <f t="shared" si="63"/>
        <v>1.2291666666666665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1383</v>
      </c>
      <c r="X328" s="381">
        <f t="shared" si="59"/>
        <v>1395</v>
      </c>
      <c r="Y328" s="36">
        <f>IFERROR(IF(X328=0,"",ROUNDUP(X328/H328,0)*0.02175),"")</f>
        <v>2.0227499999999998</v>
      </c>
      <c r="Z328" s="56"/>
      <c r="AA328" s="57"/>
      <c r="AE328" s="64"/>
      <c r="BB328" s="249" t="s">
        <v>1</v>
      </c>
      <c r="BL328" s="64">
        <f t="shared" si="60"/>
        <v>1427.2560000000001</v>
      </c>
      <c r="BM328" s="64">
        <f t="shared" si="61"/>
        <v>1439.64</v>
      </c>
      <c r="BN328" s="64">
        <f t="shared" si="62"/>
        <v>1.9208333333333334</v>
      </c>
      <c r="BO328" s="64">
        <f t="shared" si="63"/>
        <v>1.9375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820</v>
      </c>
      <c r="X330" s="381">
        <f t="shared" si="59"/>
        <v>825</v>
      </c>
      <c r="Y330" s="36">
        <f>IFERROR(IF(X330=0,"",ROUNDUP(X330/H330,0)*0.02175),"")</f>
        <v>1.1962499999999998</v>
      </c>
      <c r="Z330" s="56"/>
      <c r="AA330" s="57"/>
      <c r="AE330" s="64"/>
      <c r="BB330" s="251" t="s">
        <v>1</v>
      </c>
      <c r="BL330" s="64">
        <f t="shared" si="60"/>
        <v>846.24</v>
      </c>
      <c r="BM330" s="64">
        <f t="shared" si="61"/>
        <v>851.4</v>
      </c>
      <c r="BN330" s="64">
        <f t="shared" si="62"/>
        <v>1.1388888888888888</v>
      </c>
      <c r="BO330" s="64">
        <f t="shared" si="63"/>
        <v>1.1458333333333333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205.4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207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4.5022500000000001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3081</v>
      </c>
      <c r="X337" s="382">
        <f>IFERROR(SUM(X324:X335),"0")</f>
        <v>3105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876</v>
      </c>
      <c r="X339" s="381">
        <f>IFERROR(IF(W339="",0,CEILING((W339/$H339),1)*$H339),"")</f>
        <v>885</v>
      </c>
      <c r="Y339" s="36">
        <f>IFERROR(IF(X339=0,"",ROUNDUP(X339/H339,0)*0.02175),"")</f>
        <v>1.28325</v>
      </c>
      <c r="Z339" s="56"/>
      <c r="AA339" s="57"/>
      <c r="AE339" s="64"/>
      <c r="BB339" s="257" t="s">
        <v>1</v>
      </c>
      <c r="BL339" s="64">
        <f>IFERROR(W339*I339/H339,"0")</f>
        <v>904.03199999999993</v>
      </c>
      <c r="BM339" s="64">
        <f>IFERROR(X339*I339/H339,"0")</f>
        <v>913.32</v>
      </c>
      <c r="BN339" s="64">
        <f>IFERROR(1/J339*(W339/H339),"0")</f>
        <v>1.2166666666666666</v>
      </c>
      <c r="BO339" s="64">
        <f>IFERROR(1/J339*(X339/H339),"0")</f>
        <v>1.2291666666666665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58.4</v>
      </c>
      <c r="X341" s="382">
        <f>IFERROR(X339/H339,"0")+IFERROR(X340/H340,"0")</f>
        <v>59</v>
      </c>
      <c r="Y341" s="382">
        <f>IFERROR(IF(Y339="",0,Y339),"0")+IFERROR(IF(Y340="",0,Y340),"0")</f>
        <v>1.28325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876</v>
      </c>
      <c r="X342" s="382">
        <f>IFERROR(SUM(X339:X340),"0")</f>
        <v>885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99</v>
      </c>
      <c r="X346" s="381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1" t="s">
        <v>1</v>
      </c>
      <c r="BL346" s="64">
        <f>IFERROR(W346*I346/H346,"0")</f>
        <v>106.15846153846155</v>
      </c>
      <c r="BM346" s="64">
        <f>IFERROR(X346*I346/H346,"0")</f>
        <v>108.732</v>
      </c>
      <c r="BN346" s="64">
        <f>IFERROR(1/J346*(W346/H346),"0")</f>
        <v>0.22664835164835165</v>
      </c>
      <c r="BO346" s="64">
        <f>IFERROR(1/J346*(X346/H346),"0")</f>
        <v>0.23214285714285712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12.692307692307693</v>
      </c>
      <c r="X347" s="382">
        <f>IFERROR(X344/H344,"0")+IFERROR(X345/H345,"0")+IFERROR(X346/H346,"0")</f>
        <v>13</v>
      </c>
      <c r="Y347" s="382">
        <f>IFERROR(IF(Y344="",0,Y344),"0")+IFERROR(IF(Y345="",0,Y345),"0")+IFERROR(IF(Y346="",0,Y346),"0")</f>
        <v>0.28275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99</v>
      </c>
      <c r="X348" s="382">
        <f>IFERROR(SUM(X344:X346),"0")</f>
        <v>101.39999999999999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90</v>
      </c>
      <c r="X350" s="381">
        <f>IFERROR(IF(W350="",0,CEILING((W350/$H350),1)*$H350),"")</f>
        <v>93.6</v>
      </c>
      <c r="Y350" s="36">
        <f>IFERROR(IF(X350=0,"",ROUNDUP(X350/H350,0)*0.02175),"")</f>
        <v>0.26100000000000001</v>
      </c>
      <c r="Z350" s="56"/>
      <c r="AA350" s="57"/>
      <c r="AE350" s="64"/>
      <c r="BB350" s="262" t="s">
        <v>1</v>
      </c>
      <c r="BL350" s="64">
        <f>IFERROR(W350*I350/H350,"0")</f>
        <v>96.507692307692324</v>
      </c>
      <c r="BM350" s="64">
        <f>IFERROR(X350*I350/H350,"0")</f>
        <v>100.36800000000001</v>
      </c>
      <c r="BN350" s="64">
        <f>IFERROR(1/J350*(W350/H350),"0")</f>
        <v>0.20604395604395603</v>
      </c>
      <c r="BO350" s="64">
        <f>IFERROR(1/J350*(X350/H350),"0")</f>
        <v>0.21428571428571427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11.538461538461538</v>
      </c>
      <c r="X352" s="382">
        <f>IFERROR(X350/H350,"0")+IFERROR(X351/H351,"0")</f>
        <v>12</v>
      </c>
      <c r="Y352" s="382">
        <f>IFERROR(IF(Y350="",0,Y350),"0")+IFERROR(IF(Y351="",0,Y351),"0")</f>
        <v>0.26100000000000001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90</v>
      </c>
      <c r="X353" s="382">
        <f>IFERROR(SUM(X350:X351),"0")</f>
        <v>93.6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151</v>
      </c>
      <c r="X367" s="381">
        <f>IFERROR(IF(W367="",0,CEILING((W367/$H367),1)*$H367),"")</f>
        <v>156</v>
      </c>
      <c r="Y367" s="36">
        <f>IFERROR(IF(X367=0,"",ROUNDUP(X367/H367,0)*0.02175),"")</f>
        <v>0.43499999999999994</v>
      </c>
      <c r="Z367" s="56"/>
      <c r="AA367" s="57"/>
      <c r="AE367" s="64"/>
      <c r="BB367" s="269" t="s">
        <v>1</v>
      </c>
      <c r="BL367" s="64">
        <f>IFERROR(W367*I367/H367,"0")</f>
        <v>161.91846153846157</v>
      </c>
      <c r="BM367" s="64">
        <f>IFERROR(X367*I367/H367,"0")</f>
        <v>167.28000000000003</v>
      </c>
      <c r="BN367" s="64">
        <f>IFERROR(1/J367*(W367/H367),"0")</f>
        <v>0.34569597069597063</v>
      </c>
      <c r="BO367" s="64">
        <f>IFERROR(1/J367*(X367/H367),"0")</f>
        <v>0.3571428571428571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19.358974358974358</v>
      </c>
      <c r="X372" s="382">
        <f>IFERROR(X367/H367,"0")+IFERROR(X368/H368,"0")+IFERROR(X369/H369,"0")+IFERROR(X370/H370,"0")+IFERROR(X371/H371,"0")</f>
        <v>20</v>
      </c>
      <c r="Y372" s="382">
        <f>IFERROR(IF(Y367="",0,Y367),"0")+IFERROR(IF(Y368="",0,Y368),"0")+IFERROR(IF(Y369="",0,Y369),"0")+IFERROR(IF(Y370="",0,Y370),"0")+IFERROR(IF(Y371="",0,Y371),"0")</f>
        <v>0.43499999999999994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151</v>
      </c>
      <c r="X373" s="382">
        <f>IFERROR(SUM(X367:X371),"0")</f>
        <v>156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75</v>
      </c>
      <c r="X387" s="381">
        <f t="shared" ref="X387:X409" si="64">IFERROR(IF(W387="",0,CEILING((W387/$H387),1)*$H387),"")</f>
        <v>75.600000000000009</v>
      </c>
      <c r="Y387" s="36">
        <f t="shared" ref="Y387:Y393" si="65">IFERROR(IF(X387=0,"",ROUNDUP(X387/H387,0)*0.00753),"")</f>
        <v>0.13553999999999999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79.107142857142847</v>
      </c>
      <c r="BM387" s="64">
        <f t="shared" ref="BM387:BM409" si="67">IFERROR(X387*I387/H387,"0")</f>
        <v>79.739999999999995</v>
      </c>
      <c r="BN387" s="64">
        <f t="shared" ref="BN387:BN409" si="68">IFERROR(1/J387*(W387/H387),"0")</f>
        <v>0.11446886446886446</v>
      </c>
      <c r="BO387" s="64">
        <f t="shared" ref="BO387:BO409" si="69">IFERROR(1/J387*(X387/H387),"0")</f>
        <v>0.11538461538461538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78</v>
      </c>
      <c r="X392" s="381">
        <f t="shared" si="64"/>
        <v>79.8</v>
      </c>
      <c r="Y392" s="36">
        <f t="shared" si="65"/>
        <v>0.14307</v>
      </c>
      <c r="Z392" s="56"/>
      <c r="AA392" s="57"/>
      <c r="AE392" s="64"/>
      <c r="BB392" s="283" t="s">
        <v>1</v>
      </c>
      <c r="BL392" s="64">
        <f t="shared" si="66"/>
        <v>82.271428571428558</v>
      </c>
      <c r="BM392" s="64">
        <f t="shared" si="67"/>
        <v>84.169999999999987</v>
      </c>
      <c r="BN392" s="64">
        <f t="shared" si="68"/>
        <v>0.11904761904761903</v>
      </c>
      <c r="BO392" s="64">
        <f t="shared" si="69"/>
        <v>0.12179487179487179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36.428571428571431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37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0.27861000000000002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153</v>
      </c>
      <c r="X411" s="382">
        <f>IFERROR(SUM(X387:X409),"0")</f>
        <v>155.4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2</v>
      </c>
      <c r="X418" s="381">
        <f>IFERROR(IF(W418="",0,CEILING((W418/$H418),1)*$H418),"")</f>
        <v>2.4</v>
      </c>
      <c r="Y418" s="36">
        <f>IFERROR(IF(X418=0,"",ROUNDUP(X418/H418,0)*0.00627),"")</f>
        <v>1.2540000000000001E-2</v>
      </c>
      <c r="Z418" s="56"/>
      <c r="AA418" s="57"/>
      <c r="AE418" s="64"/>
      <c r="BB418" s="303" t="s">
        <v>1</v>
      </c>
      <c r="BL418" s="64">
        <f>IFERROR(W418*I418/H418,"0")</f>
        <v>3</v>
      </c>
      <c r="BM418" s="64">
        <f>IFERROR(X418*I418/H418,"0")</f>
        <v>3.6000000000000005</v>
      </c>
      <c r="BN418" s="64">
        <f>IFERROR(1/J418*(W418/H418),"0")</f>
        <v>8.3333333333333332E-3</v>
      </c>
      <c r="BO418" s="64">
        <f>IFERROR(1/J418*(X418/H418),"0")</f>
        <v>0.01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1.6666666666666667</v>
      </c>
      <c r="X421" s="382">
        <f>IFERROR(X418/H418,"0")+IFERROR(X419/H419,"0")+IFERROR(X420/H420,"0")</f>
        <v>2</v>
      </c>
      <c r="Y421" s="382">
        <f>IFERROR(IF(Y418="",0,Y418),"0")+IFERROR(IF(Y419="",0,Y419),"0")+IFERROR(IF(Y420="",0,Y420),"0")</f>
        <v>1.2540000000000001E-2</v>
      </c>
      <c r="Z421" s="383"/>
      <c r="AA421" s="383"/>
    </row>
    <row r="422" spans="1:67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2</v>
      </c>
      <c r="X422" s="382">
        <f>IFERROR(SUM(X418:X420),"0")</f>
        <v>2.4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124</v>
      </c>
      <c r="X430" s="381">
        <f t="shared" si="71"/>
        <v>126</v>
      </c>
      <c r="Y430" s="36">
        <f>IFERROR(IF(X430=0,"",ROUNDUP(X430/H430,0)*0.00753),"")</f>
        <v>0.22590000000000002</v>
      </c>
      <c r="Z430" s="56"/>
      <c r="AA430" s="57"/>
      <c r="AE430" s="64"/>
      <c r="BB430" s="308" t="s">
        <v>1</v>
      </c>
      <c r="BL430" s="64">
        <f t="shared" si="72"/>
        <v>130.79047619047617</v>
      </c>
      <c r="BM430" s="64">
        <f t="shared" si="73"/>
        <v>132.89999999999998</v>
      </c>
      <c r="BN430" s="64">
        <f t="shared" si="74"/>
        <v>0.18925518925518925</v>
      </c>
      <c r="BO430" s="64">
        <f t="shared" si="75"/>
        <v>0.19230769230769229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29.523809523809522</v>
      </c>
      <c r="X437" s="382">
        <f>IFERROR(X429/H429,"0")+IFERROR(X430/H430,"0")+IFERROR(X431/H431,"0")+IFERROR(X432/H432,"0")+IFERROR(X433/H433,"0")+IFERROR(X434/H434,"0")+IFERROR(X435/H435,"0")+IFERROR(X436/H436,"0")</f>
        <v>30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0.22590000000000002</v>
      </c>
      <c r="Z437" s="383"/>
      <c r="AA437" s="383"/>
    </row>
    <row r="438" spans="1:67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124</v>
      </c>
      <c r="X438" s="382">
        <f>IFERROR(SUM(X429:X436),"0")</f>
        <v>126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1</v>
      </c>
      <c r="X440" s="381">
        <f>IFERROR(IF(W440="",0,CEILING((W440/$H440),1)*$H440),"")</f>
        <v>2</v>
      </c>
      <c r="Y440" s="36">
        <f>IFERROR(IF(X440=0,"",ROUNDUP(X440/H440,0)*0.00627),"")</f>
        <v>6.2700000000000004E-3</v>
      </c>
      <c r="Z440" s="56"/>
      <c r="AA440" s="57"/>
      <c r="AE440" s="64"/>
      <c r="BB440" s="315" t="s">
        <v>1</v>
      </c>
      <c r="BL440" s="64">
        <f>IFERROR(W440*I440/H440,"0")</f>
        <v>1.3</v>
      </c>
      <c r="BM440" s="64">
        <f>IFERROR(X440*I440/H440,"0")</f>
        <v>2.6</v>
      </c>
      <c r="BN440" s="64">
        <f>IFERROR(1/J440*(W440/H440),"0")</f>
        <v>2.5000000000000001E-3</v>
      </c>
      <c r="BO440" s="64">
        <f>IFERROR(1/J440*(X440/H440),"0")</f>
        <v>5.0000000000000001E-3</v>
      </c>
    </row>
    <row r="441" spans="1:67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0.5</v>
      </c>
      <c r="X441" s="382">
        <f>IFERROR(X440/H440,"0")</f>
        <v>1</v>
      </c>
      <c r="Y441" s="382">
        <f>IFERROR(IF(Y440="",0,Y440),"0")</f>
        <v>6.2700000000000004E-3</v>
      </c>
      <c r="Z441" s="383"/>
      <c r="AA441" s="383"/>
    </row>
    <row r="442" spans="1:67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1</v>
      </c>
      <c r="X442" s="382">
        <f>IFERROR(SUM(X440:X440),"0")</f>
        <v>2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3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3.6</v>
      </c>
      <c r="BM448" s="64">
        <f>IFERROR(X448*I448/H448,"0")</f>
        <v>3.6</v>
      </c>
      <c r="BN448" s="64">
        <f>IFERROR(1/J448*(W448/H448),"0")</f>
        <v>5.0000000000000001E-3</v>
      </c>
      <c r="BO448" s="64">
        <f>IFERROR(1/J448*(X448/H448),"0")</f>
        <v>5.0000000000000001E-3</v>
      </c>
    </row>
    <row r="449" spans="1:67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1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3</v>
      </c>
      <c r="X450" s="382">
        <f>IFERROR(SUM(X448:X448),"0")</f>
        <v>3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227</v>
      </c>
      <c r="X472" s="381">
        <f t="shared" si="77"/>
        <v>227.04000000000002</v>
      </c>
      <c r="Y472" s="36">
        <f t="shared" si="78"/>
        <v>0.51427999999999996</v>
      </c>
      <c r="Z472" s="56"/>
      <c r="AA472" s="57"/>
      <c r="AE472" s="64"/>
      <c r="BB472" s="325" t="s">
        <v>1</v>
      </c>
      <c r="BL472" s="64">
        <f t="shared" si="79"/>
        <v>242.47727272727272</v>
      </c>
      <c r="BM472" s="64">
        <f t="shared" si="80"/>
        <v>242.51999999999998</v>
      </c>
      <c r="BN472" s="64">
        <f t="shared" si="81"/>
        <v>0.41338869463869465</v>
      </c>
      <c r="BO472" s="64">
        <f t="shared" si="82"/>
        <v>0.41346153846153849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139</v>
      </c>
      <c r="X475" s="381">
        <f t="shared" si="77"/>
        <v>142.56</v>
      </c>
      <c r="Y475" s="36">
        <f t="shared" si="78"/>
        <v>0.32291999999999998</v>
      </c>
      <c r="Z475" s="56"/>
      <c r="AA475" s="57"/>
      <c r="AE475" s="64"/>
      <c r="BB475" s="328" t="s">
        <v>1</v>
      </c>
      <c r="BL475" s="64">
        <f t="shared" si="79"/>
        <v>148.47727272727272</v>
      </c>
      <c r="BM475" s="64">
        <f t="shared" si="80"/>
        <v>152.27999999999997</v>
      </c>
      <c r="BN475" s="64">
        <f t="shared" si="81"/>
        <v>0.25313228438228436</v>
      </c>
      <c r="BO475" s="64">
        <f t="shared" si="82"/>
        <v>0.25961538461538464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69.318181818181813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70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0.83719999999999994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366</v>
      </c>
      <c r="X482" s="382">
        <f>IFERROR(SUM(X471:X480),"0")</f>
        <v>369.6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122</v>
      </c>
      <c r="X484" s="381">
        <f>IFERROR(IF(W484="",0,CEILING((W484/$H484),1)*$H484),"")</f>
        <v>126.72</v>
      </c>
      <c r="Y484" s="36">
        <f>IFERROR(IF(X484=0,"",ROUNDUP(X484/H484,0)*0.01196),"")</f>
        <v>0.28704000000000002</v>
      </c>
      <c r="Z484" s="56"/>
      <c r="AA484" s="57"/>
      <c r="AE484" s="64"/>
      <c r="BB484" s="334" t="s">
        <v>1</v>
      </c>
      <c r="BL484" s="64">
        <f>IFERROR(W484*I484/H484,"0")</f>
        <v>130.31818181818178</v>
      </c>
      <c r="BM484" s="64">
        <f>IFERROR(X484*I484/H484,"0")</f>
        <v>135.35999999999999</v>
      </c>
      <c r="BN484" s="64">
        <f>IFERROR(1/J484*(W484/H484),"0")</f>
        <v>0.22217365967365968</v>
      </c>
      <c r="BO484" s="64">
        <f>IFERROR(1/J484*(X484/H484),"0")</f>
        <v>0.23076923076923078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23.106060606060606</v>
      </c>
      <c r="X486" s="382">
        <f>IFERROR(X484/H484,"0")+IFERROR(X485/H485,"0")</f>
        <v>24</v>
      </c>
      <c r="Y486" s="382">
        <f>IFERROR(IF(Y484="",0,Y484),"0")+IFERROR(IF(Y485="",0,Y485),"0")</f>
        <v>0.28704000000000002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122</v>
      </c>
      <c r="X487" s="382">
        <f>IFERROR(SUM(X484:X485),"0")</f>
        <v>126.72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175</v>
      </c>
      <c r="X489" s="381">
        <f t="shared" ref="X489:X494" si="83">IFERROR(IF(W489="",0,CEILING((W489/$H489),1)*$H489),"")</f>
        <v>179.52</v>
      </c>
      <c r="Y489" s="36">
        <f>IFERROR(IF(X489=0,"",ROUNDUP(X489/H489,0)*0.01196),"")</f>
        <v>0.40664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186.93181818181819</v>
      </c>
      <c r="BM489" s="64">
        <f t="shared" ref="BM489:BM494" si="85">IFERROR(X489*I489/H489,"0")</f>
        <v>191.76</v>
      </c>
      <c r="BN489" s="64">
        <f t="shared" ref="BN489:BN494" si="86">IFERROR(1/J489*(W489/H489),"0")</f>
        <v>0.31869172494172493</v>
      </c>
      <c r="BO489" s="64">
        <f t="shared" ref="BO489:BO494" si="87">IFERROR(1/J489*(X489/H489),"0")</f>
        <v>0.32692307692307693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42</v>
      </c>
      <c r="X490" s="381">
        <f t="shared" si="83"/>
        <v>42.24</v>
      </c>
      <c r="Y490" s="36">
        <f>IFERROR(IF(X490=0,"",ROUNDUP(X490/H490,0)*0.01196),"")</f>
        <v>9.5680000000000001E-2</v>
      </c>
      <c r="Z490" s="56"/>
      <c r="AA490" s="57"/>
      <c r="AE490" s="64"/>
      <c r="BB490" s="337" t="s">
        <v>1</v>
      </c>
      <c r="BL490" s="64">
        <f t="shared" si="84"/>
        <v>44.86363636363636</v>
      </c>
      <c r="BM490" s="64">
        <f t="shared" si="85"/>
        <v>45.12</v>
      </c>
      <c r="BN490" s="64">
        <f t="shared" si="86"/>
        <v>7.6486013986013984E-2</v>
      </c>
      <c r="BO490" s="64">
        <f t="shared" si="87"/>
        <v>7.6923076923076927E-2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10</v>
      </c>
      <c r="X491" s="381">
        <f t="shared" si="83"/>
        <v>10.56</v>
      </c>
      <c r="Y491" s="36">
        <f>IFERROR(IF(X491=0,"",ROUNDUP(X491/H491,0)*0.01196),"")</f>
        <v>2.392E-2</v>
      </c>
      <c r="Z491" s="56"/>
      <c r="AA491" s="57"/>
      <c r="AE491" s="64"/>
      <c r="BB491" s="338" t="s">
        <v>1</v>
      </c>
      <c r="BL491" s="64">
        <f t="shared" si="84"/>
        <v>10.681818181818182</v>
      </c>
      <c r="BM491" s="64">
        <f t="shared" si="85"/>
        <v>11.28</v>
      </c>
      <c r="BN491" s="64">
        <f t="shared" si="86"/>
        <v>1.8210955710955712E-2</v>
      </c>
      <c r="BO491" s="64">
        <f t="shared" si="87"/>
        <v>1.9230769230769232E-2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42.992424242424235</v>
      </c>
      <c r="X495" s="382">
        <f>IFERROR(X489/H489,"0")+IFERROR(X490/H490,"0")+IFERROR(X491/H491,"0")+IFERROR(X492/H492,"0")+IFERROR(X493/H493,"0")+IFERROR(X494/H494,"0")</f>
        <v>44</v>
      </c>
      <c r="Y495" s="382">
        <f>IFERROR(IF(Y489="",0,Y489),"0")+IFERROR(IF(Y490="",0,Y490),"0")+IFERROR(IF(Y491="",0,Y491),"0")+IFERROR(IF(Y492="",0,Y492),"0")+IFERROR(IF(Y493="",0,Y493),"0")+IFERROR(IF(Y494="",0,Y494),"0")</f>
        <v>0.52624000000000004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227</v>
      </c>
      <c r="X496" s="382">
        <f>IFERROR(SUM(X489:X494),"0")</f>
        <v>232.32000000000002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34</v>
      </c>
      <c r="X530" s="381">
        <f>IFERROR(IF(W530="",0,CEILING((W530/$H530),1)*$H530),"")</f>
        <v>37.800000000000004</v>
      </c>
      <c r="Y530" s="36">
        <f>IFERROR(IF(X530=0,"",ROUNDUP(X530/H530,0)*0.00753),"")</f>
        <v>6.7769999999999997E-2</v>
      </c>
      <c r="Z530" s="56"/>
      <c r="AA530" s="57"/>
      <c r="AE530" s="64"/>
      <c r="BB530" s="360" t="s">
        <v>1</v>
      </c>
      <c r="BL530" s="64">
        <f>IFERROR(W530*I530/H530,"0")</f>
        <v>36.104761904761901</v>
      </c>
      <c r="BM530" s="64">
        <f>IFERROR(X530*I530/H530,"0")</f>
        <v>40.14</v>
      </c>
      <c r="BN530" s="64">
        <f>IFERROR(1/J530*(W530/H530),"0")</f>
        <v>5.1892551892551889E-2</v>
      </c>
      <c r="BO530" s="64">
        <f>IFERROR(1/J530*(X530/H530),"0")</f>
        <v>5.7692307692307689E-2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8.0952380952380949</v>
      </c>
      <c r="X534" s="382">
        <f>IFERROR(X530/H530,"0")+IFERROR(X531/H531,"0")+IFERROR(X532/H532,"0")+IFERROR(X533/H533,"0")</f>
        <v>9</v>
      </c>
      <c r="Y534" s="382">
        <f>IFERROR(IF(Y530="",0,Y530),"0")+IFERROR(IF(Y531="",0,Y531),"0")+IFERROR(IF(Y532="",0,Y532),"0")+IFERROR(IF(Y533="",0,Y533),"0")</f>
        <v>6.7769999999999997E-2</v>
      </c>
      <c r="Z534" s="383"/>
      <c r="AA534" s="383"/>
    </row>
    <row r="535" spans="1:67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34</v>
      </c>
      <c r="X535" s="382">
        <f>IFERROR(SUM(X530:X533),"0")</f>
        <v>37.800000000000004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314</v>
      </c>
      <c r="X537" s="381">
        <f>IFERROR(IF(W537="",0,CEILING((W537/$H537),1)*$H537),"")</f>
        <v>319.8</v>
      </c>
      <c r="Y537" s="36">
        <f>IFERROR(IF(X537=0,"",ROUNDUP(X537/H537,0)*0.02175),"")</f>
        <v>0.89174999999999993</v>
      </c>
      <c r="Z537" s="56"/>
      <c r="AA537" s="57"/>
      <c r="AE537" s="64"/>
      <c r="BB537" s="364" t="s">
        <v>1</v>
      </c>
      <c r="BL537" s="64">
        <f>IFERROR(W537*I537/H537,"0")</f>
        <v>336.70461538461541</v>
      </c>
      <c r="BM537" s="64">
        <f>IFERROR(X537*I537/H537,"0")</f>
        <v>342.92400000000004</v>
      </c>
      <c r="BN537" s="64">
        <f>IFERROR(1/J537*(W537/H537),"0")</f>
        <v>0.71886446886446875</v>
      </c>
      <c r="BO537" s="64">
        <f>IFERROR(1/J537*(X537/H537),"0")</f>
        <v>0.7321428571428571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40.256410256410255</v>
      </c>
      <c r="X540" s="382">
        <f>IFERROR(X537/H537,"0")+IFERROR(X538/H538,"0")+IFERROR(X539/H539,"0")</f>
        <v>41</v>
      </c>
      <c r="Y540" s="382">
        <f>IFERROR(IF(Y537="",0,Y537),"0")+IFERROR(IF(Y538="",0,Y538),"0")+IFERROR(IF(Y539="",0,Y539),"0")</f>
        <v>0.89174999999999993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314</v>
      </c>
      <c r="X541" s="382">
        <f>IFERROR(SUM(X537:X539),"0")</f>
        <v>319.8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7863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8014.2400000000007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8262.7586829607189</v>
      </c>
      <c r="X550" s="382">
        <f>IFERROR(SUM(BM22:BM546),"0")</f>
        <v>8422.9320000000007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14</v>
      </c>
      <c r="X551" s="38">
        <f>ROUNDUP(SUM(BO22:BO546),0)</f>
        <v>14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8612.7586829607189</v>
      </c>
      <c r="X552" s="382">
        <f>GrossWeightTotalR+PalletQtyTotalR*25</f>
        <v>8772.9320000000007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1005.0585224481777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1027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15.718939999999998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108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617.40000000000009</v>
      </c>
      <c r="F559" s="46">
        <f>IFERROR(X133*1,"0")+IFERROR(X134*1,"0")+IFERROR(X135*1,"0")+IFERROR(X136*1,"0")+IFERROR(X137*1,"0")</f>
        <v>420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879.00000000000011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54.8</v>
      </c>
      <c r="K559" s="46">
        <f>IFERROR(X231*1,"0")+IFERROR(X232*1,"0")+IFERROR(X233*1,"0")+IFERROR(X234*1,"0")+IFERROR(X235*1,"0")+IFERROR(X236*1,"0")+IFERROR(X237*1,"0")+IFERROR(X238*1,"0")</f>
        <v>34.799999999999997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184.2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4185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156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157.80000000000001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131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728.64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357.6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50"/>
        <filter val="1 005,06"/>
        <filter val="1 383,00"/>
        <filter val="1,00"/>
        <filter val="1,67"/>
        <filter val="10,00"/>
        <filter val="102,00"/>
        <filter val="103,00"/>
        <filter val="11,54"/>
        <filter val="111,00"/>
        <filter val="12,69"/>
        <filter val="122,00"/>
        <filter val="124,00"/>
        <filter val="139,00"/>
        <filter val="14"/>
        <filter val="150,00"/>
        <filter val="151,00"/>
        <filter val="153,00"/>
        <filter val="160,00"/>
        <filter val="17,00"/>
        <filter val="175,00"/>
        <filter val="18,87"/>
        <filter val="19,36"/>
        <filter val="2,00"/>
        <filter val="2,33"/>
        <filter val="200,90"/>
        <filter val="205,40"/>
        <filter val="210,00"/>
        <filter val="227,00"/>
        <filter val="23,00"/>
        <filter val="23,11"/>
        <filter val="244,00"/>
        <filter val="258,00"/>
        <filter val="26,79"/>
        <filter val="27,00"/>
        <filter val="29,52"/>
        <filter val="295,00"/>
        <filter val="3 081,00"/>
        <filter val="3,00"/>
        <filter val="30,00"/>
        <filter val="314,00"/>
        <filter val="34,00"/>
        <filter val="36,43"/>
        <filter val="366,00"/>
        <filter val="38,49"/>
        <filter val="38,89"/>
        <filter val="39,00"/>
        <filter val="40,26"/>
        <filter val="413,00"/>
        <filter val="42,00"/>
        <filter val="42,50"/>
        <filter val="42,99"/>
        <filter val="47,00"/>
        <filter val="48,00"/>
        <filter val="49,17"/>
        <filter val="5,00"/>
        <filter val="5,48"/>
        <filter val="54,00"/>
        <filter val="550,00"/>
        <filter val="57,00"/>
        <filter val="58,40"/>
        <filter val="6,00"/>
        <filter val="6,84"/>
        <filter val="61,00"/>
        <filter val="62,00"/>
        <filter val="63,00"/>
        <filter val="69,00"/>
        <filter val="69,32"/>
        <filter val="7 863,00"/>
        <filter val="73,00"/>
        <filter val="75,00"/>
        <filter val="78,00"/>
        <filter val="79,00"/>
        <filter val="8 262,76"/>
        <filter val="8 612,76"/>
        <filter val="8,00"/>
        <filter val="8,10"/>
        <filter val="81,00"/>
        <filter val="820,00"/>
        <filter val="876,00"/>
        <filter val="878,00"/>
        <filter val="88,00"/>
        <filter val="9,54"/>
        <filter val="90,00"/>
        <filter val="98,00"/>
        <filter val="99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