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КИ филиалы\"/>
    </mc:Choice>
  </mc:AlternateContent>
  <xr:revisionPtr revIDLastSave="0" documentId="13_ncr:1_{905395D7-9C8E-4F1A-8B4C-C9AE2AC8ED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" l="1"/>
  <c r="F5" i="1" s="1"/>
  <c r="E99" i="1"/>
  <c r="E98" i="1"/>
  <c r="K98" i="1" s="1"/>
  <c r="O7" i="1"/>
  <c r="S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S22" i="1" s="1"/>
  <c r="O23" i="1"/>
  <c r="AB23" i="1" s="1"/>
  <c r="O24" i="1"/>
  <c r="O25" i="1"/>
  <c r="S25" i="1" s="1"/>
  <c r="O26" i="1"/>
  <c r="S26" i="1" s="1"/>
  <c r="O27" i="1"/>
  <c r="P27" i="1" s="1"/>
  <c r="AB27" i="1" s="1"/>
  <c r="O28" i="1"/>
  <c r="O29" i="1"/>
  <c r="AB29" i="1" s="1"/>
  <c r="O30" i="1"/>
  <c r="O31" i="1"/>
  <c r="S31" i="1" s="1"/>
  <c r="O32" i="1"/>
  <c r="P32" i="1" s="1"/>
  <c r="O33" i="1"/>
  <c r="O34" i="1"/>
  <c r="S34" i="1" s="1"/>
  <c r="O35" i="1"/>
  <c r="S35" i="1" s="1"/>
  <c r="O36" i="1"/>
  <c r="O37" i="1"/>
  <c r="O38" i="1"/>
  <c r="O39" i="1"/>
  <c r="O40" i="1"/>
  <c r="O41" i="1"/>
  <c r="O42" i="1"/>
  <c r="O43" i="1"/>
  <c r="S43" i="1" s="1"/>
  <c r="O44" i="1"/>
  <c r="O45" i="1"/>
  <c r="O46" i="1"/>
  <c r="O47" i="1"/>
  <c r="AB47" i="1" s="1"/>
  <c r="O48" i="1"/>
  <c r="O49" i="1"/>
  <c r="O50" i="1"/>
  <c r="O51" i="1"/>
  <c r="P51" i="1" s="1"/>
  <c r="AB51" i="1" s="1"/>
  <c r="O52" i="1"/>
  <c r="O53" i="1"/>
  <c r="AB53" i="1" s="1"/>
  <c r="O54" i="1"/>
  <c r="O55" i="1"/>
  <c r="P55" i="1" s="1"/>
  <c r="AB55" i="1" s="1"/>
  <c r="O56" i="1"/>
  <c r="O57" i="1"/>
  <c r="O58" i="1"/>
  <c r="O59" i="1"/>
  <c r="AB59" i="1" s="1"/>
  <c r="O60" i="1"/>
  <c r="S60" i="1" s="1"/>
  <c r="O61" i="1"/>
  <c r="O62" i="1"/>
  <c r="O63" i="1"/>
  <c r="O64" i="1"/>
  <c r="O65" i="1"/>
  <c r="S65" i="1" s="1"/>
  <c r="O66" i="1"/>
  <c r="O67" i="1"/>
  <c r="AB67" i="1" s="1"/>
  <c r="O68" i="1"/>
  <c r="S68" i="1" s="1"/>
  <c r="O69" i="1"/>
  <c r="O70" i="1"/>
  <c r="O71" i="1"/>
  <c r="O72" i="1"/>
  <c r="S72" i="1" s="1"/>
  <c r="O73" i="1"/>
  <c r="AB73" i="1" s="1"/>
  <c r="O74" i="1"/>
  <c r="O75" i="1"/>
  <c r="S75" i="1" s="1"/>
  <c r="O76" i="1"/>
  <c r="O77" i="1"/>
  <c r="S77" i="1" s="1"/>
  <c r="O78" i="1"/>
  <c r="S78" i="1" s="1"/>
  <c r="O79" i="1"/>
  <c r="S79" i="1" s="1"/>
  <c r="O80" i="1"/>
  <c r="S80" i="1" s="1"/>
  <c r="O81" i="1"/>
  <c r="O82" i="1"/>
  <c r="S82" i="1" s="1"/>
  <c r="O83" i="1"/>
  <c r="S83" i="1" s="1"/>
  <c r="O84" i="1"/>
  <c r="S84" i="1" s="1"/>
  <c r="O85" i="1"/>
  <c r="O86" i="1"/>
  <c r="O87" i="1"/>
  <c r="P87" i="1" s="1"/>
  <c r="AB87" i="1" s="1"/>
  <c r="O88" i="1"/>
  <c r="O89" i="1"/>
  <c r="P89" i="1" s="1"/>
  <c r="AB89" i="1" s="1"/>
  <c r="O90" i="1"/>
  <c r="S90" i="1" s="1"/>
  <c r="O91" i="1"/>
  <c r="O92" i="1"/>
  <c r="T92" i="1" s="1"/>
  <c r="O93" i="1"/>
  <c r="T93" i="1" s="1"/>
  <c r="O94" i="1"/>
  <c r="O95" i="1"/>
  <c r="T95" i="1" s="1"/>
  <c r="O96" i="1"/>
  <c r="T96" i="1" s="1"/>
  <c r="O97" i="1"/>
  <c r="T97" i="1" s="1"/>
  <c r="O98" i="1"/>
  <c r="O100" i="1"/>
  <c r="T100" i="1" s="1"/>
  <c r="O101" i="1"/>
  <c r="T101" i="1" s="1"/>
  <c r="O102" i="1"/>
  <c r="T102" i="1" s="1"/>
  <c r="O103" i="1"/>
  <c r="T103" i="1" s="1"/>
  <c r="O6" i="1"/>
  <c r="T6" i="1" s="1"/>
  <c r="AB7" i="1"/>
  <c r="AB22" i="1"/>
  <c r="AB25" i="1"/>
  <c r="AB26" i="1"/>
  <c r="AB31" i="1"/>
  <c r="AB34" i="1"/>
  <c r="AB35" i="1"/>
  <c r="AB43" i="1"/>
  <c r="AB45" i="1"/>
  <c r="AB49" i="1"/>
  <c r="AB57" i="1"/>
  <c r="AB60" i="1"/>
  <c r="AB65" i="1"/>
  <c r="AB68" i="1"/>
  <c r="AB72" i="1"/>
  <c r="AB75" i="1"/>
  <c r="AB77" i="1"/>
  <c r="AB78" i="1"/>
  <c r="AB79" i="1"/>
  <c r="AB80" i="1"/>
  <c r="AB82" i="1"/>
  <c r="AB83" i="1"/>
  <c r="AB84" i="1"/>
  <c r="AB85" i="1"/>
  <c r="AB90" i="1"/>
  <c r="AB92" i="1"/>
  <c r="AB96" i="1"/>
  <c r="AB97" i="1"/>
  <c r="AB101" i="1"/>
  <c r="AB102" i="1"/>
  <c r="AB103" i="1"/>
  <c r="K103" i="1"/>
  <c r="K102" i="1"/>
  <c r="K101" i="1"/>
  <c r="K100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93" i="1" l="1"/>
  <c r="AB93" i="1" s="1"/>
  <c r="P95" i="1"/>
  <c r="AB95" i="1" s="1"/>
  <c r="T98" i="1"/>
  <c r="AB98" i="1"/>
  <c r="T94" i="1"/>
  <c r="P94" i="1"/>
  <c r="AB94" i="1" s="1"/>
  <c r="AB88" i="1"/>
  <c r="AB86" i="1"/>
  <c r="AB76" i="1"/>
  <c r="P74" i="1"/>
  <c r="AB74" i="1" s="1"/>
  <c r="P70" i="1"/>
  <c r="AB70" i="1" s="1"/>
  <c r="P66" i="1"/>
  <c r="AB66" i="1" s="1"/>
  <c r="AB64" i="1"/>
  <c r="AB58" i="1"/>
  <c r="P56" i="1"/>
  <c r="AB56" i="1" s="1"/>
  <c r="S54" i="1"/>
  <c r="AB54" i="1"/>
  <c r="P52" i="1"/>
  <c r="AB52" i="1" s="1"/>
  <c r="P50" i="1"/>
  <c r="AB50" i="1" s="1"/>
  <c r="P48" i="1"/>
  <c r="AB48" i="1" s="1"/>
  <c r="P46" i="1"/>
  <c r="AB46" i="1" s="1"/>
  <c r="P44" i="1"/>
  <c r="AB44" i="1" s="1"/>
  <c r="AB30" i="1"/>
  <c r="AB28" i="1"/>
  <c r="AB24" i="1"/>
  <c r="AB10" i="1"/>
  <c r="P14" i="1"/>
  <c r="AB14" i="1" s="1"/>
  <c r="AB18" i="1"/>
  <c r="AB36" i="1"/>
  <c r="P40" i="1"/>
  <c r="AB40" i="1" s="1"/>
  <c r="AB62" i="1"/>
  <c r="AB8" i="1"/>
  <c r="P12" i="1"/>
  <c r="AB12" i="1" s="1"/>
  <c r="AB16" i="1"/>
  <c r="AB20" i="1"/>
  <c r="AB32" i="1"/>
  <c r="AB38" i="1"/>
  <c r="AB42" i="1"/>
  <c r="S81" i="1"/>
  <c r="S61" i="1"/>
  <c r="S33" i="1"/>
  <c r="S15" i="1"/>
  <c r="E5" i="1"/>
  <c r="P6" i="1"/>
  <c r="AB6" i="1" s="1"/>
  <c r="AB9" i="1"/>
  <c r="P11" i="1"/>
  <c r="AB11" i="1" s="1"/>
  <c r="AB13" i="1"/>
  <c r="AB15" i="1"/>
  <c r="AB17" i="1"/>
  <c r="P19" i="1"/>
  <c r="AB19" i="1" s="1"/>
  <c r="AB21" i="1"/>
  <c r="AB33" i="1"/>
  <c r="AB37" i="1"/>
  <c r="AB39" i="1"/>
  <c r="P41" i="1"/>
  <c r="AB41" i="1" s="1"/>
  <c r="AB61" i="1"/>
  <c r="AB63" i="1"/>
  <c r="AB69" i="1"/>
  <c r="P71" i="1"/>
  <c r="AB71" i="1" s="1"/>
  <c r="AB81" i="1"/>
  <c r="AB91" i="1"/>
  <c r="AB100" i="1"/>
  <c r="S89" i="1"/>
  <c r="S87" i="1"/>
  <c r="S85" i="1"/>
  <c r="S73" i="1"/>
  <c r="S67" i="1"/>
  <c r="S59" i="1"/>
  <c r="S57" i="1"/>
  <c r="S55" i="1"/>
  <c r="S53" i="1"/>
  <c r="S51" i="1"/>
  <c r="S49" i="1"/>
  <c r="S47" i="1"/>
  <c r="S45" i="1"/>
  <c r="S29" i="1"/>
  <c r="S27" i="1"/>
  <c r="S23" i="1"/>
  <c r="K99" i="1"/>
  <c r="K5" i="1" s="1"/>
  <c r="O99" i="1"/>
  <c r="S102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S10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03" i="1"/>
  <c r="S101" i="1"/>
  <c r="S97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" i="1" l="1"/>
  <c r="S93" i="1"/>
  <c r="S44" i="1"/>
  <c r="S46" i="1"/>
  <c r="S48" i="1"/>
  <c r="S50" i="1"/>
  <c r="S52" i="1"/>
  <c r="S56" i="1"/>
  <c r="S58" i="1"/>
  <c r="S14" i="1"/>
  <c r="S38" i="1"/>
  <c r="S94" i="1"/>
  <c r="S11" i="1"/>
  <c r="S19" i="1"/>
  <c r="S39" i="1"/>
  <c r="S69" i="1"/>
  <c r="T99" i="1"/>
  <c r="S10" i="1"/>
  <c r="S18" i="1"/>
  <c r="S32" i="1"/>
  <c r="S42" i="1"/>
  <c r="S98" i="1"/>
  <c r="S9" i="1"/>
  <c r="S13" i="1"/>
  <c r="S17" i="1"/>
  <c r="S21" i="1"/>
  <c r="S37" i="1"/>
  <c r="S41" i="1"/>
  <c r="S63" i="1"/>
  <c r="S71" i="1"/>
  <c r="S91" i="1"/>
  <c r="S8" i="1"/>
  <c r="S12" i="1"/>
  <c r="S16" i="1"/>
  <c r="S20" i="1"/>
  <c r="S24" i="1"/>
  <c r="S28" i="1"/>
  <c r="S30" i="1"/>
  <c r="S36" i="1"/>
  <c r="S40" i="1"/>
  <c r="S62" i="1"/>
  <c r="S64" i="1"/>
  <c r="S66" i="1"/>
  <c r="S70" i="1"/>
  <c r="S74" i="1"/>
  <c r="S76" i="1"/>
  <c r="S86" i="1"/>
  <c r="S88" i="1"/>
  <c r="O5" i="1"/>
  <c r="AB99" i="1" l="1"/>
  <c r="AB5" i="1" s="1"/>
  <c r="P5" i="1"/>
  <c r="S99" i="1"/>
</calcChain>
</file>

<file path=xl/sharedStrings.xml><?xml version="1.0" encoding="utf-8"?>
<sst xmlns="http://schemas.openxmlformats.org/spreadsheetml/2006/main" count="370" uniqueCount="142">
  <si>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</si>
  <si>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</si>
  <si>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</si>
  <si>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</si>
  <si>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</si>
  <si>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</si>
  <si>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</si>
  <si>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</si>
  <si>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</si>
  <si>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</si>
  <si>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</si>
  <si>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</si>
  <si>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</si>
  <si>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</si>
  <si>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</si>
  <si>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</si>
  <si>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</si>
  <si>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</si>
  <si>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</si>
  <si>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</si>
  <si>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</si>
  <si>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</si>
  <si>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</si>
  <si>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04,07,</t>
  </si>
  <si>
    <t>03,07,</t>
  </si>
  <si>
    <t>27,06,</t>
  </si>
  <si>
    <t>26,06,</t>
  </si>
  <si>
    <t>20,06,</t>
  </si>
  <si>
    <t>19,06,</t>
  </si>
  <si>
    <t>13,06,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</si>
  <si>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</si>
  <si>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</si>
  <si>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</si>
  <si>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</si>
  <si>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</si>
  <si>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</si>
  <si>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</si>
  <si>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</si>
  <si>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</si>
  <si>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</si>
  <si>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</si>
  <si>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</si>
  <si>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</si>
  <si>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</si>
  <si>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</si>
  <si>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</si>
  <si>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</si>
  <si>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</si>
  <si>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</si>
  <si>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</si>
  <si>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</si>
  <si>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</si>
  <si>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</si>
  <si>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</si>
  <si>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</si>
  <si>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</si>
  <si>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</si>
  <si>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</si>
  <si>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</si>
  <si>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</si>
  <si>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</si>
  <si>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</si>
  <si>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</si>
  <si>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</si>
  <si>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</si>
  <si>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</si>
  <si>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</si>
  <si>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</si>
  <si>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</si>
  <si>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</si>
  <si>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</si>
  <si>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</si>
  <si>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</si>
  <si>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</si>
  <si>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</si>
  <si>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</si>
  <si>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</si>
  <si>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</si>
  <si>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</si>
  <si>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</si>
  <si>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</si>
  <si>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</si>
  <si>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</si>
  <si>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</si>
  <si>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</si>
  <si>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</si>
  <si>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</si>
  <si>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</si>
  <si>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</si>
  <si>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</si>
  <si>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нужно увеличить продажи!!!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</si>
  <si>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</si>
  <si>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</si>
  <si>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</si>
  <si>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</si>
  <si>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</si>
  <si>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</si>
  <si>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</si>
  <si>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</si>
  <si>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</si>
  <si>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</si>
  <si>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</si>
  <si>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</si>
  <si>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</si>
  <si>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</si>
  <si>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</si>
  <si>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</si>
  <si>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</si>
  <si>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</si>
  <si>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</si>
  <si>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</si>
  <si>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</si>
  <si>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</si>
  <si>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</si>
  <si>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</si>
  <si>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</si>
  <si>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</si>
  <si>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</si>
  <si>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</si>
  <si>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</si>
  <si>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</si>
  <si>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</si>
  <si>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</si>
  <si>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</si>
  <si>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</si>
  <si>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</si>
  <si>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</si>
  <si>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</si>
  <si>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</si>
  <si>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</si>
  <si>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</si>
  <si>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</si>
  <si>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</si>
  <si>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</si>
  <si>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</si>
  <si>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 / нужно увеличить продажи</t>
  </si>
  <si>
    <t>ДУБЛЬ 032 Сосиски Вязанка 450г Сливушки Сливочные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</si>
  <si>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</si>
  <si>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</si>
  <si>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потребности</t>
    </r>
  </si>
  <si>
    <t>заказ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</si>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</sst>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7.5703125" customWidth="1"/>
    <col min="10" max="10" width="6.5703125" customWidth="1"/>
    <col min="11" max="11" width="6.28515625" customWidth="1"/>
    <col min="12" max="13" width="0.7109375" customWidth="1"/>
    <col min="14" max="17" width="6.28515625" customWidth="1"/>
    <col min="18" max="18" width="21.140625" customWidth="1"/>
    <col min="19" max="20" width="4.85546875" customWidth="1"/>
    <col min="21" max="26" width="5.85546875" customWidth="1"/>
    <col min="27" max="27" width="29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16940.254000000001</v>
      </c>
      <c r="F5" s="4">
        <f>SUM(F6:F500)</f>
        <v>28711.726000000002</v>
      </c>
      <c r="G5" s="6"/>
      <c r="H5" s="1"/>
      <c r="I5" s="1"/>
      <c r="J5" s="4">
        <f t="shared" ref="J5:Q5" si="0">SUM(J6:J500)</f>
        <v>15273.031999999999</v>
      </c>
      <c r="K5" s="4">
        <f t="shared" si="0"/>
        <v>1667.222</v>
      </c>
      <c r="L5" s="4">
        <f t="shared" si="0"/>
        <v>0</v>
      </c>
      <c r="M5" s="4">
        <f t="shared" si="0"/>
        <v>0</v>
      </c>
      <c r="N5" s="4">
        <f t="shared" si="0"/>
        <v>4887.7017000000014</v>
      </c>
      <c r="O5" s="4">
        <f t="shared" si="0"/>
        <v>3388.0508000000013</v>
      </c>
      <c r="P5" s="4">
        <f t="shared" si="0"/>
        <v>4825.1810999999989</v>
      </c>
      <c r="Q5" s="4">
        <f t="shared" si="0"/>
        <v>0</v>
      </c>
      <c r="R5" s="1"/>
      <c r="S5" s="1"/>
      <c r="T5" s="1"/>
      <c r="U5" s="4">
        <f t="shared" ref="U5:Z5" si="1">SUM(U6:U500)</f>
        <v>3364.2851999999998</v>
      </c>
      <c r="V5" s="4">
        <f t="shared" si="1"/>
        <v>3870.1269999999995</v>
      </c>
      <c r="W5" s="4">
        <f t="shared" si="1"/>
        <v>3967.9217999999992</v>
      </c>
      <c r="X5" s="4">
        <f t="shared" si="1"/>
        <v>3511.5117999999998</v>
      </c>
      <c r="Y5" s="4">
        <f t="shared" si="1"/>
        <v>3531.7759999999994</v>
      </c>
      <c r="Z5" s="4">
        <f t="shared" si="1"/>
        <v>3268.1059999999989</v>
      </c>
      <c r="AA5" s="1"/>
      <c r="AB5" s="4">
        <f>SUM(AB6:AB500)</f>
        <v>3698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118.798</v>
      </c>
      <c r="D6" s="1">
        <v>196.626</v>
      </c>
      <c r="E6" s="1">
        <v>99.477999999999994</v>
      </c>
      <c r="F6" s="1">
        <v>198.274</v>
      </c>
      <c r="G6" s="6">
        <v>1</v>
      </c>
      <c r="H6" s="1">
        <v>50</v>
      </c>
      <c r="I6" s="1" t="s">
        <v>32</v>
      </c>
      <c r="J6" s="1">
        <v>96.483999999999995</v>
      </c>
      <c r="K6" s="1">
        <f t="shared" ref="K6:K37" si="2">E6-J6</f>
        <v>2.9939999999999998</v>
      </c>
      <c r="L6" s="1"/>
      <c r="M6" s="1"/>
      <c r="N6" s="1"/>
      <c r="O6" s="1">
        <f>E6/5</f>
        <v>19.895599999999998</v>
      </c>
      <c r="P6" s="5">
        <f>11*O6-N6-F6</f>
        <v>20.57759999999999</v>
      </c>
      <c r="Q6" s="5"/>
      <c r="R6" s="1"/>
      <c r="S6" s="1">
        <f>(F6+N6+P6)/O6</f>
        <v>11</v>
      </c>
      <c r="T6" s="1">
        <f>(F6+N6)/O6</f>
        <v>9.9657210639538398</v>
      </c>
      <c r="U6" s="1">
        <v>20.545200000000001</v>
      </c>
      <c r="V6" s="1">
        <v>24.812999999999999</v>
      </c>
      <c r="W6" s="1">
        <v>28.832599999999999</v>
      </c>
      <c r="X6" s="1">
        <v>17.2944</v>
      </c>
      <c r="Y6" s="1">
        <v>13.539199999999999</v>
      </c>
      <c r="Z6" s="1">
        <v>20.139199999999999</v>
      </c>
      <c r="AA6" s="1"/>
      <c r="AB6" s="1">
        <f t="shared" ref="AB6:AB37" si="3">ROUND(P6*G6,0)</f>
        <v>21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33</v>
      </c>
      <c r="B7" s="16" t="s">
        <v>31</v>
      </c>
      <c r="C7" s="16"/>
      <c r="D7" s="16"/>
      <c r="E7" s="16">
        <v>-0.84399999999999997</v>
      </c>
      <c r="F7" s="16"/>
      <c r="G7" s="17">
        <v>0</v>
      </c>
      <c r="H7" s="16">
        <v>30</v>
      </c>
      <c r="I7" s="16" t="s">
        <v>32</v>
      </c>
      <c r="J7" s="16"/>
      <c r="K7" s="16">
        <f t="shared" si="2"/>
        <v>-0.84399999999999997</v>
      </c>
      <c r="L7" s="16"/>
      <c r="M7" s="16"/>
      <c r="N7" s="16"/>
      <c r="O7" s="16">
        <f t="shared" ref="O7:O70" si="4">E7/5</f>
        <v>-0.16880000000000001</v>
      </c>
      <c r="P7" s="18"/>
      <c r="Q7" s="18"/>
      <c r="R7" s="16"/>
      <c r="S7" s="16">
        <f t="shared" ref="S7:S70" si="5">(F7+N7+P7)/O7</f>
        <v>0</v>
      </c>
      <c r="T7" s="16">
        <f t="shared" ref="T7:T70" si="6">(F7+N7)/O7</f>
        <v>0</v>
      </c>
      <c r="U7" s="16">
        <v>-0.16880000000000001</v>
      </c>
      <c r="V7" s="16">
        <v>0</v>
      </c>
      <c r="W7" s="16">
        <v>0</v>
      </c>
      <c r="X7" s="16">
        <v>-0.33739999999999998</v>
      </c>
      <c r="Y7" s="16">
        <v>-0.33739999999999998</v>
      </c>
      <c r="Z7" s="16">
        <v>0.6804</v>
      </c>
      <c r="AA7" s="16" t="s">
        <v>34</v>
      </c>
      <c r="AB7" s="16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75.888000000000005</v>
      </c>
      <c r="D8" s="1">
        <v>150.63399999999999</v>
      </c>
      <c r="E8" s="1">
        <v>51.898000000000003</v>
      </c>
      <c r="F8" s="1">
        <v>173.292</v>
      </c>
      <c r="G8" s="6">
        <v>1</v>
      </c>
      <c r="H8" s="1">
        <v>45</v>
      </c>
      <c r="I8" s="1" t="s">
        <v>32</v>
      </c>
      <c r="J8" s="1">
        <v>47.8</v>
      </c>
      <c r="K8" s="1">
        <f t="shared" si="2"/>
        <v>4.0980000000000061</v>
      </c>
      <c r="L8" s="1"/>
      <c r="M8" s="1"/>
      <c r="N8" s="1"/>
      <c r="O8" s="1">
        <f t="shared" si="4"/>
        <v>10.3796</v>
      </c>
      <c r="P8" s="5"/>
      <c r="Q8" s="5"/>
      <c r="R8" s="1"/>
      <c r="S8" s="1">
        <f t="shared" si="5"/>
        <v>16.695441057458861</v>
      </c>
      <c r="T8" s="1">
        <f t="shared" si="6"/>
        <v>16.695441057458861</v>
      </c>
      <c r="U8" s="1">
        <v>9.9596</v>
      </c>
      <c r="V8" s="1">
        <v>17.502199999999998</v>
      </c>
      <c r="W8" s="1">
        <v>19.163</v>
      </c>
      <c r="X8" s="1">
        <v>14.078799999999999</v>
      </c>
      <c r="Y8" s="1">
        <v>16.1782</v>
      </c>
      <c r="Z8" s="1">
        <v>19.564399999999999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73.926000000000002</v>
      </c>
      <c r="D9" s="1">
        <v>342.71600000000001</v>
      </c>
      <c r="E9" s="1">
        <v>62.37</v>
      </c>
      <c r="F9" s="1">
        <v>331.51799999999997</v>
      </c>
      <c r="G9" s="6">
        <v>1</v>
      </c>
      <c r="H9" s="1">
        <v>45</v>
      </c>
      <c r="I9" s="1" t="s">
        <v>32</v>
      </c>
      <c r="J9" s="1">
        <v>61.735999999999997</v>
      </c>
      <c r="K9" s="1">
        <f t="shared" si="2"/>
        <v>0.63400000000000034</v>
      </c>
      <c r="L9" s="1"/>
      <c r="M9" s="1"/>
      <c r="N9" s="1"/>
      <c r="O9" s="1">
        <f t="shared" si="4"/>
        <v>12.474</v>
      </c>
      <c r="P9" s="5"/>
      <c r="Q9" s="5"/>
      <c r="R9" s="1"/>
      <c r="S9" s="1">
        <f t="shared" si="5"/>
        <v>26.576719576719572</v>
      </c>
      <c r="T9" s="1">
        <f t="shared" si="6"/>
        <v>26.576719576719572</v>
      </c>
      <c r="U9" s="1">
        <v>16.209599999999998</v>
      </c>
      <c r="V9" s="1">
        <v>32.114400000000003</v>
      </c>
      <c r="W9" s="1">
        <v>29.486999999999998</v>
      </c>
      <c r="X9" s="1">
        <v>11.301600000000001</v>
      </c>
      <c r="Y9" s="1">
        <v>9.8569999999999993</v>
      </c>
      <c r="Z9" s="1">
        <v>20.183399999999999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57.19</v>
      </c>
      <c r="D10" s="1">
        <v>11.859</v>
      </c>
      <c r="E10" s="1">
        <v>31.991</v>
      </c>
      <c r="F10" s="1">
        <v>16.863</v>
      </c>
      <c r="G10" s="6">
        <v>1</v>
      </c>
      <c r="H10" s="1">
        <v>40</v>
      </c>
      <c r="I10" s="1" t="s">
        <v>32</v>
      </c>
      <c r="J10" s="1">
        <v>35.094999999999999</v>
      </c>
      <c r="K10" s="1">
        <f t="shared" si="2"/>
        <v>-3.1039999999999992</v>
      </c>
      <c r="L10" s="1"/>
      <c r="M10" s="1"/>
      <c r="N10" s="1">
        <v>51.56580000000001</v>
      </c>
      <c r="O10" s="1">
        <f t="shared" si="4"/>
        <v>6.3982000000000001</v>
      </c>
      <c r="P10" s="5"/>
      <c r="Q10" s="5"/>
      <c r="R10" s="1"/>
      <c r="S10" s="1">
        <f t="shared" si="5"/>
        <v>10.695007970991842</v>
      </c>
      <c r="T10" s="1">
        <f t="shared" si="6"/>
        <v>10.695007970991842</v>
      </c>
      <c r="U10" s="1">
        <v>6.4272000000000009</v>
      </c>
      <c r="V10" s="1">
        <v>4.8409999999999993</v>
      </c>
      <c r="W10" s="1">
        <v>4.5570000000000004</v>
      </c>
      <c r="X10" s="1">
        <v>4.3084000000000007</v>
      </c>
      <c r="Y10" s="1">
        <v>5.0602</v>
      </c>
      <c r="Z10" s="1">
        <v>4.9584000000000001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39</v>
      </c>
      <c r="C11" s="1">
        <v>-2</v>
      </c>
      <c r="D11" s="1">
        <v>410</v>
      </c>
      <c r="E11" s="1">
        <v>132</v>
      </c>
      <c r="F11" s="1">
        <v>276</v>
      </c>
      <c r="G11" s="6">
        <v>0.45</v>
      </c>
      <c r="H11" s="1">
        <v>45</v>
      </c>
      <c r="I11" s="1" t="s">
        <v>32</v>
      </c>
      <c r="J11" s="1">
        <v>147</v>
      </c>
      <c r="K11" s="1">
        <f t="shared" si="2"/>
        <v>-15</v>
      </c>
      <c r="L11" s="1"/>
      <c r="M11" s="1"/>
      <c r="N11" s="1"/>
      <c r="O11" s="1">
        <f t="shared" si="4"/>
        <v>26.4</v>
      </c>
      <c r="P11" s="5">
        <f t="shared" ref="P11:P20" si="7">11*O11-N11-F11</f>
        <v>14.399999999999977</v>
      </c>
      <c r="Q11" s="5"/>
      <c r="R11" s="1"/>
      <c r="S11" s="1">
        <f t="shared" si="5"/>
        <v>11</v>
      </c>
      <c r="T11" s="1">
        <f t="shared" si="6"/>
        <v>10.454545454545455</v>
      </c>
      <c r="U11" s="1">
        <v>22.6</v>
      </c>
      <c r="V11" s="1">
        <v>34.4696</v>
      </c>
      <c r="W11" s="1">
        <v>39.269599999999997</v>
      </c>
      <c r="X11" s="1">
        <v>21</v>
      </c>
      <c r="Y11" s="1">
        <v>21.6</v>
      </c>
      <c r="Z11" s="1">
        <v>15.4</v>
      </c>
      <c r="AA11" s="1"/>
      <c r="AB11" s="1">
        <f t="shared" si="3"/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39</v>
      </c>
      <c r="C12" s="1">
        <v>129</v>
      </c>
      <c r="D12" s="1">
        <v>528</v>
      </c>
      <c r="E12" s="1">
        <v>302</v>
      </c>
      <c r="F12" s="1">
        <v>322</v>
      </c>
      <c r="G12" s="6">
        <v>0.45</v>
      </c>
      <c r="H12" s="1">
        <v>45</v>
      </c>
      <c r="I12" s="1" t="s">
        <v>32</v>
      </c>
      <c r="J12" s="1">
        <v>309</v>
      </c>
      <c r="K12" s="1">
        <f t="shared" si="2"/>
        <v>-7</v>
      </c>
      <c r="L12" s="1"/>
      <c r="M12" s="1"/>
      <c r="N12" s="1">
        <v>283.19999999999987</v>
      </c>
      <c r="O12" s="1">
        <f t="shared" si="4"/>
        <v>60.4</v>
      </c>
      <c r="P12" s="5">
        <f t="shared" si="7"/>
        <v>59.200000000000102</v>
      </c>
      <c r="Q12" s="5"/>
      <c r="R12" s="1"/>
      <c r="S12" s="1">
        <f t="shared" si="5"/>
        <v>10.999999999999998</v>
      </c>
      <c r="T12" s="1">
        <f t="shared" si="6"/>
        <v>10.019867549668872</v>
      </c>
      <c r="U12" s="1">
        <v>62.4</v>
      </c>
      <c r="V12" s="1">
        <v>53.2</v>
      </c>
      <c r="W12" s="1">
        <v>51.6</v>
      </c>
      <c r="X12" s="1">
        <v>30.8</v>
      </c>
      <c r="Y12" s="1">
        <v>31.4</v>
      </c>
      <c r="Z12" s="1">
        <v>43.8</v>
      </c>
      <c r="AA12" s="1"/>
      <c r="AB12" s="1">
        <f t="shared" si="3"/>
        <v>27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39</v>
      </c>
      <c r="C13" s="1">
        <v>75</v>
      </c>
      <c r="D13" s="1">
        <v>45</v>
      </c>
      <c r="E13" s="1">
        <v>19</v>
      </c>
      <c r="F13" s="1">
        <v>30</v>
      </c>
      <c r="G13" s="6">
        <v>0.17</v>
      </c>
      <c r="H13" s="1">
        <v>180</v>
      </c>
      <c r="I13" s="1" t="s">
        <v>32</v>
      </c>
      <c r="J13" s="1">
        <v>20</v>
      </c>
      <c r="K13" s="1">
        <f t="shared" si="2"/>
        <v>-1</v>
      </c>
      <c r="L13" s="1"/>
      <c r="M13" s="1"/>
      <c r="N13" s="1">
        <v>80</v>
      </c>
      <c r="O13" s="1">
        <f t="shared" si="4"/>
        <v>3.8</v>
      </c>
      <c r="P13" s="5"/>
      <c r="Q13" s="5"/>
      <c r="R13" s="1"/>
      <c r="S13" s="1">
        <f t="shared" si="5"/>
        <v>28.947368421052634</v>
      </c>
      <c r="T13" s="1">
        <f t="shared" si="6"/>
        <v>28.947368421052634</v>
      </c>
      <c r="U13" s="1">
        <v>2.6</v>
      </c>
      <c r="V13" s="1">
        <v>10.4</v>
      </c>
      <c r="W13" s="1">
        <v>12</v>
      </c>
      <c r="X13" s="1">
        <v>14.4</v>
      </c>
      <c r="Y13" s="1">
        <v>12.4</v>
      </c>
      <c r="Z13" s="1">
        <v>3.2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39</v>
      </c>
      <c r="C14" s="1">
        <v>96</v>
      </c>
      <c r="D14" s="1">
        <v>24</v>
      </c>
      <c r="E14" s="1">
        <v>63</v>
      </c>
      <c r="F14" s="1">
        <v>41</v>
      </c>
      <c r="G14" s="6">
        <v>0.3</v>
      </c>
      <c r="H14" s="1">
        <v>40</v>
      </c>
      <c r="I14" s="1" t="s">
        <v>32</v>
      </c>
      <c r="J14" s="1">
        <v>60</v>
      </c>
      <c r="K14" s="1">
        <f t="shared" si="2"/>
        <v>3</v>
      </c>
      <c r="L14" s="1"/>
      <c r="M14" s="1"/>
      <c r="N14" s="1">
        <v>54</v>
      </c>
      <c r="O14" s="1">
        <f t="shared" si="4"/>
        <v>12.6</v>
      </c>
      <c r="P14" s="5">
        <f t="shared" si="7"/>
        <v>43.599999999999994</v>
      </c>
      <c r="Q14" s="5"/>
      <c r="R14" s="1"/>
      <c r="S14" s="1">
        <f t="shared" si="5"/>
        <v>11</v>
      </c>
      <c r="T14" s="1">
        <f t="shared" si="6"/>
        <v>7.5396825396825395</v>
      </c>
      <c r="U14" s="1">
        <v>10.6</v>
      </c>
      <c r="V14" s="1">
        <v>8.8000000000000007</v>
      </c>
      <c r="W14" s="1">
        <v>10.199999999999999</v>
      </c>
      <c r="X14" s="1">
        <v>12</v>
      </c>
      <c r="Y14" s="1">
        <v>14.6</v>
      </c>
      <c r="Z14" s="1">
        <v>9.4</v>
      </c>
      <c r="AA14" s="1"/>
      <c r="AB14" s="1">
        <f t="shared" si="3"/>
        <v>13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39</v>
      </c>
      <c r="C15" s="1"/>
      <c r="D15" s="1">
        <v>138</v>
      </c>
      <c r="E15" s="1"/>
      <c r="F15" s="1">
        <v>138</v>
      </c>
      <c r="G15" s="6">
        <v>0.4</v>
      </c>
      <c r="H15" s="1">
        <v>50</v>
      </c>
      <c r="I15" s="1" t="s">
        <v>32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11.2</v>
      </c>
      <c r="W15" s="1">
        <v>12</v>
      </c>
      <c r="X15" s="1">
        <v>1.8</v>
      </c>
      <c r="Y15" s="1">
        <v>0.8</v>
      </c>
      <c r="Z15" s="1">
        <v>3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39</v>
      </c>
      <c r="C16" s="1">
        <v>134</v>
      </c>
      <c r="D16" s="1"/>
      <c r="E16" s="1">
        <v>18</v>
      </c>
      <c r="F16" s="1">
        <v>111</v>
      </c>
      <c r="G16" s="6">
        <v>0.17</v>
      </c>
      <c r="H16" s="1">
        <v>180</v>
      </c>
      <c r="I16" s="1" t="s">
        <v>32</v>
      </c>
      <c r="J16" s="1">
        <v>18</v>
      </c>
      <c r="K16" s="1">
        <f t="shared" si="2"/>
        <v>0</v>
      </c>
      <c r="L16" s="1"/>
      <c r="M16" s="1"/>
      <c r="N16" s="1"/>
      <c r="O16" s="1">
        <f t="shared" si="4"/>
        <v>3.6</v>
      </c>
      <c r="P16" s="5"/>
      <c r="Q16" s="5"/>
      <c r="R16" s="1"/>
      <c r="S16" s="1">
        <f t="shared" si="5"/>
        <v>30.833333333333332</v>
      </c>
      <c r="T16" s="1">
        <f t="shared" si="6"/>
        <v>30.833333333333332</v>
      </c>
      <c r="U16" s="1">
        <v>4.2</v>
      </c>
      <c r="V16" s="1">
        <v>10.199999999999999</v>
      </c>
      <c r="W16" s="1">
        <v>10.6</v>
      </c>
      <c r="X16" s="1">
        <v>5.8</v>
      </c>
      <c r="Y16" s="1">
        <v>5</v>
      </c>
      <c r="Z16" s="1">
        <v>10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39</v>
      </c>
      <c r="C17" s="1">
        <v>40</v>
      </c>
      <c r="D17" s="1">
        <v>24</v>
      </c>
      <c r="E17" s="1">
        <v>19</v>
      </c>
      <c r="F17" s="1">
        <v>36</v>
      </c>
      <c r="G17" s="6">
        <v>0.35</v>
      </c>
      <c r="H17" s="1">
        <v>45</v>
      </c>
      <c r="I17" s="1" t="s">
        <v>32</v>
      </c>
      <c r="J17" s="1">
        <v>22</v>
      </c>
      <c r="K17" s="1">
        <f t="shared" si="2"/>
        <v>-3</v>
      </c>
      <c r="L17" s="1"/>
      <c r="M17" s="1"/>
      <c r="N17" s="1"/>
      <c r="O17" s="1">
        <f t="shared" si="4"/>
        <v>3.8</v>
      </c>
      <c r="P17" s="5">
        <v>10</v>
      </c>
      <c r="Q17" s="5"/>
      <c r="R17" s="1"/>
      <c r="S17" s="1">
        <f t="shared" si="5"/>
        <v>12.105263157894738</v>
      </c>
      <c r="T17" s="1">
        <f t="shared" si="6"/>
        <v>9.4736842105263168</v>
      </c>
      <c r="U17" s="1">
        <v>3.6</v>
      </c>
      <c r="V17" s="1">
        <v>4</v>
      </c>
      <c r="W17" s="1">
        <v>5.6</v>
      </c>
      <c r="X17" s="1">
        <v>5.2</v>
      </c>
      <c r="Y17" s="1">
        <v>6.2</v>
      </c>
      <c r="Z17" s="1">
        <v>5.8</v>
      </c>
      <c r="AA17" s="1"/>
      <c r="AB17" s="1">
        <f t="shared" si="3"/>
        <v>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39</v>
      </c>
      <c r="C18" s="1">
        <v>10</v>
      </c>
      <c r="D18" s="1">
        <v>84</v>
      </c>
      <c r="E18" s="1">
        <v>23</v>
      </c>
      <c r="F18" s="1">
        <v>57</v>
      </c>
      <c r="G18" s="6">
        <v>0.35</v>
      </c>
      <c r="H18" s="1">
        <v>45</v>
      </c>
      <c r="I18" s="1" t="s">
        <v>32</v>
      </c>
      <c r="J18" s="1">
        <v>24</v>
      </c>
      <c r="K18" s="1">
        <f t="shared" si="2"/>
        <v>-1</v>
      </c>
      <c r="L18" s="1"/>
      <c r="M18" s="1"/>
      <c r="N18" s="1">
        <v>10</v>
      </c>
      <c r="O18" s="1">
        <f t="shared" si="4"/>
        <v>4.5999999999999996</v>
      </c>
      <c r="P18" s="5"/>
      <c r="Q18" s="5"/>
      <c r="R18" s="1"/>
      <c r="S18" s="1">
        <f t="shared" si="5"/>
        <v>14.565217391304349</v>
      </c>
      <c r="T18" s="1">
        <f t="shared" si="6"/>
        <v>14.565217391304349</v>
      </c>
      <c r="U18" s="1">
        <v>5</v>
      </c>
      <c r="V18" s="1">
        <v>6.8</v>
      </c>
      <c r="W18" s="1">
        <v>7.8</v>
      </c>
      <c r="X18" s="1">
        <v>4.5999999999999996</v>
      </c>
      <c r="Y18" s="1">
        <v>5.4</v>
      </c>
      <c r="Z18" s="1">
        <v>5.8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221.245</v>
      </c>
      <c r="D19" s="1">
        <v>606.41</v>
      </c>
      <c r="E19" s="1">
        <v>268.29399999999998</v>
      </c>
      <c r="F19" s="1">
        <v>510.94099999999997</v>
      </c>
      <c r="G19" s="6">
        <v>1</v>
      </c>
      <c r="H19" s="1">
        <v>55</v>
      </c>
      <c r="I19" s="1" t="s">
        <v>32</v>
      </c>
      <c r="J19" s="1">
        <v>256.36900000000003</v>
      </c>
      <c r="K19" s="1">
        <f t="shared" si="2"/>
        <v>11.924999999999955</v>
      </c>
      <c r="L19" s="1"/>
      <c r="M19" s="1"/>
      <c r="N19" s="1">
        <v>20</v>
      </c>
      <c r="O19" s="1">
        <f t="shared" si="4"/>
        <v>53.658799999999999</v>
      </c>
      <c r="P19" s="5">
        <f t="shared" si="7"/>
        <v>59.305800000000033</v>
      </c>
      <c r="Q19" s="5"/>
      <c r="R19" s="1"/>
      <c r="S19" s="1">
        <f t="shared" si="5"/>
        <v>11.000000000000002</v>
      </c>
      <c r="T19" s="1">
        <f t="shared" si="6"/>
        <v>9.8947609711734152</v>
      </c>
      <c r="U19" s="1">
        <v>55.257199999999997</v>
      </c>
      <c r="V19" s="1">
        <v>65.959199999999996</v>
      </c>
      <c r="W19" s="1">
        <v>66.058799999999991</v>
      </c>
      <c r="X19" s="1">
        <v>55.73</v>
      </c>
      <c r="Y19" s="1">
        <v>53.430799999999998</v>
      </c>
      <c r="Z19" s="1">
        <v>52.820599999999999</v>
      </c>
      <c r="AA19" s="1"/>
      <c r="AB19" s="1">
        <f t="shared" si="3"/>
        <v>59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2246.3319999999999</v>
      </c>
      <c r="D20" s="1">
        <v>3138.2530000000002</v>
      </c>
      <c r="E20" s="1">
        <v>1977.6010000000001</v>
      </c>
      <c r="F20" s="1">
        <v>3029.1840000000002</v>
      </c>
      <c r="G20" s="6">
        <v>1</v>
      </c>
      <c r="H20" s="1">
        <v>50</v>
      </c>
      <c r="I20" s="1" t="s">
        <v>32</v>
      </c>
      <c r="J20" s="1">
        <v>1970.452</v>
      </c>
      <c r="K20" s="1">
        <f t="shared" si="2"/>
        <v>7.1490000000001146</v>
      </c>
      <c r="L20" s="1"/>
      <c r="M20" s="1"/>
      <c r="N20" s="1">
        <v>532.07300000000032</v>
      </c>
      <c r="O20" s="1">
        <f t="shared" si="4"/>
        <v>395.52020000000005</v>
      </c>
      <c r="P20" s="5">
        <v>800</v>
      </c>
      <c r="Q20" s="5"/>
      <c r="R20" s="1"/>
      <c r="S20" s="1">
        <f t="shared" si="5"/>
        <v>11.026635302065483</v>
      </c>
      <c r="T20" s="1">
        <f t="shared" si="6"/>
        <v>9.0039826031641379</v>
      </c>
      <c r="U20" s="1">
        <v>389.3476</v>
      </c>
      <c r="V20" s="1">
        <v>413.61619999999999</v>
      </c>
      <c r="W20" s="1">
        <v>422.74419999999998</v>
      </c>
      <c r="X20" s="1">
        <v>413.49459999999999</v>
      </c>
      <c r="Y20" s="1">
        <v>420.15699999999998</v>
      </c>
      <c r="Z20" s="1">
        <v>429.05180000000001</v>
      </c>
      <c r="AA20" s="1"/>
      <c r="AB20" s="1">
        <f t="shared" si="3"/>
        <v>800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248.25299999999999</v>
      </c>
      <c r="D21" s="1">
        <v>616.59199999999998</v>
      </c>
      <c r="E21" s="1">
        <v>269.08699999999999</v>
      </c>
      <c r="F21" s="1">
        <v>544.00800000000004</v>
      </c>
      <c r="G21" s="6">
        <v>1</v>
      </c>
      <c r="H21" s="1">
        <v>55</v>
      </c>
      <c r="I21" s="1" t="s">
        <v>32</v>
      </c>
      <c r="J21" s="1">
        <v>256.47800000000001</v>
      </c>
      <c r="K21" s="1">
        <f t="shared" si="2"/>
        <v>12.60899999999998</v>
      </c>
      <c r="L21" s="1"/>
      <c r="M21" s="1"/>
      <c r="N21" s="1">
        <v>100</v>
      </c>
      <c r="O21" s="1">
        <f t="shared" si="4"/>
        <v>53.817399999999999</v>
      </c>
      <c r="P21" s="5"/>
      <c r="Q21" s="5"/>
      <c r="R21" s="1"/>
      <c r="S21" s="1">
        <f t="shared" si="5"/>
        <v>11.966538703096026</v>
      </c>
      <c r="T21" s="1">
        <f t="shared" si="6"/>
        <v>11.966538703096026</v>
      </c>
      <c r="U21" s="1">
        <v>54.889400000000002</v>
      </c>
      <c r="V21" s="1">
        <v>71.233800000000002</v>
      </c>
      <c r="W21" s="1">
        <v>71.081800000000001</v>
      </c>
      <c r="X21" s="1">
        <v>50.732799999999997</v>
      </c>
      <c r="Y21" s="1">
        <v>47.758800000000001</v>
      </c>
      <c r="Z21" s="1">
        <v>63.8568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50</v>
      </c>
      <c r="B22" s="16" t="s">
        <v>31</v>
      </c>
      <c r="C22" s="16"/>
      <c r="D22" s="16"/>
      <c r="E22" s="16"/>
      <c r="F22" s="16"/>
      <c r="G22" s="17">
        <v>0</v>
      </c>
      <c r="H22" s="16">
        <v>60</v>
      </c>
      <c r="I22" s="16" t="s">
        <v>32</v>
      </c>
      <c r="J22" s="16"/>
      <c r="K22" s="16">
        <f t="shared" si="2"/>
        <v>0</v>
      </c>
      <c r="L22" s="16"/>
      <c r="M22" s="16"/>
      <c r="N22" s="16"/>
      <c r="O22" s="16">
        <f t="shared" si="4"/>
        <v>0</v>
      </c>
      <c r="P22" s="18"/>
      <c r="Q22" s="18"/>
      <c r="R22" s="16"/>
      <c r="S22" s="16" t="e">
        <f t="shared" si="5"/>
        <v>#DIV/0!</v>
      </c>
      <c r="T22" s="16" t="e">
        <f t="shared" si="6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34</v>
      </c>
      <c r="AB22" s="16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39.387999999999998</v>
      </c>
      <c r="D23" s="1">
        <v>110.77500000000001</v>
      </c>
      <c r="E23" s="1">
        <v>40.744999999999997</v>
      </c>
      <c r="F23" s="1">
        <v>94.603999999999999</v>
      </c>
      <c r="G23" s="6">
        <v>1</v>
      </c>
      <c r="H23" s="1">
        <v>50</v>
      </c>
      <c r="I23" s="1" t="s">
        <v>32</v>
      </c>
      <c r="J23" s="1">
        <v>39.1</v>
      </c>
      <c r="K23" s="1">
        <f t="shared" si="2"/>
        <v>1.644999999999996</v>
      </c>
      <c r="L23" s="1"/>
      <c r="M23" s="1"/>
      <c r="N23" s="1"/>
      <c r="O23" s="1">
        <f t="shared" si="4"/>
        <v>8.1489999999999991</v>
      </c>
      <c r="P23" s="5"/>
      <c r="Q23" s="5"/>
      <c r="R23" s="1"/>
      <c r="S23" s="1">
        <f t="shared" si="5"/>
        <v>11.609277211927845</v>
      </c>
      <c r="T23" s="1">
        <f t="shared" si="6"/>
        <v>11.609277211927845</v>
      </c>
      <c r="U23" s="1">
        <v>9.0808</v>
      </c>
      <c r="V23" s="1">
        <v>10.868</v>
      </c>
      <c r="W23" s="1">
        <v>10.676600000000001</v>
      </c>
      <c r="X23" s="1">
        <v>9.9849999999999994</v>
      </c>
      <c r="Y23" s="1">
        <v>9.2737999999999996</v>
      </c>
      <c r="Z23" s="1">
        <v>8.4591999999999992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224.15299999999999</v>
      </c>
      <c r="D24" s="1">
        <v>606.553</v>
      </c>
      <c r="E24" s="1">
        <v>230.56800000000001</v>
      </c>
      <c r="F24" s="1">
        <v>513.29600000000005</v>
      </c>
      <c r="G24" s="6">
        <v>1</v>
      </c>
      <c r="H24" s="1">
        <v>55</v>
      </c>
      <c r="I24" s="1" t="s">
        <v>32</v>
      </c>
      <c r="J24" s="1">
        <v>221.202</v>
      </c>
      <c r="K24" s="1">
        <f t="shared" si="2"/>
        <v>9.3660000000000139</v>
      </c>
      <c r="L24" s="1"/>
      <c r="M24" s="1"/>
      <c r="N24" s="1"/>
      <c r="O24" s="1">
        <f t="shared" si="4"/>
        <v>46.113600000000005</v>
      </c>
      <c r="P24" s="5"/>
      <c r="Q24" s="5"/>
      <c r="R24" s="1"/>
      <c r="S24" s="1">
        <f t="shared" si="5"/>
        <v>11.131119669685299</v>
      </c>
      <c r="T24" s="1">
        <f t="shared" si="6"/>
        <v>11.131119669685299</v>
      </c>
      <c r="U24" s="1">
        <v>50.198999999999998</v>
      </c>
      <c r="V24" s="1">
        <v>65.399199999999993</v>
      </c>
      <c r="W24" s="1">
        <v>66.025400000000005</v>
      </c>
      <c r="X24" s="1">
        <v>58.196800000000003</v>
      </c>
      <c r="Y24" s="1">
        <v>53.841600000000007</v>
      </c>
      <c r="Z24" s="1">
        <v>64.353999999999999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53</v>
      </c>
      <c r="B25" s="10" t="s">
        <v>31</v>
      </c>
      <c r="C25" s="10">
        <v>1993.3579999999999</v>
      </c>
      <c r="D25" s="10">
        <v>2638.0709999999999</v>
      </c>
      <c r="E25" s="14">
        <v>1546.8009999999999</v>
      </c>
      <c r="F25" s="14">
        <v>2777.9659999999999</v>
      </c>
      <c r="G25" s="11">
        <v>0</v>
      </c>
      <c r="H25" s="10">
        <v>60</v>
      </c>
      <c r="I25" s="10" t="s">
        <v>54</v>
      </c>
      <c r="J25" s="10">
        <v>1495.58</v>
      </c>
      <c r="K25" s="10">
        <f t="shared" si="2"/>
        <v>51.221000000000004</v>
      </c>
      <c r="L25" s="10"/>
      <c r="M25" s="10"/>
      <c r="N25" s="10"/>
      <c r="O25" s="10">
        <f t="shared" si="4"/>
        <v>309.36019999999996</v>
      </c>
      <c r="P25" s="12"/>
      <c r="Q25" s="12"/>
      <c r="R25" s="10"/>
      <c r="S25" s="10">
        <f t="shared" si="5"/>
        <v>8.9797136153907324</v>
      </c>
      <c r="T25" s="10">
        <f t="shared" si="6"/>
        <v>8.9797136153907324</v>
      </c>
      <c r="U25" s="10">
        <v>326.54880000000003</v>
      </c>
      <c r="V25" s="10">
        <v>371.75979999999998</v>
      </c>
      <c r="W25" s="10">
        <v>374.80200000000002</v>
      </c>
      <c r="X25" s="10">
        <v>374.05459999999999</v>
      </c>
      <c r="Y25" s="10">
        <v>378.01560000000001</v>
      </c>
      <c r="Z25" s="10">
        <v>368.3356</v>
      </c>
      <c r="AA25" s="10" t="s">
        <v>55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56</v>
      </c>
      <c r="B26" s="10" t="s">
        <v>31</v>
      </c>
      <c r="C26" s="10">
        <v>-2.6320000000000001</v>
      </c>
      <c r="D26" s="10">
        <v>2.6320000000000001</v>
      </c>
      <c r="E26" s="10"/>
      <c r="F26" s="10"/>
      <c r="G26" s="11">
        <v>0</v>
      </c>
      <c r="H26" s="10">
        <v>60</v>
      </c>
      <c r="I26" s="10" t="s">
        <v>54</v>
      </c>
      <c r="J26" s="10">
        <v>82.5</v>
      </c>
      <c r="K26" s="10">
        <f t="shared" si="2"/>
        <v>-82.5</v>
      </c>
      <c r="L26" s="10"/>
      <c r="M26" s="10"/>
      <c r="N26" s="10"/>
      <c r="O26" s="10">
        <f t="shared" si="4"/>
        <v>0</v>
      </c>
      <c r="P26" s="12"/>
      <c r="Q26" s="12"/>
      <c r="R26" s="10"/>
      <c r="S26" s="10" t="e">
        <f t="shared" si="5"/>
        <v>#DIV/0!</v>
      </c>
      <c r="T26" s="10" t="e">
        <f t="shared" si="6"/>
        <v>#DIV/0!</v>
      </c>
      <c r="U26" s="10">
        <v>0</v>
      </c>
      <c r="V26" s="10">
        <v>11.5136</v>
      </c>
      <c r="W26" s="10">
        <v>12.5548</v>
      </c>
      <c r="X26" s="10">
        <v>2.08</v>
      </c>
      <c r="Y26" s="10">
        <v>7.1918000000000006</v>
      </c>
      <c r="Z26" s="10">
        <v>5.9790000000000001</v>
      </c>
      <c r="AA26" s="10" t="s">
        <v>55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139.089</v>
      </c>
      <c r="D27" s="1">
        <v>359.06900000000002</v>
      </c>
      <c r="E27" s="1">
        <v>153.249</v>
      </c>
      <c r="F27" s="1">
        <v>291.23500000000001</v>
      </c>
      <c r="G27" s="6">
        <v>1</v>
      </c>
      <c r="H27" s="1">
        <v>60</v>
      </c>
      <c r="I27" s="1" t="s">
        <v>32</v>
      </c>
      <c r="J27" s="1">
        <v>142.4</v>
      </c>
      <c r="K27" s="1">
        <f t="shared" si="2"/>
        <v>10.84899999999999</v>
      </c>
      <c r="L27" s="1"/>
      <c r="M27" s="1"/>
      <c r="N27" s="1">
        <v>11.43270000000004</v>
      </c>
      <c r="O27" s="1">
        <f t="shared" si="4"/>
        <v>30.649799999999999</v>
      </c>
      <c r="P27" s="5">
        <f t="shared" ref="P27" si="8">11*O27-N27-F27</f>
        <v>34.480099999999879</v>
      </c>
      <c r="Q27" s="5"/>
      <c r="R27" s="1"/>
      <c r="S27" s="1">
        <f t="shared" si="5"/>
        <v>10.999999999999998</v>
      </c>
      <c r="T27" s="1">
        <f t="shared" si="6"/>
        <v>9.8750301796422839</v>
      </c>
      <c r="U27" s="1">
        <v>32.270800000000001</v>
      </c>
      <c r="V27" s="1">
        <v>39.822200000000002</v>
      </c>
      <c r="W27" s="1">
        <v>37.693399999999997</v>
      </c>
      <c r="X27" s="1">
        <v>25.8446</v>
      </c>
      <c r="Y27" s="1">
        <v>26.180599999999998</v>
      </c>
      <c r="Z27" s="1">
        <v>34.290799999999997</v>
      </c>
      <c r="AA27" s="1"/>
      <c r="AB27" s="1">
        <f t="shared" si="3"/>
        <v>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148.815</v>
      </c>
      <c r="D28" s="1">
        <v>258.084</v>
      </c>
      <c r="E28" s="1">
        <v>92.727000000000004</v>
      </c>
      <c r="F28" s="1">
        <v>283.36200000000002</v>
      </c>
      <c r="G28" s="6">
        <v>1</v>
      </c>
      <c r="H28" s="1">
        <v>60</v>
      </c>
      <c r="I28" s="1" t="s">
        <v>32</v>
      </c>
      <c r="J28" s="1">
        <v>89.275999999999996</v>
      </c>
      <c r="K28" s="1">
        <f t="shared" si="2"/>
        <v>3.4510000000000076</v>
      </c>
      <c r="L28" s="1"/>
      <c r="M28" s="1"/>
      <c r="N28" s="1"/>
      <c r="O28" s="1">
        <f t="shared" si="4"/>
        <v>18.545400000000001</v>
      </c>
      <c r="P28" s="5"/>
      <c r="Q28" s="5"/>
      <c r="R28" s="1"/>
      <c r="S28" s="1">
        <f t="shared" si="5"/>
        <v>15.279368468730791</v>
      </c>
      <c r="T28" s="1">
        <f t="shared" si="6"/>
        <v>15.279368468730791</v>
      </c>
      <c r="U28" s="1">
        <v>19.7666</v>
      </c>
      <c r="V28" s="1">
        <v>32.662599999999998</v>
      </c>
      <c r="W28" s="1">
        <v>31.040600000000001</v>
      </c>
      <c r="X28" s="1">
        <v>16.628599999999999</v>
      </c>
      <c r="Y28" s="1">
        <v>16.513200000000001</v>
      </c>
      <c r="Z28" s="1">
        <v>28.686399999999999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180.62100000000001</v>
      </c>
      <c r="D29" s="1">
        <v>412.46199999999999</v>
      </c>
      <c r="E29" s="1">
        <v>123.542</v>
      </c>
      <c r="F29" s="1">
        <v>431.79300000000001</v>
      </c>
      <c r="G29" s="6">
        <v>1</v>
      </c>
      <c r="H29" s="1">
        <v>60</v>
      </c>
      <c r="I29" s="1" t="s">
        <v>32</v>
      </c>
      <c r="J29" s="1">
        <v>120.319</v>
      </c>
      <c r="K29" s="1">
        <f t="shared" si="2"/>
        <v>3.222999999999999</v>
      </c>
      <c r="L29" s="1"/>
      <c r="M29" s="1"/>
      <c r="N29" s="1"/>
      <c r="O29" s="1">
        <f t="shared" si="4"/>
        <v>24.708400000000001</v>
      </c>
      <c r="P29" s="5"/>
      <c r="Q29" s="5"/>
      <c r="R29" s="1"/>
      <c r="S29" s="1">
        <f t="shared" si="5"/>
        <v>17.475554872027327</v>
      </c>
      <c r="T29" s="1">
        <f t="shared" si="6"/>
        <v>17.475554872027327</v>
      </c>
      <c r="U29" s="1">
        <v>27.520800000000001</v>
      </c>
      <c r="V29" s="1">
        <v>47.2988</v>
      </c>
      <c r="W29" s="1">
        <v>47.127000000000002</v>
      </c>
      <c r="X29" s="1">
        <v>23.899000000000001</v>
      </c>
      <c r="Y29" s="1">
        <v>23.382400000000001</v>
      </c>
      <c r="Z29" s="1">
        <v>39.576999999999998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31</v>
      </c>
      <c r="C30" s="1">
        <v>28.346</v>
      </c>
      <c r="D30" s="1">
        <v>47.706000000000003</v>
      </c>
      <c r="E30" s="1">
        <v>2.3980000000000001</v>
      </c>
      <c r="F30" s="1">
        <v>66.619</v>
      </c>
      <c r="G30" s="6">
        <v>1</v>
      </c>
      <c r="H30" s="1">
        <v>35</v>
      </c>
      <c r="I30" s="1" t="s">
        <v>32</v>
      </c>
      <c r="J30" s="1">
        <v>21.1</v>
      </c>
      <c r="K30" s="1">
        <f t="shared" si="2"/>
        <v>-18.702000000000002</v>
      </c>
      <c r="L30" s="1"/>
      <c r="M30" s="1"/>
      <c r="N30" s="1"/>
      <c r="O30" s="1">
        <f t="shared" si="4"/>
        <v>0.47960000000000003</v>
      </c>
      <c r="P30" s="5"/>
      <c r="Q30" s="5"/>
      <c r="R30" s="1"/>
      <c r="S30" s="1">
        <f t="shared" si="5"/>
        <v>138.90533778148458</v>
      </c>
      <c r="T30" s="1">
        <f t="shared" si="6"/>
        <v>138.90533778148458</v>
      </c>
      <c r="U30" s="1">
        <v>2.3342000000000001</v>
      </c>
      <c r="V30" s="1">
        <v>5.3204000000000002</v>
      </c>
      <c r="W30" s="1">
        <v>5.9951999999999996</v>
      </c>
      <c r="X30" s="1">
        <v>3.726</v>
      </c>
      <c r="Y30" s="1">
        <v>4.1643999999999997</v>
      </c>
      <c r="Z30" s="1">
        <v>2.7582</v>
      </c>
      <c r="AA30" s="13" t="s">
        <v>61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62</v>
      </c>
      <c r="B31" s="16" t="s">
        <v>31</v>
      </c>
      <c r="C31" s="16"/>
      <c r="D31" s="16"/>
      <c r="E31" s="16">
        <v>-2.569</v>
      </c>
      <c r="F31" s="16"/>
      <c r="G31" s="17">
        <v>0</v>
      </c>
      <c r="H31" s="16">
        <v>30</v>
      </c>
      <c r="I31" s="16" t="s">
        <v>32</v>
      </c>
      <c r="J31" s="16"/>
      <c r="K31" s="16">
        <f t="shared" si="2"/>
        <v>-2.569</v>
      </c>
      <c r="L31" s="16"/>
      <c r="M31" s="16"/>
      <c r="N31" s="16"/>
      <c r="O31" s="16">
        <f t="shared" si="4"/>
        <v>-0.51380000000000003</v>
      </c>
      <c r="P31" s="18"/>
      <c r="Q31" s="18"/>
      <c r="R31" s="16"/>
      <c r="S31" s="16">
        <f t="shared" si="5"/>
        <v>0</v>
      </c>
      <c r="T31" s="16">
        <f t="shared" si="6"/>
        <v>0</v>
      </c>
      <c r="U31" s="16">
        <v>-0.77859999999999996</v>
      </c>
      <c r="V31" s="16">
        <v>-0.26479999999999998</v>
      </c>
      <c r="W31" s="16">
        <v>0</v>
      </c>
      <c r="X31" s="16">
        <v>0</v>
      </c>
      <c r="Y31" s="16">
        <v>0</v>
      </c>
      <c r="Z31" s="16">
        <v>0</v>
      </c>
      <c r="AA31" s="16" t="s">
        <v>34</v>
      </c>
      <c r="AB31" s="16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113.217</v>
      </c>
      <c r="D32" s="1">
        <v>268.625</v>
      </c>
      <c r="E32" s="1">
        <v>159.39099999999999</v>
      </c>
      <c r="F32" s="1">
        <v>200.86799999999999</v>
      </c>
      <c r="G32" s="6">
        <v>1</v>
      </c>
      <c r="H32" s="1">
        <v>30</v>
      </c>
      <c r="I32" s="1" t="s">
        <v>32</v>
      </c>
      <c r="J32" s="1">
        <v>161.90600000000001</v>
      </c>
      <c r="K32" s="1">
        <f t="shared" si="2"/>
        <v>-2.5150000000000148</v>
      </c>
      <c r="L32" s="1"/>
      <c r="M32" s="1"/>
      <c r="N32" s="1">
        <v>32.027900000000017</v>
      </c>
      <c r="O32" s="1">
        <f t="shared" si="4"/>
        <v>31.8782</v>
      </c>
      <c r="P32" s="5">
        <f>10*O32-N32-F32</f>
        <v>85.886099999999999</v>
      </c>
      <c r="Q32" s="5"/>
      <c r="R32" s="1"/>
      <c r="S32" s="1">
        <f t="shared" si="5"/>
        <v>10.000000000000002</v>
      </c>
      <c r="T32" s="1">
        <f t="shared" si="6"/>
        <v>7.3058045937349041</v>
      </c>
      <c r="U32" s="1">
        <v>27.8506</v>
      </c>
      <c r="V32" s="1">
        <v>29.501000000000001</v>
      </c>
      <c r="W32" s="1">
        <v>28.9848</v>
      </c>
      <c r="X32" s="1">
        <v>20.436199999999999</v>
      </c>
      <c r="Y32" s="1">
        <v>20.4422</v>
      </c>
      <c r="Z32" s="1">
        <v>27.216200000000001</v>
      </c>
      <c r="AA32" s="1"/>
      <c r="AB32" s="1">
        <f t="shared" si="3"/>
        <v>86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232.48</v>
      </c>
      <c r="D33" s="1">
        <v>176.809</v>
      </c>
      <c r="E33" s="1">
        <v>117.43</v>
      </c>
      <c r="F33" s="1">
        <v>263.86900000000003</v>
      </c>
      <c r="G33" s="6">
        <v>1</v>
      </c>
      <c r="H33" s="1">
        <v>30</v>
      </c>
      <c r="I33" s="1" t="s">
        <v>32</v>
      </c>
      <c r="J33" s="1">
        <v>116.616</v>
      </c>
      <c r="K33" s="1">
        <f t="shared" si="2"/>
        <v>0.81400000000000716</v>
      </c>
      <c r="L33" s="1"/>
      <c r="M33" s="1"/>
      <c r="N33" s="1"/>
      <c r="O33" s="1">
        <f t="shared" si="4"/>
        <v>23.486000000000001</v>
      </c>
      <c r="P33" s="5"/>
      <c r="Q33" s="5"/>
      <c r="R33" s="1"/>
      <c r="S33" s="1">
        <f t="shared" si="5"/>
        <v>11.235161372732692</v>
      </c>
      <c r="T33" s="1">
        <f t="shared" si="6"/>
        <v>11.235161372732692</v>
      </c>
      <c r="U33" s="1">
        <v>24.848600000000001</v>
      </c>
      <c r="V33" s="1">
        <v>31.218399999999999</v>
      </c>
      <c r="W33" s="1">
        <v>29.605399999999999</v>
      </c>
      <c r="X33" s="1">
        <v>13.516999999999999</v>
      </c>
      <c r="Y33" s="1">
        <v>16.380400000000002</v>
      </c>
      <c r="Z33" s="1">
        <v>36.069400000000002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65</v>
      </c>
      <c r="B34" s="16" t="s">
        <v>31</v>
      </c>
      <c r="C34" s="16">
        <v>56</v>
      </c>
      <c r="D34" s="16"/>
      <c r="E34" s="16"/>
      <c r="F34" s="16"/>
      <c r="G34" s="17">
        <v>0</v>
      </c>
      <c r="H34" s="16">
        <v>45</v>
      </c>
      <c r="I34" s="16" t="s">
        <v>32</v>
      </c>
      <c r="J34" s="16"/>
      <c r="K34" s="16">
        <f t="shared" si="2"/>
        <v>0</v>
      </c>
      <c r="L34" s="16"/>
      <c r="M34" s="16"/>
      <c r="N34" s="16"/>
      <c r="O34" s="16">
        <f t="shared" si="4"/>
        <v>0</v>
      </c>
      <c r="P34" s="18"/>
      <c r="Q34" s="18"/>
      <c r="R34" s="16"/>
      <c r="S34" s="16" t="e">
        <f t="shared" si="5"/>
        <v>#DIV/0!</v>
      </c>
      <c r="T34" s="16" t="e">
        <f t="shared" si="6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 t="s">
        <v>34</v>
      </c>
      <c r="AB34" s="16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66</v>
      </c>
      <c r="B35" s="16" t="s">
        <v>31</v>
      </c>
      <c r="C35" s="16"/>
      <c r="D35" s="16"/>
      <c r="E35" s="16"/>
      <c r="F35" s="16"/>
      <c r="G35" s="17">
        <v>0</v>
      </c>
      <c r="H35" s="16">
        <v>40</v>
      </c>
      <c r="I35" s="16" t="s">
        <v>32</v>
      </c>
      <c r="J35" s="16"/>
      <c r="K35" s="16">
        <f t="shared" si="2"/>
        <v>0</v>
      </c>
      <c r="L35" s="16"/>
      <c r="M35" s="16"/>
      <c r="N35" s="16"/>
      <c r="O35" s="16">
        <f t="shared" si="4"/>
        <v>0</v>
      </c>
      <c r="P35" s="18"/>
      <c r="Q35" s="18"/>
      <c r="R35" s="16"/>
      <c r="S35" s="16" t="e">
        <f t="shared" si="5"/>
        <v>#DIV/0!</v>
      </c>
      <c r="T35" s="16" t="e">
        <f t="shared" si="6"/>
        <v>#DIV/0!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34</v>
      </c>
      <c r="AB35" s="16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404.41899999999998</v>
      </c>
      <c r="D36" s="1">
        <v>1192.3340000000001</v>
      </c>
      <c r="E36" s="1">
        <v>627.15099999999995</v>
      </c>
      <c r="F36" s="1">
        <v>896.46199999999999</v>
      </c>
      <c r="G36" s="6">
        <v>1</v>
      </c>
      <c r="H36" s="1">
        <v>40</v>
      </c>
      <c r="I36" s="1" t="s">
        <v>32</v>
      </c>
      <c r="J36" s="1">
        <v>613.56200000000001</v>
      </c>
      <c r="K36" s="1">
        <f t="shared" si="2"/>
        <v>13.588999999999942</v>
      </c>
      <c r="L36" s="1"/>
      <c r="M36" s="1"/>
      <c r="N36" s="1">
        <v>66.717699999999923</v>
      </c>
      <c r="O36" s="1">
        <f t="shared" si="4"/>
        <v>125.43019999999999</v>
      </c>
      <c r="P36" s="5">
        <v>420</v>
      </c>
      <c r="Q36" s="5"/>
      <c r="R36" s="1"/>
      <c r="S36" s="1">
        <f t="shared" si="5"/>
        <v>11.027485406225933</v>
      </c>
      <c r="T36" s="1">
        <f t="shared" si="6"/>
        <v>7.6790095208331008</v>
      </c>
      <c r="U36" s="1">
        <v>109.9846</v>
      </c>
      <c r="V36" s="1">
        <v>125.92919999999999</v>
      </c>
      <c r="W36" s="1">
        <v>129.49440000000001</v>
      </c>
      <c r="X36" s="1">
        <v>106.437</v>
      </c>
      <c r="Y36" s="1">
        <v>108.4524</v>
      </c>
      <c r="Z36" s="1">
        <v>109.4054</v>
      </c>
      <c r="AA36" s="1"/>
      <c r="AB36" s="1">
        <f t="shared" si="3"/>
        <v>420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69.031000000000006</v>
      </c>
      <c r="D37" s="1">
        <v>166.92099999999999</v>
      </c>
      <c r="E37" s="1">
        <v>38.231000000000002</v>
      </c>
      <c r="F37" s="1">
        <v>181.21199999999999</v>
      </c>
      <c r="G37" s="6">
        <v>1</v>
      </c>
      <c r="H37" s="1">
        <v>35</v>
      </c>
      <c r="I37" s="1" t="s">
        <v>32</v>
      </c>
      <c r="J37" s="1">
        <v>37.6</v>
      </c>
      <c r="K37" s="1">
        <f t="shared" si="2"/>
        <v>0.63100000000000023</v>
      </c>
      <c r="L37" s="1"/>
      <c r="M37" s="1"/>
      <c r="N37" s="1"/>
      <c r="O37" s="1">
        <f t="shared" si="4"/>
        <v>7.6462000000000003</v>
      </c>
      <c r="P37" s="5"/>
      <c r="Q37" s="5"/>
      <c r="R37" s="1"/>
      <c r="S37" s="1">
        <f t="shared" si="5"/>
        <v>23.699615495278699</v>
      </c>
      <c r="T37" s="1">
        <f t="shared" si="6"/>
        <v>23.699615495278699</v>
      </c>
      <c r="U37" s="1">
        <v>9.2645999999999997</v>
      </c>
      <c r="V37" s="1">
        <v>17.420200000000001</v>
      </c>
      <c r="W37" s="1">
        <v>15.510400000000001</v>
      </c>
      <c r="X37" s="1">
        <v>7.6602000000000006</v>
      </c>
      <c r="Y37" s="1">
        <v>9.232800000000001</v>
      </c>
      <c r="Z37" s="1">
        <v>11.805999999999999</v>
      </c>
      <c r="AA37" s="13" t="s">
        <v>61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17.667999999999999</v>
      </c>
      <c r="D38" s="1">
        <v>2E-3</v>
      </c>
      <c r="E38" s="1">
        <v>2.63</v>
      </c>
      <c r="F38" s="1">
        <v>15.04</v>
      </c>
      <c r="G38" s="6">
        <v>1</v>
      </c>
      <c r="H38" s="1">
        <v>45</v>
      </c>
      <c r="I38" s="1" t="s">
        <v>32</v>
      </c>
      <c r="J38" s="1">
        <v>2.6</v>
      </c>
      <c r="K38" s="1">
        <f t="shared" ref="K38:K69" si="9">E38-J38</f>
        <v>2.9999999999999805E-2</v>
      </c>
      <c r="L38" s="1"/>
      <c r="M38" s="1"/>
      <c r="N38" s="1"/>
      <c r="O38" s="1">
        <f t="shared" si="4"/>
        <v>0.52600000000000002</v>
      </c>
      <c r="P38" s="5"/>
      <c r="Q38" s="5"/>
      <c r="R38" s="1"/>
      <c r="S38" s="1">
        <f t="shared" si="5"/>
        <v>28.593155893536117</v>
      </c>
      <c r="T38" s="1">
        <f t="shared" si="6"/>
        <v>28.593155893536117</v>
      </c>
      <c r="U38" s="1">
        <v>0.52600000000000002</v>
      </c>
      <c r="V38" s="1">
        <v>0.78859999999999997</v>
      </c>
      <c r="W38" s="1">
        <v>0.78859999999999997</v>
      </c>
      <c r="X38" s="1">
        <v>1.0438000000000001</v>
      </c>
      <c r="Y38" s="1">
        <v>1.0438000000000001</v>
      </c>
      <c r="Z38" s="1">
        <v>0</v>
      </c>
      <c r="AA38" s="13" t="s">
        <v>61</v>
      </c>
      <c r="AB38" s="1">
        <f t="shared" ref="AB38:AB69" si="10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90.900999999999996</v>
      </c>
      <c r="D39" s="1">
        <v>15.62</v>
      </c>
      <c r="E39" s="1">
        <v>21.341000000000001</v>
      </c>
      <c r="F39" s="1">
        <v>62.637</v>
      </c>
      <c r="G39" s="6">
        <v>1</v>
      </c>
      <c r="H39" s="1">
        <v>30</v>
      </c>
      <c r="I39" s="1" t="s">
        <v>32</v>
      </c>
      <c r="J39" s="1">
        <v>23.373999999999999</v>
      </c>
      <c r="K39" s="1">
        <f t="shared" si="9"/>
        <v>-2.0329999999999977</v>
      </c>
      <c r="L39" s="1"/>
      <c r="M39" s="1"/>
      <c r="N39" s="1"/>
      <c r="O39" s="1">
        <f t="shared" si="4"/>
        <v>4.2682000000000002</v>
      </c>
      <c r="P39" s="5"/>
      <c r="Q39" s="5"/>
      <c r="R39" s="1"/>
      <c r="S39" s="1">
        <f t="shared" si="5"/>
        <v>14.675272948784031</v>
      </c>
      <c r="T39" s="1">
        <f t="shared" si="6"/>
        <v>14.675272948784031</v>
      </c>
      <c r="U39" s="1">
        <v>4.3572000000000006</v>
      </c>
      <c r="V39" s="1">
        <v>1.9446000000000001</v>
      </c>
      <c r="W39" s="1">
        <v>2.1212</v>
      </c>
      <c r="X39" s="1">
        <v>7.1482000000000001</v>
      </c>
      <c r="Y39" s="1">
        <v>7.4188000000000001</v>
      </c>
      <c r="Z39" s="1">
        <v>3.3580000000000001</v>
      </c>
      <c r="AA39" s="13" t="s">
        <v>61</v>
      </c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308.09199999999998</v>
      </c>
      <c r="D40" s="1">
        <v>410.70800000000003</v>
      </c>
      <c r="E40" s="1">
        <v>330.11500000000001</v>
      </c>
      <c r="F40" s="1">
        <v>341.666</v>
      </c>
      <c r="G40" s="6">
        <v>1</v>
      </c>
      <c r="H40" s="1">
        <v>45</v>
      </c>
      <c r="I40" s="1" t="s">
        <v>32</v>
      </c>
      <c r="J40" s="1">
        <v>330.67599999999999</v>
      </c>
      <c r="K40" s="1">
        <f t="shared" si="9"/>
        <v>-0.56099999999997863</v>
      </c>
      <c r="L40" s="1"/>
      <c r="M40" s="1"/>
      <c r="N40" s="1">
        <v>274.09870000000012</v>
      </c>
      <c r="O40" s="1">
        <f t="shared" si="4"/>
        <v>66.022999999999996</v>
      </c>
      <c r="P40" s="5">
        <f t="shared" ref="P36:P41" si="11">11*O40-N40-F40</f>
        <v>110.48829999999981</v>
      </c>
      <c r="Q40" s="5"/>
      <c r="R40" s="1"/>
      <c r="S40" s="1">
        <f t="shared" si="5"/>
        <v>11</v>
      </c>
      <c r="T40" s="1">
        <f t="shared" si="6"/>
        <v>9.3265180315950538</v>
      </c>
      <c r="U40" s="1">
        <v>65.575800000000001</v>
      </c>
      <c r="V40" s="1">
        <v>57.010199999999998</v>
      </c>
      <c r="W40" s="1">
        <v>58.143600000000013</v>
      </c>
      <c r="X40" s="1">
        <v>57.655999999999992</v>
      </c>
      <c r="Y40" s="1">
        <v>59.922400000000003</v>
      </c>
      <c r="Z40" s="1">
        <v>65.724999999999994</v>
      </c>
      <c r="AA40" s="1"/>
      <c r="AB40" s="1">
        <f t="shared" si="10"/>
        <v>110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246.74799999999999</v>
      </c>
      <c r="D41" s="1">
        <v>232.48699999999999</v>
      </c>
      <c r="E41" s="1">
        <v>256.81900000000002</v>
      </c>
      <c r="F41" s="1">
        <v>183.09100000000001</v>
      </c>
      <c r="G41" s="6">
        <v>1</v>
      </c>
      <c r="H41" s="1">
        <v>45</v>
      </c>
      <c r="I41" s="1" t="s">
        <v>32</v>
      </c>
      <c r="J41" s="1">
        <v>257.24</v>
      </c>
      <c r="K41" s="1">
        <f t="shared" si="9"/>
        <v>-0.42099999999999227</v>
      </c>
      <c r="L41" s="1"/>
      <c r="M41" s="1"/>
      <c r="N41" s="1">
        <v>242.85329999999999</v>
      </c>
      <c r="O41" s="1">
        <f t="shared" si="4"/>
        <v>51.363800000000005</v>
      </c>
      <c r="P41" s="5">
        <f t="shared" si="11"/>
        <v>139.0575</v>
      </c>
      <c r="Q41" s="5"/>
      <c r="R41" s="1"/>
      <c r="S41" s="1">
        <f t="shared" si="5"/>
        <v>10.999999999999998</v>
      </c>
      <c r="T41" s="1">
        <f t="shared" si="6"/>
        <v>8.2926944657521435</v>
      </c>
      <c r="U41" s="1">
        <v>47.043799999999997</v>
      </c>
      <c r="V41" s="1">
        <v>38.2958</v>
      </c>
      <c r="W41" s="1">
        <v>40.682400000000001</v>
      </c>
      <c r="X41" s="1">
        <v>42.858600000000003</v>
      </c>
      <c r="Y41" s="1">
        <v>44.014400000000002</v>
      </c>
      <c r="Z41" s="1">
        <v>41.723399999999998</v>
      </c>
      <c r="AA41" s="1"/>
      <c r="AB41" s="1">
        <f t="shared" si="10"/>
        <v>139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31</v>
      </c>
      <c r="C42" s="1">
        <v>31.53</v>
      </c>
      <c r="D42" s="1">
        <v>34.36</v>
      </c>
      <c r="E42" s="1">
        <v>36.018000000000001</v>
      </c>
      <c r="F42" s="1">
        <v>18.029</v>
      </c>
      <c r="G42" s="6">
        <v>1</v>
      </c>
      <c r="H42" s="1">
        <v>45</v>
      </c>
      <c r="I42" s="1" t="s">
        <v>32</v>
      </c>
      <c r="J42" s="1">
        <v>37.1</v>
      </c>
      <c r="K42" s="1">
        <f t="shared" si="9"/>
        <v>-1.0820000000000007</v>
      </c>
      <c r="L42" s="1"/>
      <c r="M42" s="1"/>
      <c r="N42" s="1">
        <v>72.844799999999992</v>
      </c>
      <c r="O42" s="1">
        <f t="shared" si="4"/>
        <v>7.2035999999999998</v>
      </c>
      <c r="P42" s="5"/>
      <c r="Q42" s="5"/>
      <c r="R42" s="1"/>
      <c r="S42" s="1">
        <f t="shared" si="5"/>
        <v>12.61505358431895</v>
      </c>
      <c r="T42" s="1">
        <f t="shared" si="6"/>
        <v>12.61505358431895</v>
      </c>
      <c r="U42" s="1">
        <v>8.6403999999999996</v>
      </c>
      <c r="V42" s="1">
        <v>4.4767999999999999</v>
      </c>
      <c r="W42" s="1">
        <v>3.3288000000000002</v>
      </c>
      <c r="X42" s="1">
        <v>3.1711999999999998</v>
      </c>
      <c r="Y42" s="1">
        <v>3.6017999999999999</v>
      </c>
      <c r="Z42" s="1">
        <v>3.1589999999999998</v>
      </c>
      <c r="AA42" s="1"/>
      <c r="AB42" s="1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74</v>
      </c>
      <c r="B43" s="10" t="s">
        <v>31</v>
      </c>
      <c r="C43" s="10">
        <v>2.6139999999999999</v>
      </c>
      <c r="D43" s="10"/>
      <c r="E43" s="10"/>
      <c r="F43" s="10">
        <v>2.6139999999999999</v>
      </c>
      <c r="G43" s="11">
        <v>0</v>
      </c>
      <c r="H43" s="10" t="e">
        <v>#N/A</v>
      </c>
      <c r="I43" s="10" t="s">
        <v>101</v>
      </c>
      <c r="J43" s="10"/>
      <c r="K43" s="10">
        <f t="shared" si="9"/>
        <v>0</v>
      </c>
      <c r="L43" s="10"/>
      <c r="M43" s="10"/>
      <c r="N43" s="10"/>
      <c r="O43" s="10">
        <f t="shared" si="4"/>
        <v>0</v>
      </c>
      <c r="P43" s="12"/>
      <c r="Q43" s="12"/>
      <c r="R43" s="10"/>
      <c r="S43" s="10" t="e">
        <f t="shared" si="5"/>
        <v>#DIV/0!</v>
      </c>
      <c r="T43" s="10" t="e">
        <f t="shared" si="6"/>
        <v>#DIV/0!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/>
      <c r="AB43" s="10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39</v>
      </c>
      <c r="C44" s="1">
        <v>655</v>
      </c>
      <c r="D44" s="1">
        <v>1452</v>
      </c>
      <c r="E44" s="1">
        <v>711</v>
      </c>
      <c r="F44" s="1">
        <v>1296</v>
      </c>
      <c r="G44" s="6">
        <v>0.4</v>
      </c>
      <c r="H44" s="1">
        <v>45</v>
      </c>
      <c r="I44" s="1" t="s">
        <v>32</v>
      </c>
      <c r="J44" s="1">
        <v>714</v>
      </c>
      <c r="K44" s="1">
        <f t="shared" si="9"/>
        <v>-3</v>
      </c>
      <c r="L44" s="1"/>
      <c r="M44" s="1"/>
      <c r="N44" s="1">
        <v>100</v>
      </c>
      <c r="O44" s="1">
        <f t="shared" si="4"/>
        <v>142.19999999999999</v>
      </c>
      <c r="P44" s="5">
        <f t="shared" ref="P44:P56" si="12">11*O44-N44-F44</f>
        <v>168.19999999999982</v>
      </c>
      <c r="Q44" s="5"/>
      <c r="R44" s="1"/>
      <c r="S44" s="1">
        <f t="shared" si="5"/>
        <v>11</v>
      </c>
      <c r="T44" s="1">
        <f t="shared" si="6"/>
        <v>9.8171589310829823</v>
      </c>
      <c r="U44" s="1">
        <v>137.19999999999999</v>
      </c>
      <c r="V44" s="1">
        <v>174</v>
      </c>
      <c r="W44" s="1">
        <v>174.6</v>
      </c>
      <c r="X44" s="1">
        <v>108.6</v>
      </c>
      <c r="Y44" s="1">
        <v>115.8</v>
      </c>
      <c r="Z44" s="1">
        <v>152.19999999999999</v>
      </c>
      <c r="AA44" s="1"/>
      <c r="AB44" s="1">
        <f t="shared" si="10"/>
        <v>67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39</v>
      </c>
      <c r="C45" s="1">
        <v>89</v>
      </c>
      <c r="D45" s="1">
        <v>122</v>
      </c>
      <c r="E45" s="1">
        <v>48</v>
      </c>
      <c r="F45" s="1">
        <v>149</v>
      </c>
      <c r="G45" s="6">
        <v>0.45</v>
      </c>
      <c r="H45" s="1">
        <v>50</v>
      </c>
      <c r="I45" s="1" t="s">
        <v>32</v>
      </c>
      <c r="J45" s="1">
        <v>49</v>
      </c>
      <c r="K45" s="1">
        <f t="shared" si="9"/>
        <v>-1</v>
      </c>
      <c r="L45" s="1"/>
      <c r="M45" s="1"/>
      <c r="N45" s="1"/>
      <c r="O45" s="1">
        <f t="shared" si="4"/>
        <v>9.6</v>
      </c>
      <c r="P45" s="5"/>
      <c r="Q45" s="5"/>
      <c r="R45" s="1"/>
      <c r="S45" s="1">
        <f t="shared" si="5"/>
        <v>15.520833333333334</v>
      </c>
      <c r="T45" s="1">
        <f t="shared" si="6"/>
        <v>15.520833333333334</v>
      </c>
      <c r="U45" s="1">
        <v>11.6</v>
      </c>
      <c r="V45" s="1">
        <v>13.6</v>
      </c>
      <c r="W45" s="1">
        <v>12</v>
      </c>
      <c r="X45" s="1">
        <v>4.5999999999999996</v>
      </c>
      <c r="Y45" s="1">
        <v>5.2</v>
      </c>
      <c r="Z45" s="1">
        <v>11.8</v>
      </c>
      <c r="AA45" s="1"/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39</v>
      </c>
      <c r="C46" s="1">
        <v>566</v>
      </c>
      <c r="D46" s="1">
        <v>1290</v>
      </c>
      <c r="E46" s="1">
        <v>650</v>
      </c>
      <c r="F46" s="1">
        <v>1110</v>
      </c>
      <c r="G46" s="6">
        <v>0.4</v>
      </c>
      <c r="H46" s="1">
        <v>45</v>
      </c>
      <c r="I46" s="1" t="s">
        <v>32</v>
      </c>
      <c r="J46" s="1">
        <v>667</v>
      </c>
      <c r="K46" s="1">
        <f t="shared" si="9"/>
        <v>-17</v>
      </c>
      <c r="L46" s="1"/>
      <c r="M46" s="1"/>
      <c r="N46" s="1">
        <v>31.60000000000014</v>
      </c>
      <c r="O46" s="1">
        <f t="shared" si="4"/>
        <v>130</v>
      </c>
      <c r="P46" s="5">
        <f t="shared" si="12"/>
        <v>288.39999999999986</v>
      </c>
      <c r="Q46" s="5"/>
      <c r="R46" s="1"/>
      <c r="S46" s="1">
        <f t="shared" si="5"/>
        <v>11</v>
      </c>
      <c r="T46" s="1">
        <f t="shared" si="6"/>
        <v>8.781538461538462</v>
      </c>
      <c r="U46" s="1">
        <v>125.4</v>
      </c>
      <c r="V46" s="1">
        <v>153.6</v>
      </c>
      <c r="W46" s="1">
        <v>155</v>
      </c>
      <c r="X46" s="1">
        <v>113.4</v>
      </c>
      <c r="Y46" s="1">
        <v>97.2</v>
      </c>
      <c r="Z46" s="1">
        <v>49.4</v>
      </c>
      <c r="AA46" s="1"/>
      <c r="AB46" s="1">
        <f t="shared" si="10"/>
        <v>115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31</v>
      </c>
      <c r="C47" s="1">
        <v>41.962000000000003</v>
      </c>
      <c r="D47" s="1">
        <v>128.351</v>
      </c>
      <c r="E47" s="1">
        <v>14.233000000000001</v>
      </c>
      <c r="F47" s="1">
        <v>150.95400000000001</v>
      </c>
      <c r="G47" s="6">
        <v>1</v>
      </c>
      <c r="H47" s="1">
        <v>45</v>
      </c>
      <c r="I47" s="1" t="s">
        <v>32</v>
      </c>
      <c r="J47" s="1">
        <v>12.75</v>
      </c>
      <c r="K47" s="1">
        <f t="shared" si="9"/>
        <v>1.4830000000000005</v>
      </c>
      <c r="L47" s="1"/>
      <c r="M47" s="1"/>
      <c r="N47" s="1"/>
      <c r="O47" s="1">
        <f t="shared" si="4"/>
        <v>2.8466</v>
      </c>
      <c r="P47" s="5"/>
      <c r="Q47" s="5"/>
      <c r="R47" s="1"/>
      <c r="S47" s="1">
        <f t="shared" si="5"/>
        <v>53.02957914705263</v>
      </c>
      <c r="T47" s="1">
        <f t="shared" si="6"/>
        <v>53.02957914705263</v>
      </c>
      <c r="U47" s="1">
        <v>3.71</v>
      </c>
      <c r="V47" s="1">
        <v>12.153</v>
      </c>
      <c r="W47" s="1">
        <v>11.498200000000001</v>
      </c>
      <c r="X47" s="1">
        <v>4.5697999999999999</v>
      </c>
      <c r="Y47" s="1">
        <v>4.5920000000000014</v>
      </c>
      <c r="Z47" s="1">
        <v>6.0064000000000002</v>
      </c>
      <c r="AA47" s="13" t="s">
        <v>61</v>
      </c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39</v>
      </c>
      <c r="C48" s="1">
        <v>60</v>
      </c>
      <c r="D48" s="1">
        <v>24</v>
      </c>
      <c r="E48" s="1">
        <v>50</v>
      </c>
      <c r="F48" s="1">
        <v>27</v>
      </c>
      <c r="G48" s="6">
        <v>0.45</v>
      </c>
      <c r="H48" s="1">
        <v>45</v>
      </c>
      <c r="I48" s="1" t="s">
        <v>32</v>
      </c>
      <c r="J48" s="1">
        <v>55</v>
      </c>
      <c r="K48" s="1">
        <f t="shared" si="9"/>
        <v>-5</v>
      </c>
      <c r="L48" s="1"/>
      <c r="M48" s="1"/>
      <c r="N48" s="1">
        <v>70</v>
      </c>
      <c r="O48" s="1">
        <f t="shared" si="4"/>
        <v>10</v>
      </c>
      <c r="P48" s="5">
        <f t="shared" si="12"/>
        <v>13</v>
      </c>
      <c r="Q48" s="5"/>
      <c r="R48" s="1"/>
      <c r="S48" s="1">
        <f t="shared" si="5"/>
        <v>11</v>
      </c>
      <c r="T48" s="1">
        <f t="shared" si="6"/>
        <v>9.6999999999999993</v>
      </c>
      <c r="U48" s="1">
        <v>10</v>
      </c>
      <c r="V48" s="1">
        <v>6.8</v>
      </c>
      <c r="W48" s="1">
        <v>7</v>
      </c>
      <c r="X48" s="1">
        <v>8.4</v>
      </c>
      <c r="Y48" s="1">
        <v>8.8000000000000007</v>
      </c>
      <c r="Z48" s="1">
        <v>9.8000000000000007</v>
      </c>
      <c r="AA48" s="1"/>
      <c r="AB48" s="1">
        <f t="shared" si="10"/>
        <v>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39</v>
      </c>
      <c r="C49" s="1">
        <v>55</v>
      </c>
      <c r="D49" s="1">
        <v>78</v>
      </c>
      <c r="E49" s="1">
        <v>32</v>
      </c>
      <c r="F49" s="1">
        <v>90</v>
      </c>
      <c r="G49" s="6">
        <v>0.35</v>
      </c>
      <c r="H49" s="1">
        <v>40</v>
      </c>
      <c r="I49" s="1" t="s">
        <v>32</v>
      </c>
      <c r="J49" s="1">
        <v>37</v>
      </c>
      <c r="K49" s="1">
        <f t="shared" si="9"/>
        <v>-5</v>
      </c>
      <c r="L49" s="1"/>
      <c r="M49" s="1"/>
      <c r="N49" s="1"/>
      <c r="O49" s="1">
        <f t="shared" si="4"/>
        <v>6.4</v>
      </c>
      <c r="P49" s="5"/>
      <c r="Q49" s="5"/>
      <c r="R49" s="1"/>
      <c r="S49" s="1">
        <f t="shared" si="5"/>
        <v>14.0625</v>
      </c>
      <c r="T49" s="1">
        <f t="shared" si="6"/>
        <v>14.0625</v>
      </c>
      <c r="U49" s="1">
        <v>6.2</v>
      </c>
      <c r="V49" s="1">
        <v>10.8</v>
      </c>
      <c r="W49" s="1">
        <v>11.6</v>
      </c>
      <c r="X49" s="1">
        <v>5.6</v>
      </c>
      <c r="Y49" s="1">
        <v>5.4</v>
      </c>
      <c r="Z49" s="1">
        <v>10.199999999999999</v>
      </c>
      <c r="AA49" s="1"/>
      <c r="AB49" s="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31</v>
      </c>
      <c r="C50" s="1">
        <v>116.348</v>
      </c>
      <c r="D50" s="1">
        <v>35.079000000000001</v>
      </c>
      <c r="E50" s="1">
        <v>74.546000000000006</v>
      </c>
      <c r="F50" s="1">
        <v>61.826000000000001</v>
      </c>
      <c r="G50" s="6">
        <v>1</v>
      </c>
      <c r="H50" s="1">
        <v>40</v>
      </c>
      <c r="I50" s="1" t="s">
        <v>32</v>
      </c>
      <c r="J50" s="1">
        <v>77.650000000000006</v>
      </c>
      <c r="K50" s="1">
        <f t="shared" si="9"/>
        <v>-3.1039999999999992</v>
      </c>
      <c r="L50" s="1"/>
      <c r="M50" s="1"/>
      <c r="N50" s="1">
        <v>71.28</v>
      </c>
      <c r="O50" s="1">
        <f t="shared" si="4"/>
        <v>14.909200000000002</v>
      </c>
      <c r="P50" s="5">
        <f t="shared" si="12"/>
        <v>30.89520000000001</v>
      </c>
      <c r="Q50" s="5"/>
      <c r="R50" s="1"/>
      <c r="S50" s="1">
        <f t="shared" si="5"/>
        <v>11</v>
      </c>
      <c r="T50" s="1">
        <f t="shared" si="6"/>
        <v>8.9277761382233773</v>
      </c>
      <c r="U50" s="1">
        <v>14.511799999999999</v>
      </c>
      <c r="V50" s="1">
        <v>11.298</v>
      </c>
      <c r="W50" s="1">
        <v>10.8766</v>
      </c>
      <c r="X50" s="1">
        <v>16.582999999999998</v>
      </c>
      <c r="Y50" s="1">
        <v>15.697800000000001</v>
      </c>
      <c r="Z50" s="1">
        <v>12.320600000000001</v>
      </c>
      <c r="AA50" s="1"/>
      <c r="AB50" s="1">
        <f t="shared" si="10"/>
        <v>31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39</v>
      </c>
      <c r="C51" s="1">
        <v>74</v>
      </c>
      <c r="D51" s="1">
        <v>576</v>
      </c>
      <c r="E51" s="1">
        <v>242</v>
      </c>
      <c r="F51" s="1">
        <v>386</v>
      </c>
      <c r="G51" s="6">
        <v>0.4</v>
      </c>
      <c r="H51" s="1">
        <v>40</v>
      </c>
      <c r="I51" s="1" t="s">
        <v>32</v>
      </c>
      <c r="J51" s="1">
        <v>262</v>
      </c>
      <c r="K51" s="1">
        <f t="shared" si="9"/>
        <v>-20</v>
      </c>
      <c r="L51" s="1"/>
      <c r="M51" s="1"/>
      <c r="N51" s="1">
        <v>50</v>
      </c>
      <c r="O51" s="1">
        <f t="shared" si="4"/>
        <v>48.4</v>
      </c>
      <c r="P51" s="5">
        <f t="shared" si="12"/>
        <v>96.399999999999977</v>
      </c>
      <c r="Q51" s="5"/>
      <c r="R51" s="1"/>
      <c r="S51" s="1">
        <f t="shared" si="5"/>
        <v>11</v>
      </c>
      <c r="T51" s="1">
        <f t="shared" si="6"/>
        <v>9.0082644628099171</v>
      </c>
      <c r="U51" s="1">
        <v>41.2</v>
      </c>
      <c r="V51" s="1">
        <v>54.2</v>
      </c>
      <c r="W51" s="1">
        <v>55.6</v>
      </c>
      <c r="X51" s="1">
        <v>41.2</v>
      </c>
      <c r="Y51" s="1">
        <v>35.200000000000003</v>
      </c>
      <c r="Z51" s="1">
        <v>11.2</v>
      </c>
      <c r="AA51" s="1"/>
      <c r="AB51" s="1">
        <f t="shared" si="10"/>
        <v>39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39</v>
      </c>
      <c r="C52" s="1">
        <v>679</v>
      </c>
      <c r="D52" s="1">
        <v>114</v>
      </c>
      <c r="E52" s="1">
        <v>569</v>
      </c>
      <c r="F52" s="1">
        <v>207</v>
      </c>
      <c r="G52" s="6">
        <v>0.4</v>
      </c>
      <c r="H52" s="1">
        <v>45</v>
      </c>
      <c r="I52" s="1" t="s">
        <v>32</v>
      </c>
      <c r="J52" s="1">
        <v>568</v>
      </c>
      <c r="K52" s="1">
        <f t="shared" si="9"/>
        <v>1</v>
      </c>
      <c r="L52" s="1"/>
      <c r="M52" s="1"/>
      <c r="N52" s="1">
        <v>753</v>
      </c>
      <c r="O52" s="1">
        <f t="shared" si="4"/>
        <v>113.8</v>
      </c>
      <c r="P52" s="5">
        <f t="shared" si="12"/>
        <v>291.79999999999995</v>
      </c>
      <c r="Q52" s="5"/>
      <c r="R52" s="1"/>
      <c r="S52" s="1">
        <f t="shared" si="5"/>
        <v>11</v>
      </c>
      <c r="T52" s="1">
        <f t="shared" si="6"/>
        <v>8.4358523725834793</v>
      </c>
      <c r="U52" s="1">
        <v>103</v>
      </c>
      <c r="V52" s="1">
        <v>48.8</v>
      </c>
      <c r="W52" s="1">
        <v>53</v>
      </c>
      <c r="X52" s="1">
        <v>91.4</v>
      </c>
      <c r="Y52" s="1">
        <v>94.2</v>
      </c>
      <c r="Z52" s="1">
        <v>54</v>
      </c>
      <c r="AA52" s="1"/>
      <c r="AB52" s="1">
        <f t="shared" si="10"/>
        <v>117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31</v>
      </c>
      <c r="C53" s="1">
        <v>168.96899999999999</v>
      </c>
      <c r="D53" s="1">
        <v>21.187999999999999</v>
      </c>
      <c r="E53" s="1">
        <v>53.878999999999998</v>
      </c>
      <c r="F53" s="1">
        <v>110.214</v>
      </c>
      <c r="G53" s="6">
        <v>1</v>
      </c>
      <c r="H53" s="1">
        <v>40</v>
      </c>
      <c r="I53" s="1" t="s">
        <v>32</v>
      </c>
      <c r="J53" s="1">
        <v>60.35</v>
      </c>
      <c r="K53" s="1">
        <f t="shared" si="9"/>
        <v>-6.4710000000000036</v>
      </c>
      <c r="L53" s="1"/>
      <c r="M53" s="1"/>
      <c r="N53" s="1"/>
      <c r="O53" s="1">
        <f t="shared" si="4"/>
        <v>10.7758</v>
      </c>
      <c r="P53" s="5">
        <v>10</v>
      </c>
      <c r="Q53" s="5"/>
      <c r="R53" s="1"/>
      <c r="S53" s="1">
        <f t="shared" si="5"/>
        <v>11.155923458119119</v>
      </c>
      <c r="T53" s="1">
        <f t="shared" si="6"/>
        <v>10.227918112808329</v>
      </c>
      <c r="U53" s="1">
        <v>11.9428</v>
      </c>
      <c r="V53" s="1">
        <v>13.5626</v>
      </c>
      <c r="W53" s="1">
        <v>10.7972</v>
      </c>
      <c r="X53" s="1">
        <v>11.9322</v>
      </c>
      <c r="Y53" s="1">
        <v>15.37</v>
      </c>
      <c r="Z53" s="1">
        <v>21.168199999999999</v>
      </c>
      <c r="AA53" s="1"/>
      <c r="AB53" s="1">
        <f t="shared" si="10"/>
        <v>10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39</v>
      </c>
      <c r="C54" s="1">
        <v>68</v>
      </c>
      <c r="D54" s="1">
        <v>120</v>
      </c>
      <c r="E54" s="1">
        <v>41</v>
      </c>
      <c r="F54" s="1">
        <v>133</v>
      </c>
      <c r="G54" s="6">
        <v>0.35</v>
      </c>
      <c r="H54" s="1">
        <v>40</v>
      </c>
      <c r="I54" s="1" t="s">
        <v>32</v>
      </c>
      <c r="J54" s="1">
        <v>44</v>
      </c>
      <c r="K54" s="1">
        <f t="shared" si="9"/>
        <v>-3</v>
      </c>
      <c r="L54" s="1"/>
      <c r="M54" s="1"/>
      <c r="N54" s="1"/>
      <c r="O54" s="1">
        <f t="shared" si="4"/>
        <v>8.1999999999999993</v>
      </c>
      <c r="P54" s="5"/>
      <c r="Q54" s="5"/>
      <c r="R54" s="1"/>
      <c r="S54" s="1">
        <f t="shared" si="5"/>
        <v>16.219512195121954</v>
      </c>
      <c r="T54" s="1">
        <f t="shared" si="6"/>
        <v>16.219512195121954</v>
      </c>
      <c r="U54" s="1">
        <v>9</v>
      </c>
      <c r="V54" s="1">
        <v>14.8</v>
      </c>
      <c r="W54" s="1">
        <v>16</v>
      </c>
      <c r="X54" s="1">
        <v>9.6</v>
      </c>
      <c r="Y54" s="1">
        <v>7.4</v>
      </c>
      <c r="Z54" s="1">
        <v>9.1999999999999993</v>
      </c>
      <c r="AA54" s="1"/>
      <c r="AB54" s="1">
        <f t="shared" si="1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39</v>
      </c>
      <c r="C55" s="1">
        <v>292</v>
      </c>
      <c r="D55" s="1">
        <v>1338</v>
      </c>
      <c r="E55" s="1">
        <v>569</v>
      </c>
      <c r="F55" s="1">
        <v>980</v>
      </c>
      <c r="G55" s="6">
        <v>0.4</v>
      </c>
      <c r="H55" s="1">
        <v>40</v>
      </c>
      <c r="I55" s="1" t="s">
        <v>32</v>
      </c>
      <c r="J55" s="1">
        <v>571</v>
      </c>
      <c r="K55" s="1">
        <f t="shared" si="9"/>
        <v>-2</v>
      </c>
      <c r="L55" s="1"/>
      <c r="M55" s="1"/>
      <c r="N55" s="1">
        <v>100</v>
      </c>
      <c r="O55" s="1">
        <f t="shared" si="4"/>
        <v>113.8</v>
      </c>
      <c r="P55" s="5">
        <f t="shared" si="12"/>
        <v>171.79999999999995</v>
      </c>
      <c r="Q55" s="5"/>
      <c r="R55" s="1"/>
      <c r="S55" s="1">
        <f t="shared" si="5"/>
        <v>11</v>
      </c>
      <c r="T55" s="1">
        <f t="shared" si="6"/>
        <v>9.4903339191564147</v>
      </c>
      <c r="U55" s="1">
        <v>106</v>
      </c>
      <c r="V55" s="1">
        <v>133.4</v>
      </c>
      <c r="W55" s="1">
        <v>133.19999999999999</v>
      </c>
      <c r="X55" s="1">
        <v>88.6</v>
      </c>
      <c r="Y55" s="1">
        <v>94.8</v>
      </c>
      <c r="Z55" s="1">
        <v>114</v>
      </c>
      <c r="AA55" s="1"/>
      <c r="AB55" s="1">
        <f t="shared" si="10"/>
        <v>69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133.69200000000001</v>
      </c>
      <c r="D56" s="1">
        <v>97.335999999999999</v>
      </c>
      <c r="E56" s="1">
        <v>85.278999999999996</v>
      </c>
      <c r="F56" s="1">
        <v>131.482</v>
      </c>
      <c r="G56" s="6">
        <v>1</v>
      </c>
      <c r="H56" s="1">
        <v>50</v>
      </c>
      <c r="I56" s="1" t="s">
        <v>32</v>
      </c>
      <c r="J56" s="1">
        <v>84.8</v>
      </c>
      <c r="K56" s="1">
        <f t="shared" si="9"/>
        <v>0.4789999999999992</v>
      </c>
      <c r="L56" s="1"/>
      <c r="M56" s="1"/>
      <c r="N56" s="1">
        <v>28.260399999999962</v>
      </c>
      <c r="O56" s="1">
        <f t="shared" si="4"/>
        <v>17.055799999999998</v>
      </c>
      <c r="P56" s="5">
        <f t="shared" si="12"/>
        <v>27.871400000000023</v>
      </c>
      <c r="Q56" s="5"/>
      <c r="R56" s="1"/>
      <c r="S56" s="1">
        <f t="shared" si="5"/>
        <v>11.000000000000002</v>
      </c>
      <c r="T56" s="1">
        <f t="shared" si="6"/>
        <v>9.3658696748320214</v>
      </c>
      <c r="U56" s="1">
        <v>16.752199999999998</v>
      </c>
      <c r="V56" s="1">
        <v>17.7804</v>
      </c>
      <c r="W56" s="1">
        <v>20.204799999999999</v>
      </c>
      <c r="X56" s="1">
        <v>20.640599999999999</v>
      </c>
      <c r="Y56" s="1">
        <v>15.700200000000001</v>
      </c>
      <c r="Z56" s="1">
        <v>14.7128</v>
      </c>
      <c r="AA56" s="1"/>
      <c r="AB56" s="1">
        <f t="shared" si="10"/>
        <v>28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31</v>
      </c>
      <c r="C57" s="1">
        <v>132.08199999999999</v>
      </c>
      <c r="D57" s="1">
        <v>216.09800000000001</v>
      </c>
      <c r="E57" s="1">
        <v>94.385000000000005</v>
      </c>
      <c r="F57" s="1">
        <v>233.59700000000001</v>
      </c>
      <c r="G57" s="6">
        <v>1</v>
      </c>
      <c r="H57" s="1">
        <v>50</v>
      </c>
      <c r="I57" s="1" t="s">
        <v>32</v>
      </c>
      <c r="J57" s="1">
        <v>93.805999999999997</v>
      </c>
      <c r="K57" s="1">
        <f t="shared" si="9"/>
        <v>0.57900000000000773</v>
      </c>
      <c r="L57" s="1"/>
      <c r="M57" s="1"/>
      <c r="N57" s="1"/>
      <c r="O57" s="1">
        <f t="shared" si="4"/>
        <v>18.877000000000002</v>
      </c>
      <c r="P57" s="5"/>
      <c r="Q57" s="5"/>
      <c r="R57" s="1"/>
      <c r="S57" s="1">
        <f t="shared" si="5"/>
        <v>12.374688774699369</v>
      </c>
      <c r="T57" s="1">
        <f t="shared" si="6"/>
        <v>12.374688774699369</v>
      </c>
      <c r="U57" s="1">
        <v>19.738199999999999</v>
      </c>
      <c r="V57" s="1">
        <v>27.735800000000001</v>
      </c>
      <c r="W57" s="1">
        <v>25.038599999999999</v>
      </c>
      <c r="X57" s="1">
        <v>4.5728</v>
      </c>
      <c r="Y57" s="1">
        <v>9.1295999999999999</v>
      </c>
      <c r="Z57" s="1">
        <v>23.157800000000002</v>
      </c>
      <c r="AA57" s="1"/>
      <c r="AB57" s="1">
        <f t="shared" si="1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31</v>
      </c>
      <c r="C58" s="1">
        <v>11.302</v>
      </c>
      <c r="D58" s="1">
        <v>22.683</v>
      </c>
      <c r="E58" s="1">
        <v>12.858000000000001</v>
      </c>
      <c r="F58" s="1">
        <v>21.126999999999999</v>
      </c>
      <c r="G58" s="6">
        <v>1</v>
      </c>
      <c r="H58" s="1">
        <v>40</v>
      </c>
      <c r="I58" s="1" t="s">
        <v>32</v>
      </c>
      <c r="J58" s="1">
        <v>11.9</v>
      </c>
      <c r="K58" s="1">
        <f t="shared" si="9"/>
        <v>0.95800000000000018</v>
      </c>
      <c r="L58" s="1"/>
      <c r="M58" s="1"/>
      <c r="N58" s="1"/>
      <c r="O58" s="1">
        <f t="shared" si="4"/>
        <v>2.5716000000000001</v>
      </c>
      <c r="P58" s="5">
        <v>5</v>
      </c>
      <c r="Q58" s="5"/>
      <c r="R58" s="1"/>
      <c r="S58" s="1">
        <f t="shared" si="5"/>
        <v>10.1598226784881</v>
      </c>
      <c r="T58" s="1">
        <f t="shared" si="6"/>
        <v>8.2155078550318859</v>
      </c>
      <c r="U58" s="1">
        <v>0.8548</v>
      </c>
      <c r="V58" s="1">
        <v>0.69359999999999999</v>
      </c>
      <c r="W58" s="1">
        <v>2.4056000000000002</v>
      </c>
      <c r="X58" s="1">
        <v>2.2642000000000002</v>
      </c>
      <c r="Y58" s="1">
        <v>1.2085999999999999</v>
      </c>
      <c r="Z58" s="1">
        <v>0</v>
      </c>
      <c r="AA58" s="1"/>
      <c r="AB58" s="1">
        <f t="shared" si="10"/>
        <v>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199.72900000000001</v>
      </c>
      <c r="D59" s="1">
        <v>291.19600000000003</v>
      </c>
      <c r="E59" s="1">
        <v>166.239</v>
      </c>
      <c r="F59" s="1">
        <v>271.34199999999998</v>
      </c>
      <c r="G59" s="6">
        <v>1</v>
      </c>
      <c r="H59" s="1">
        <v>40</v>
      </c>
      <c r="I59" s="1" t="s">
        <v>32</v>
      </c>
      <c r="J59" s="1">
        <v>167.82599999999999</v>
      </c>
      <c r="K59" s="1">
        <f t="shared" si="9"/>
        <v>-1.5869999999999891</v>
      </c>
      <c r="L59" s="1"/>
      <c r="M59" s="1"/>
      <c r="N59" s="1">
        <v>160.5988999999999</v>
      </c>
      <c r="O59" s="1">
        <f t="shared" si="4"/>
        <v>33.247799999999998</v>
      </c>
      <c r="P59" s="5"/>
      <c r="Q59" s="5"/>
      <c r="R59" s="1"/>
      <c r="S59" s="1">
        <f t="shared" si="5"/>
        <v>12.991563351560101</v>
      </c>
      <c r="T59" s="1">
        <f t="shared" si="6"/>
        <v>12.991563351560101</v>
      </c>
      <c r="U59" s="1">
        <v>43.118400000000001</v>
      </c>
      <c r="V59" s="1">
        <v>35.937399999999997</v>
      </c>
      <c r="W59" s="1">
        <v>27.166799999999999</v>
      </c>
      <c r="X59" s="1">
        <v>33.275599999999997</v>
      </c>
      <c r="Y59" s="1">
        <v>31.914400000000001</v>
      </c>
      <c r="Z59" s="1">
        <v>20.656400000000001</v>
      </c>
      <c r="AA59" s="1"/>
      <c r="AB59" s="1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6" t="s">
        <v>92</v>
      </c>
      <c r="B60" s="16" t="s">
        <v>31</v>
      </c>
      <c r="C60" s="16"/>
      <c r="D60" s="16"/>
      <c r="E60" s="16"/>
      <c r="F60" s="16"/>
      <c r="G60" s="17">
        <v>0</v>
      </c>
      <c r="H60" s="16">
        <v>40</v>
      </c>
      <c r="I60" s="16" t="s">
        <v>32</v>
      </c>
      <c r="J60" s="16"/>
      <c r="K60" s="16">
        <f t="shared" si="9"/>
        <v>0</v>
      </c>
      <c r="L60" s="16"/>
      <c r="M60" s="16"/>
      <c r="N60" s="16"/>
      <c r="O60" s="16">
        <f t="shared" si="4"/>
        <v>0</v>
      </c>
      <c r="P60" s="18"/>
      <c r="Q60" s="18"/>
      <c r="R60" s="16"/>
      <c r="S60" s="16" t="e">
        <f t="shared" si="5"/>
        <v>#DIV/0!</v>
      </c>
      <c r="T60" s="16" t="e">
        <f t="shared" si="6"/>
        <v>#DIV/0!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 t="s">
        <v>34</v>
      </c>
      <c r="AB60" s="16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39</v>
      </c>
      <c r="C61" s="1">
        <v>30</v>
      </c>
      <c r="D61" s="1">
        <v>70</v>
      </c>
      <c r="E61" s="1">
        <v>32</v>
      </c>
      <c r="F61" s="1">
        <v>59</v>
      </c>
      <c r="G61" s="6">
        <v>0.45</v>
      </c>
      <c r="H61" s="1">
        <v>50</v>
      </c>
      <c r="I61" s="1" t="s">
        <v>32</v>
      </c>
      <c r="J61" s="1">
        <v>32</v>
      </c>
      <c r="K61" s="1">
        <f t="shared" si="9"/>
        <v>0</v>
      </c>
      <c r="L61" s="1"/>
      <c r="M61" s="1"/>
      <c r="N61" s="1">
        <v>12.2</v>
      </c>
      <c r="O61" s="1">
        <f t="shared" si="4"/>
        <v>6.4</v>
      </c>
      <c r="P61" s="5"/>
      <c r="Q61" s="5"/>
      <c r="R61" s="1"/>
      <c r="S61" s="1">
        <f t="shared" si="5"/>
        <v>11.125</v>
      </c>
      <c r="T61" s="1">
        <f t="shared" si="6"/>
        <v>11.125</v>
      </c>
      <c r="U61" s="1">
        <v>7.2</v>
      </c>
      <c r="V61" s="1">
        <v>7.2</v>
      </c>
      <c r="W61" s="1">
        <v>6.2</v>
      </c>
      <c r="X61" s="1">
        <v>4.5999999999999996</v>
      </c>
      <c r="Y61" s="1">
        <v>4.5999999999999996</v>
      </c>
      <c r="Z61" s="1">
        <v>3.8</v>
      </c>
      <c r="AA61" s="1"/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24.431000000000001</v>
      </c>
      <c r="D62" s="1">
        <v>102.557</v>
      </c>
      <c r="E62" s="1">
        <v>25.100999999999999</v>
      </c>
      <c r="F62" s="1">
        <v>99.308000000000007</v>
      </c>
      <c r="G62" s="6">
        <v>1</v>
      </c>
      <c r="H62" s="1">
        <v>40</v>
      </c>
      <c r="I62" s="1" t="s">
        <v>32</v>
      </c>
      <c r="J62" s="1">
        <v>21.55</v>
      </c>
      <c r="K62" s="1">
        <f t="shared" si="9"/>
        <v>3.5509999999999984</v>
      </c>
      <c r="L62" s="1"/>
      <c r="M62" s="1"/>
      <c r="N62" s="1"/>
      <c r="O62" s="1">
        <f t="shared" si="4"/>
        <v>5.0202</v>
      </c>
      <c r="P62" s="5"/>
      <c r="Q62" s="5"/>
      <c r="R62" s="1"/>
      <c r="S62" s="1">
        <f t="shared" si="5"/>
        <v>19.781682004701008</v>
      </c>
      <c r="T62" s="1">
        <f t="shared" si="6"/>
        <v>19.781682004701008</v>
      </c>
      <c r="U62" s="1">
        <v>5.2755999999999998</v>
      </c>
      <c r="V62" s="1">
        <v>9.2784000000000013</v>
      </c>
      <c r="W62" s="1">
        <v>8.7626000000000008</v>
      </c>
      <c r="X62" s="1">
        <v>3.6084000000000001</v>
      </c>
      <c r="Y62" s="1">
        <v>4.4084000000000003</v>
      </c>
      <c r="Z62" s="1">
        <v>1.6148</v>
      </c>
      <c r="AA62" s="1"/>
      <c r="AB62" s="1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39</v>
      </c>
      <c r="C63" s="1">
        <v>71</v>
      </c>
      <c r="D63" s="1">
        <v>378</v>
      </c>
      <c r="E63" s="1">
        <v>119</v>
      </c>
      <c r="F63" s="1">
        <v>291</v>
      </c>
      <c r="G63" s="6">
        <v>0.4</v>
      </c>
      <c r="H63" s="1">
        <v>40</v>
      </c>
      <c r="I63" s="1" t="s">
        <v>32</v>
      </c>
      <c r="J63" s="1">
        <v>142</v>
      </c>
      <c r="K63" s="1">
        <f t="shared" si="9"/>
        <v>-23</v>
      </c>
      <c r="L63" s="1"/>
      <c r="M63" s="1"/>
      <c r="N63" s="1"/>
      <c r="O63" s="1">
        <f t="shared" si="4"/>
        <v>23.8</v>
      </c>
      <c r="P63" s="5"/>
      <c r="Q63" s="5"/>
      <c r="R63" s="1"/>
      <c r="S63" s="1">
        <f t="shared" si="5"/>
        <v>12.22689075630252</v>
      </c>
      <c r="T63" s="1">
        <f t="shared" si="6"/>
        <v>12.22689075630252</v>
      </c>
      <c r="U63" s="1">
        <v>23.8</v>
      </c>
      <c r="V63" s="1">
        <v>35.6</v>
      </c>
      <c r="W63" s="1">
        <v>37.200000000000003</v>
      </c>
      <c r="X63" s="1">
        <v>22.4</v>
      </c>
      <c r="Y63" s="1">
        <v>15.8</v>
      </c>
      <c r="Z63" s="1">
        <v>11.2</v>
      </c>
      <c r="AA63" s="1"/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39</v>
      </c>
      <c r="C64" s="1">
        <v>164</v>
      </c>
      <c r="D64" s="1">
        <v>332</v>
      </c>
      <c r="E64" s="1">
        <v>129</v>
      </c>
      <c r="F64" s="1">
        <v>339</v>
      </c>
      <c r="G64" s="6">
        <v>0.4</v>
      </c>
      <c r="H64" s="1">
        <v>40</v>
      </c>
      <c r="I64" s="1" t="s">
        <v>32</v>
      </c>
      <c r="J64" s="1">
        <v>140</v>
      </c>
      <c r="K64" s="1">
        <f t="shared" si="9"/>
        <v>-11</v>
      </c>
      <c r="L64" s="1"/>
      <c r="M64" s="1"/>
      <c r="N64" s="1"/>
      <c r="O64" s="1">
        <f t="shared" si="4"/>
        <v>25.8</v>
      </c>
      <c r="P64" s="5"/>
      <c r="Q64" s="5"/>
      <c r="R64" s="1"/>
      <c r="S64" s="1">
        <f t="shared" si="5"/>
        <v>13.13953488372093</v>
      </c>
      <c r="T64" s="1">
        <f t="shared" si="6"/>
        <v>13.13953488372093</v>
      </c>
      <c r="U64" s="1">
        <v>22</v>
      </c>
      <c r="V64" s="1">
        <v>40.4</v>
      </c>
      <c r="W64" s="1">
        <v>39.799999999999997</v>
      </c>
      <c r="X64" s="1">
        <v>24.4</v>
      </c>
      <c r="Y64" s="1">
        <v>21.4</v>
      </c>
      <c r="Z64" s="1">
        <v>5.6</v>
      </c>
      <c r="AA64" s="1"/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97</v>
      </c>
      <c r="B65" s="16" t="s">
        <v>31</v>
      </c>
      <c r="C65" s="16"/>
      <c r="D65" s="16"/>
      <c r="E65" s="16"/>
      <c r="F65" s="16"/>
      <c r="G65" s="17">
        <v>0</v>
      </c>
      <c r="H65" s="16">
        <v>55</v>
      </c>
      <c r="I65" s="16" t="s">
        <v>32</v>
      </c>
      <c r="J65" s="16">
        <v>1</v>
      </c>
      <c r="K65" s="16">
        <f t="shared" si="9"/>
        <v>-1</v>
      </c>
      <c r="L65" s="16"/>
      <c r="M65" s="16"/>
      <c r="N65" s="16"/>
      <c r="O65" s="16">
        <f t="shared" si="4"/>
        <v>0</v>
      </c>
      <c r="P65" s="18"/>
      <c r="Q65" s="18"/>
      <c r="R65" s="16"/>
      <c r="S65" s="16" t="e">
        <f t="shared" si="5"/>
        <v>#DIV/0!</v>
      </c>
      <c r="T65" s="16" t="e">
        <f t="shared" si="6"/>
        <v>#DIV/0!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-1.6639999999999999</v>
      </c>
      <c r="AA65" s="16" t="s">
        <v>34</v>
      </c>
      <c r="AB65" s="16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165.00399999999999</v>
      </c>
      <c r="D66" s="1">
        <v>92.944000000000003</v>
      </c>
      <c r="E66" s="1">
        <v>113.703</v>
      </c>
      <c r="F66" s="1">
        <v>124.833</v>
      </c>
      <c r="G66" s="6">
        <v>1</v>
      </c>
      <c r="H66" s="1">
        <v>50</v>
      </c>
      <c r="I66" s="1" t="s">
        <v>32</v>
      </c>
      <c r="J66" s="1">
        <v>106.908</v>
      </c>
      <c r="K66" s="1">
        <f t="shared" si="9"/>
        <v>6.7950000000000017</v>
      </c>
      <c r="L66" s="1"/>
      <c r="M66" s="1"/>
      <c r="N66" s="1">
        <v>89.247600000000077</v>
      </c>
      <c r="O66" s="1">
        <f t="shared" si="4"/>
        <v>22.740600000000001</v>
      </c>
      <c r="P66" s="5">
        <f t="shared" ref="P66" si="13">11*O66-N66-F66</f>
        <v>36.065999999999946</v>
      </c>
      <c r="Q66" s="5"/>
      <c r="R66" s="1"/>
      <c r="S66" s="1">
        <f t="shared" si="5"/>
        <v>11</v>
      </c>
      <c r="T66" s="1">
        <f t="shared" si="6"/>
        <v>9.4140260151447208</v>
      </c>
      <c r="U66" s="1">
        <v>22.787199999999999</v>
      </c>
      <c r="V66" s="1">
        <v>19.854800000000001</v>
      </c>
      <c r="W66" s="1">
        <v>20.349599999999999</v>
      </c>
      <c r="X66" s="1">
        <v>26.302399999999999</v>
      </c>
      <c r="Y66" s="1">
        <v>25.160799999999998</v>
      </c>
      <c r="Z66" s="1">
        <v>19.230799999999999</v>
      </c>
      <c r="AA66" s="1"/>
      <c r="AB66" s="1">
        <f t="shared" si="10"/>
        <v>36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31</v>
      </c>
      <c r="C67" s="1">
        <v>97.042000000000002</v>
      </c>
      <c r="D67" s="1">
        <v>6.766</v>
      </c>
      <c r="E67" s="1">
        <v>42.427</v>
      </c>
      <c r="F67" s="1">
        <v>55.972000000000001</v>
      </c>
      <c r="G67" s="6">
        <v>1</v>
      </c>
      <c r="H67" s="1">
        <v>50</v>
      </c>
      <c r="I67" s="1" t="s">
        <v>32</v>
      </c>
      <c r="J67" s="1">
        <v>42.25</v>
      </c>
      <c r="K67" s="1">
        <f t="shared" si="9"/>
        <v>0.1769999999999996</v>
      </c>
      <c r="L67" s="1"/>
      <c r="M67" s="1"/>
      <c r="N67" s="1">
        <v>37.341999999999999</v>
      </c>
      <c r="O67" s="1">
        <f t="shared" si="4"/>
        <v>8.4854000000000003</v>
      </c>
      <c r="P67" s="5"/>
      <c r="Q67" s="5"/>
      <c r="R67" s="1"/>
      <c r="S67" s="1">
        <f t="shared" si="5"/>
        <v>10.997006623140923</v>
      </c>
      <c r="T67" s="1">
        <f t="shared" si="6"/>
        <v>10.997006623140923</v>
      </c>
      <c r="U67" s="1">
        <v>8.8384</v>
      </c>
      <c r="V67" s="1">
        <v>7.3552000000000008</v>
      </c>
      <c r="W67" s="1">
        <v>6.7342000000000004</v>
      </c>
      <c r="X67" s="1">
        <v>2.8081999999999998</v>
      </c>
      <c r="Y67" s="1">
        <v>4.1883999999999997</v>
      </c>
      <c r="Z67" s="1">
        <v>9.5519999999999996</v>
      </c>
      <c r="AA67" s="1"/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100</v>
      </c>
      <c r="B68" s="10" t="s">
        <v>39</v>
      </c>
      <c r="C68" s="10">
        <v>61</v>
      </c>
      <c r="D68" s="10"/>
      <c r="E68" s="10"/>
      <c r="F68" s="10">
        <v>61</v>
      </c>
      <c r="G68" s="11">
        <v>0</v>
      </c>
      <c r="H68" s="10" t="e">
        <v>#N/A</v>
      </c>
      <c r="I68" s="10" t="s">
        <v>101</v>
      </c>
      <c r="J68" s="10"/>
      <c r="K68" s="10">
        <f t="shared" si="9"/>
        <v>0</v>
      </c>
      <c r="L68" s="10"/>
      <c r="M68" s="10"/>
      <c r="N68" s="10"/>
      <c r="O68" s="10">
        <f t="shared" si="4"/>
        <v>0</v>
      </c>
      <c r="P68" s="12"/>
      <c r="Q68" s="12"/>
      <c r="R68" s="10"/>
      <c r="S68" s="10" t="e">
        <f t="shared" si="5"/>
        <v>#DIV/0!</v>
      </c>
      <c r="T68" s="10" t="e">
        <f t="shared" si="6"/>
        <v>#DIV/0!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5" t="s">
        <v>90</v>
      </c>
      <c r="AB68" s="10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39</v>
      </c>
      <c r="C69" s="1">
        <v>25</v>
      </c>
      <c r="D69" s="1">
        <v>60</v>
      </c>
      <c r="E69" s="1">
        <v>34</v>
      </c>
      <c r="F69" s="1">
        <v>44</v>
      </c>
      <c r="G69" s="6">
        <v>0.4</v>
      </c>
      <c r="H69" s="1">
        <v>50</v>
      </c>
      <c r="I69" s="1" t="s">
        <v>32</v>
      </c>
      <c r="J69" s="1">
        <v>35</v>
      </c>
      <c r="K69" s="1">
        <f t="shared" si="9"/>
        <v>-1</v>
      </c>
      <c r="L69" s="1"/>
      <c r="M69" s="1"/>
      <c r="N69" s="1">
        <v>28.3</v>
      </c>
      <c r="O69" s="1">
        <f t="shared" si="4"/>
        <v>6.8</v>
      </c>
      <c r="P69" s="5"/>
      <c r="Q69" s="5"/>
      <c r="R69" s="1"/>
      <c r="S69" s="1">
        <f t="shared" si="5"/>
        <v>10.632352941176471</v>
      </c>
      <c r="T69" s="1">
        <f t="shared" si="6"/>
        <v>10.632352941176471</v>
      </c>
      <c r="U69" s="1">
        <v>7.2</v>
      </c>
      <c r="V69" s="1">
        <v>5.8</v>
      </c>
      <c r="W69" s="1">
        <v>5.6</v>
      </c>
      <c r="X69" s="1">
        <v>5.2</v>
      </c>
      <c r="Y69" s="1">
        <v>4.8</v>
      </c>
      <c r="Z69" s="1">
        <v>3.2</v>
      </c>
      <c r="AA69" s="1"/>
      <c r="AB69" s="1">
        <f t="shared" si="1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39</v>
      </c>
      <c r="C70" s="1">
        <v>517</v>
      </c>
      <c r="D70" s="1">
        <v>896</v>
      </c>
      <c r="E70" s="1">
        <v>637</v>
      </c>
      <c r="F70" s="1">
        <v>686</v>
      </c>
      <c r="G70" s="6">
        <v>0.4</v>
      </c>
      <c r="H70" s="1">
        <v>40</v>
      </c>
      <c r="I70" s="1" t="s">
        <v>32</v>
      </c>
      <c r="J70" s="1">
        <v>636</v>
      </c>
      <c r="K70" s="1">
        <f t="shared" ref="K70:K101" si="14">E70-J70</f>
        <v>1</v>
      </c>
      <c r="L70" s="1"/>
      <c r="M70" s="1"/>
      <c r="N70" s="1">
        <v>338.89999999999992</v>
      </c>
      <c r="O70" s="1">
        <f t="shared" si="4"/>
        <v>127.4</v>
      </c>
      <c r="P70" s="5">
        <f t="shared" ref="P70:P71" si="15">11*O70-N70-F70</f>
        <v>376.50000000000023</v>
      </c>
      <c r="Q70" s="5"/>
      <c r="R70" s="1"/>
      <c r="S70" s="1">
        <f t="shared" si="5"/>
        <v>11</v>
      </c>
      <c r="T70" s="1">
        <f t="shared" si="6"/>
        <v>8.0447409733124005</v>
      </c>
      <c r="U70" s="1">
        <v>116.2</v>
      </c>
      <c r="V70" s="1">
        <v>115.4</v>
      </c>
      <c r="W70" s="1">
        <v>115.6</v>
      </c>
      <c r="X70" s="1">
        <v>101.8</v>
      </c>
      <c r="Y70" s="1">
        <v>106.6</v>
      </c>
      <c r="Z70" s="1">
        <v>122</v>
      </c>
      <c r="AA70" s="1"/>
      <c r="AB70" s="1">
        <f t="shared" ref="AB70:AB103" si="16">ROUND(P70*G70,0)</f>
        <v>151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39</v>
      </c>
      <c r="C71" s="1">
        <v>403</v>
      </c>
      <c r="D71" s="1">
        <v>852</v>
      </c>
      <c r="E71" s="1">
        <v>567</v>
      </c>
      <c r="F71" s="1">
        <v>620</v>
      </c>
      <c r="G71" s="6">
        <v>0.4</v>
      </c>
      <c r="H71" s="1">
        <v>40</v>
      </c>
      <c r="I71" s="1" t="s">
        <v>32</v>
      </c>
      <c r="J71" s="1">
        <v>568</v>
      </c>
      <c r="K71" s="1">
        <f t="shared" si="14"/>
        <v>-1</v>
      </c>
      <c r="L71" s="1"/>
      <c r="M71" s="1"/>
      <c r="N71" s="1">
        <v>297.89999999999992</v>
      </c>
      <c r="O71" s="1">
        <f t="shared" ref="O71:O103" si="17">E71/5</f>
        <v>113.4</v>
      </c>
      <c r="P71" s="5">
        <f t="shared" si="15"/>
        <v>329.50000000000023</v>
      </c>
      <c r="Q71" s="5"/>
      <c r="R71" s="1"/>
      <c r="S71" s="1">
        <f t="shared" ref="S71:S103" si="18">(F71+N71+P71)/O71</f>
        <v>11</v>
      </c>
      <c r="T71" s="1">
        <f t="shared" ref="T71:T103" si="19">(F71+N71)/O71</f>
        <v>8.0943562610229254</v>
      </c>
      <c r="U71" s="1">
        <v>102.6</v>
      </c>
      <c r="V71" s="1">
        <v>103.4</v>
      </c>
      <c r="W71" s="1">
        <v>102.6</v>
      </c>
      <c r="X71" s="1">
        <v>82.8</v>
      </c>
      <c r="Y71" s="1">
        <v>89.8</v>
      </c>
      <c r="Z71" s="1">
        <v>100.4</v>
      </c>
      <c r="AA71" s="1"/>
      <c r="AB71" s="1">
        <f t="shared" si="16"/>
        <v>132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105</v>
      </c>
      <c r="B72" s="16" t="s">
        <v>31</v>
      </c>
      <c r="C72" s="16"/>
      <c r="D72" s="16"/>
      <c r="E72" s="16">
        <v>-1.63</v>
      </c>
      <c r="F72" s="16"/>
      <c r="G72" s="17">
        <v>0</v>
      </c>
      <c r="H72" s="16" t="e">
        <v>#N/A</v>
      </c>
      <c r="I72" s="16" t="s">
        <v>32</v>
      </c>
      <c r="J72" s="16">
        <v>10</v>
      </c>
      <c r="K72" s="16">
        <f t="shared" si="14"/>
        <v>-11.629999999999999</v>
      </c>
      <c r="L72" s="16"/>
      <c r="M72" s="16"/>
      <c r="N72" s="16"/>
      <c r="O72" s="16">
        <f t="shared" si="17"/>
        <v>-0.32599999999999996</v>
      </c>
      <c r="P72" s="18"/>
      <c r="Q72" s="18"/>
      <c r="R72" s="16"/>
      <c r="S72" s="16">
        <f t="shared" si="18"/>
        <v>0</v>
      </c>
      <c r="T72" s="16">
        <f t="shared" si="19"/>
        <v>0</v>
      </c>
      <c r="U72" s="16">
        <v>-0.97439999999999993</v>
      </c>
      <c r="V72" s="16">
        <v>-0.64839999999999998</v>
      </c>
      <c r="W72" s="16">
        <v>0</v>
      </c>
      <c r="X72" s="16">
        <v>-0.1608</v>
      </c>
      <c r="Y72" s="16">
        <v>0</v>
      </c>
      <c r="Z72" s="16">
        <v>0</v>
      </c>
      <c r="AA72" s="16" t="s">
        <v>34</v>
      </c>
      <c r="AB72" s="16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>
        <v>137.44800000000001</v>
      </c>
      <c r="D73" s="1">
        <v>298.94200000000001</v>
      </c>
      <c r="E73" s="1">
        <v>106.685</v>
      </c>
      <c r="F73" s="1">
        <v>308.78699999999998</v>
      </c>
      <c r="G73" s="6">
        <v>1</v>
      </c>
      <c r="H73" s="1">
        <v>40</v>
      </c>
      <c r="I73" s="1" t="s">
        <v>32</v>
      </c>
      <c r="J73" s="1">
        <v>101.02800000000001</v>
      </c>
      <c r="K73" s="1">
        <f t="shared" si="14"/>
        <v>5.6569999999999965</v>
      </c>
      <c r="L73" s="1"/>
      <c r="M73" s="1"/>
      <c r="N73" s="1"/>
      <c r="O73" s="1">
        <f t="shared" si="17"/>
        <v>21.337</v>
      </c>
      <c r="P73" s="5"/>
      <c r="Q73" s="5"/>
      <c r="R73" s="1"/>
      <c r="S73" s="1">
        <f t="shared" si="18"/>
        <v>14.471903266626049</v>
      </c>
      <c r="T73" s="1">
        <f t="shared" si="19"/>
        <v>14.471903266626049</v>
      </c>
      <c r="U73" s="1">
        <v>21.116800000000001</v>
      </c>
      <c r="V73" s="1">
        <v>34.180199999999999</v>
      </c>
      <c r="W73" s="1">
        <v>37.168799999999997</v>
      </c>
      <c r="X73" s="1">
        <v>30.774999999999999</v>
      </c>
      <c r="Y73" s="1">
        <v>31.052800000000001</v>
      </c>
      <c r="Z73" s="1">
        <v>38.232199999999999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31</v>
      </c>
      <c r="C74" s="1">
        <v>151.084</v>
      </c>
      <c r="D74" s="1">
        <v>164.62700000000001</v>
      </c>
      <c r="E74" s="1">
        <v>106.63200000000001</v>
      </c>
      <c r="F74" s="1">
        <v>183.55699999999999</v>
      </c>
      <c r="G74" s="6">
        <v>1</v>
      </c>
      <c r="H74" s="1">
        <v>40</v>
      </c>
      <c r="I74" s="1" t="s">
        <v>32</v>
      </c>
      <c r="J74" s="1">
        <v>99.597999999999999</v>
      </c>
      <c r="K74" s="1">
        <f t="shared" si="14"/>
        <v>7.034000000000006</v>
      </c>
      <c r="L74" s="1"/>
      <c r="M74" s="1"/>
      <c r="N74" s="1">
        <v>41.058400000000013</v>
      </c>
      <c r="O74" s="1">
        <f t="shared" si="17"/>
        <v>21.3264</v>
      </c>
      <c r="P74" s="5">
        <f t="shared" ref="P74" si="20">11*O74-N74-F74</f>
        <v>9.9749999999999943</v>
      </c>
      <c r="Q74" s="5"/>
      <c r="R74" s="1"/>
      <c r="S74" s="1">
        <f t="shared" si="18"/>
        <v>11</v>
      </c>
      <c r="T74" s="1">
        <f t="shared" si="19"/>
        <v>10.532269862705379</v>
      </c>
      <c r="U74" s="1">
        <v>23.124600000000001</v>
      </c>
      <c r="V74" s="1">
        <v>24.250399999999999</v>
      </c>
      <c r="W74" s="1">
        <v>24.827200000000001</v>
      </c>
      <c r="X74" s="1">
        <v>25.0322</v>
      </c>
      <c r="Y74" s="1">
        <v>20.7072</v>
      </c>
      <c r="Z74" s="1">
        <v>23.088200000000001</v>
      </c>
      <c r="AA74" s="1"/>
      <c r="AB74" s="1">
        <f t="shared" si="16"/>
        <v>10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108</v>
      </c>
      <c r="B75" s="16" t="s">
        <v>31</v>
      </c>
      <c r="C75" s="16"/>
      <c r="D75" s="16"/>
      <c r="E75" s="16"/>
      <c r="F75" s="16"/>
      <c r="G75" s="17">
        <v>0</v>
      </c>
      <c r="H75" s="16">
        <v>30</v>
      </c>
      <c r="I75" s="16" t="s">
        <v>32</v>
      </c>
      <c r="J75" s="16"/>
      <c r="K75" s="16">
        <f t="shared" si="14"/>
        <v>0</v>
      </c>
      <c r="L75" s="16"/>
      <c r="M75" s="16"/>
      <c r="N75" s="16"/>
      <c r="O75" s="16">
        <f t="shared" si="17"/>
        <v>0</v>
      </c>
      <c r="P75" s="18"/>
      <c r="Q75" s="18"/>
      <c r="R75" s="16"/>
      <c r="S75" s="16" t="e">
        <f t="shared" si="18"/>
        <v>#DIV/0!</v>
      </c>
      <c r="T75" s="16" t="e">
        <f t="shared" si="19"/>
        <v>#DIV/0!</v>
      </c>
      <c r="U75" s="16">
        <v>0</v>
      </c>
      <c r="V75" s="16">
        <v>0</v>
      </c>
      <c r="W75" s="16">
        <v>0</v>
      </c>
      <c r="X75" s="16">
        <v>-0.24360000000000001</v>
      </c>
      <c r="Y75" s="16">
        <v>-0.24360000000000001</v>
      </c>
      <c r="Z75" s="16">
        <v>-4.3999999999999994E-3</v>
      </c>
      <c r="AA75" s="16" t="s">
        <v>34</v>
      </c>
      <c r="AB75" s="16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39</v>
      </c>
      <c r="C76" s="1">
        <v>34</v>
      </c>
      <c r="D76" s="1"/>
      <c r="E76" s="1">
        <v>7</v>
      </c>
      <c r="F76" s="1">
        <v>27</v>
      </c>
      <c r="G76" s="6">
        <v>0.6</v>
      </c>
      <c r="H76" s="1" t="e">
        <v>#N/A</v>
      </c>
      <c r="I76" s="1" t="s">
        <v>32</v>
      </c>
      <c r="J76" s="1">
        <v>7</v>
      </c>
      <c r="K76" s="1">
        <f t="shared" si="14"/>
        <v>0</v>
      </c>
      <c r="L76" s="1"/>
      <c r="M76" s="1"/>
      <c r="N76" s="1"/>
      <c r="O76" s="1">
        <f t="shared" si="17"/>
        <v>1.4</v>
      </c>
      <c r="P76" s="5"/>
      <c r="Q76" s="5"/>
      <c r="R76" s="1"/>
      <c r="S76" s="1">
        <f t="shared" si="18"/>
        <v>19.285714285714288</v>
      </c>
      <c r="T76" s="1">
        <f t="shared" si="19"/>
        <v>19.285714285714288</v>
      </c>
      <c r="U76" s="1">
        <v>1.4</v>
      </c>
      <c r="V76" s="1">
        <v>0.2</v>
      </c>
      <c r="W76" s="1">
        <v>0.4</v>
      </c>
      <c r="X76" s="1">
        <v>2</v>
      </c>
      <c r="Y76" s="1">
        <v>1.4</v>
      </c>
      <c r="Z76" s="1">
        <v>0.2</v>
      </c>
      <c r="AA76" s="15" t="s">
        <v>90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110</v>
      </c>
      <c r="B77" s="10" t="s">
        <v>39</v>
      </c>
      <c r="C77" s="10">
        <v>-6</v>
      </c>
      <c r="D77" s="10">
        <v>6</v>
      </c>
      <c r="E77" s="10"/>
      <c r="F77" s="10"/>
      <c r="G77" s="11">
        <v>0</v>
      </c>
      <c r="H77" s="10" t="e">
        <v>#N/A</v>
      </c>
      <c r="I77" s="10" t="s">
        <v>101</v>
      </c>
      <c r="J77" s="10"/>
      <c r="K77" s="10">
        <f t="shared" si="14"/>
        <v>0</v>
      </c>
      <c r="L77" s="10"/>
      <c r="M77" s="10"/>
      <c r="N77" s="10"/>
      <c r="O77" s="10">
        <f t="shared" si="17"/>
        <v>0</v>
      </c>
      <c r="P77" s="12"/>
      <c r="Q77" s="12"/>
      <c r="R77" s="10"/>
      <c r="S77" s="10" t="e">
        <f t="shared" si="18"/>
        <v>#DIV/0!</v>
      </c>
      <c r="T77" s="10" t="e">
        <f t="shared" si="19"/>
        <v>#DIV/0!</v>
      </c>
      <c r="U77" s="10">
        <v>0</v>
      </c>
      <c r="V77" s="10">
        <v>1.2</v>
      </c>
      <c r="W77" s="10">
        <v>3.6</v>
      </c>
      <c r="X77" s="10">
        <v>0</v>
      </c>
      <c r="Y77" s="10">
        <v>0.4</v>
      </c>
      <c r="Z77" s="10">
        <v>1.6</v>
      </c>
      <c r="AA77" s="10"/>
      <c r="AB77" s="10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111</v>
      </c>
      <c r="B78" s="16" t="s">
        <v>39</v>
      </c>
      <c r="C78" s="16"/>
      <c r="D78" s="16"/>
      <c r="E78" s="16"/>
      <c r="F78" s="16"/>
      <c r="G78" s="17">
        <v>0</v>
      </c>
      <c r="H78" s="16">
        <v>50</v>
      </c>
      <c r="I78" s="16" t="s">
        <v>32</v>
      </c>
      <c r="J78" s="16"/>
      <c r="K78" s="16">
        <f t="shared" si="14"/>
        <v>0</v>
      </c>
      <c r="L78" s="16"/>
      <c r="M78" s="16"/>
      <c r="N78" s="16"/>
      <c r="O78" s="16">
        <f t="shared" si="17"/>
        <v>0</v>
      </c>
      <c r="P78" s="18"/>
      <c r="Q78" s="18"/>
      <c r="R78" s="16"/>
      <c r="S78" s="16" t="e">
        <f t="shared" si="18"/>
        <v>#DIV/0!</v>
      </c>
      <c r="T78" s="16" t="e">
        <f t="shared" si="19"/>
        <v>#DIV/0!</v>
      </c>
      <c r="U78" s="16">
        <v>0</v>
      </c>
      <c r="V78" s="16">
        <v>-0.4</v>
      </c>
      <c r="W78" s="16">
        <v>-0.4</v>
      </c>
      <c r="X78" s="16">
        <v>0</v>
      </c>
      <c r="Y78" s="16">
        <v>0</v>
      </c>
      <c r="Z78" s="16">
        <v>0</v>
      </c>
      <c r="AA78" s="16" t="s">
        <v>34</v>
      </c>
      <c r="AB78" s="16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112</v>
      </c>
      <c r="B79" s="16" t="s">
        <v>39</v>
      </c>
      <c r="C79" s="16">
        <v>41</v>
      </c>
      <c r="D79" s="16"/>
      <c r="E79" s="16">
        <v>24</v>
      </c>
      <c r="F79" s="16">
        <v>-4</v>
      </c>
      <c r="G79" s="17">
        <v>0</v>
      </c>
      <c r="H79" s="16">
        <v>50</v>
      </c>
      <c r="I79" s="16" t="s">
        <v>32</v>
      </c>
      <c r="J79" s="16">
        <v>24</v>
      </c>
      <c r="K79" s="16">
        <f t="shared" si="14"/>
        <v>0</v>
      </c>
      <c r="L79" s="16"/>
      <c r="M79" s="16"/>
      <c r="N79" s="16"/>
      <c r="O79" s="16">
        <f t="shared" si="17"/>
        <v>4.8</v>
      </c>
      <c r="P79" s="18"/>
      <c r="Q79" s="18"/>
      <c r="R79" s="16"/>
      <c r="S79" s="16">
        <f t="shared" si="18"/>
        <v>-0.83333333333333337</v>
      </c>
      <c r="T79" s="16">
        <f t="shared" si="19"/>
        <v>-0.83333333333333337</v>
      </c>
      <c r="U79" s="16">
        <v>6.2</v>
      </c>
      <c r="V79" s="16">
        <v>7.8</v>
      </c>
      <c r="W79" s="16">
        <v>6.6</v>
      </c>
      <c r="X79" s="16">
        <v>2.6</v>
      </c>
      <c r="Y79" s="16">
        <v>3.2</v>
      </c>
      <c r="Z79" s="16">
        <v>4.8</v>
      </c>
      <c r="AA79" s="16" t="s">
        <v>34</v>
      </c>
      <c r="AB79" s="16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113</v>
      </c>
      <c r="B80" s="16" t="s">
        <v>39</v>
      </c>
      <c r="C80" s="16"/>
      <c r="D80" s="16"/>
      <c r="E80" s="16"/>
      <c r="F80" s="16"/>
      <c r="G80" s="17">
        <v>0</v>
      </c>
      <c r="H80" s="16">
        <v>30</v>
      </c>
      <c r="I80" s="16" t="s">
        <v>32</v>
      </c>
      <c r="J80" s="16"/>
      <c r="K80" s="16">
        <f t="shared" si="14"/>
        <v>0</v>
      </c>
      <c r="L80" s="16"/>
      <c r="M80" s="16"/>
      <c r="N80" s="16"/>
      <c r="O80" s="16">
        <f t="shared" si="17"/>
        <v>0</v>
      </c>
      <c r="P80" s="18"/>
      <c r="Q80" s="18"/>
      <c r="R80" s="16"/>
      <c r="S80" s="16" t="e">
        <f t="shared" si="18"/>
        <v>#DIV/0!</v>
      </c>
      <c r="T80" s="16" t="e">
        <f t="shared" si="19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 t="s">
        <v>34</v>
      </c>
      <c r="AB80" s="16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39</v>
      </c>
      <c r="C81" s="1">
        <v>15</v>
      </c>
      <c r="D81" s="1">
        <v>12</v>
      </c>
      <c r="E81" s="1">
        <v>1</v>
      </c>
      <c r="F81" s="1">
        <v>26</v>
      </c>
      <c r="G81" s="6">
        <v>0.6</v>
      </c>
      <c r="H81" s="1">
        <v>55</v>
      </c>
      <c r="I81" s="1" t="s">
        <v>32</v>
      </c>
      <c r="J81" s="1">
        <v>1</v>
      </c>
      <c r="K81" s="1">
        <f t="shared" si="14"/>
        <v>0</v>
      </c>
      <c r="L81" s="1"/>
      <c r="M81" s="1"/>
      <c r="N81" s="1"/>
      <c r="O81" s="1">
        <f t="shared" si="17"/>
        <v>0.2</v>
      </c>
      <c r="P81" s="5"/>
      <c r="Q81" s="5"/>
      <c r="R81" s="1"/>
      <c r="S81" s="1">
        <f t="shared" si="18"/>
        <v>130</v>
      </c>
      <c r="T81" s="1">
        <f t="shared" si="19"/>
        <v>130</v>
      </c>
      <c r="U81" s="1">
        <v>0.2</v>
      </c>
      <c r="V81" s="1">
        <v>0.6</v>
      </c>
      <c r="W81" s="1">
        <v>0.8</v>
      </c>
      <c r="X81" s="1">
        <v>2</v>
      </c>
      <c r="Y81" s="1">
        <v>1.6</v>
      </c>
      <c r="Z81" s="1">
        <v>0.4</v>
      </c>
      <c r="AA81" s="15" t="s">
        <v>90</v>
      </c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115</v>
      </c>
      <c r="B82" s="16" t="s">
        <v>39</v>
      </c>
      <c r="C82" s="16"/>
      <c r="D82" s="16"/>
      <c r="E82" s="16">
        <v>-3</v>
      </c>
      <c r="F82" s="16"/>
      <c r="G82" s="17">
        <v>0</v>
      </c>
      <c r="H82" s="16">
        <v>40</v>
      </c>
      <c r="I82" s="16" t="s">
        <v>32</v>
      </c>
      <c r="J82" s="16"/>
      <c r="K82" s="16">
        <f t="shared" si="14"/>
        <v>-3</v>
      </c>
      <c r="L82" s="16"/>
      <c r="M82" s="16"/>
      <c r="N82" s="16"/>
      <c r="O82" s="16">
        <f t="shared" si="17"/>
        <v>-0.6</v>
      </c>
      <c r="P82" s="18"/>
      <c r="Q82" s="18"/>
      <c r="R82" s="16"/>
      <c r="S82" s="16">
        <f t="shared" si="18"/>
        <v>0</v>
      </c>
      <c r="T82" s="16">
        <f t="shared" si="19"/>
        <v>0</v>
      </c>
      <c r="U82" s="16">
        <v>-0.6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 t="s">
        <v>34</v>
      </c>
      <c r="AB82" s="16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116</v>
      </c>
      <c r="B83" s="16" t="s">
        <v>39</v>
      </c>
      <c r="C83" s="16"/>
      <c r="D83" s="16"/>
      <c r="E83" s="16"/>
      <c r="F83" s="16"/>
      <c r="G83" s="17">
        <v>0</v>
      </c>
      <c r="H83" s="16" t="e">
        <v>#N/A</v>
      </c>
      <c r="I83" s="16" t="s">
        <v>32</v>
      </c>
      <c r="J83" s="16"/>
      <c r="K83" s="16">
        <f t="shared" si="14"/>
        <v>0</v>
      </c>
      <c r="L83" s="16"/>
      <c r="M83" s="16"/>
      <c r="N83" s="16"/>
      <c r="O83" s="16">
        <f t="shared" si="17"/>
        <v>0</v>
      </c>
      <c r="P83" s="18"/>
      <c r="Q83" s="18"/>
      <c r="R83" s="16"/>
      <c r="S83" s="16" t="e">
        <f t="shared" si="18"/>
        <v>#DIV/0!</v>
      </c>
      <c r="T83" s="16" t="e">
        <f t="shared" si="19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 t="s">
        <v>34</v>
      </c>
      <c r="AB83" s="16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117</v>
      </c>
      <c r="B84" s="16" t="s">
        <v>39</v>
      </c>
      <c r="C84" s="16"/>
      <c r="D84" s="16"/>
      <c r="E84" s="16"/>
      <c r="F84" s="16"/>
      <c r="G84" s="17">
        <v>0</v>
      </c>
      <c r="H84" s="16" t="e">
        <v>#N/A</v>
      </c>
      <c r="I84" s="16" t="s">
        <v>32</v>
      </c>
      <c r="J84" s="16"/>
      <c r="K84" s="16">
        <f t="shared" si="14"/>
        <v>0</v>
      </c>
      <c r="L84" s="16"/>
      <c r="M84" s="16"/>
      <c r="N84" s="16"/>
      <c r="O84" s="16">
        <f t="shared" si="17"/>
        <v>0</v>
      </c>
      <c r="P84" s="18"/>
      <c r="Q84" s="18"/>
      <c r="R84" s="16"/>
      <c r="S84" s="16" t="e">
        <f t="shared" si="18"/>
        <v>#DIV/0!</v>
      </c>
      <c r="T84" s="16" t="e">
        <f t="shared" si="19"/>
        <v>#DIV/0!</v>
      </c>
      <c r="U84" s="16">
        <v>0</v>
      </c>
      <c r="V84" s="16">
        <v>0</v>
      </c>
      <c r="W84" s="16">
        <v>0</v>
      </c>
      <c r="X84" s="16">
        <v>0.2</v>
      </c>
      <c r="Y84" s="16">
        <v>0.2</v>
      </c>
      <c r="Z84" s="16">
        <v>0</v>
      </c>
      <c r="AA84" s="16" t="s">
        <v>34</v>
      </c>
      <c r="AB84" s="16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118</v>
      </c>
      <c r="B85" s="16" t="s">
        <v>39</v>
      </c>
      <c r="C85" s="16">
        <v>129</v>
      </c>
      <c r="D85" s="16"/>
      <c r="E85" s="16">
        <v>5</v>
      </c>
      <c r="F85" s="16">
        <v>124</v>
      </c>
      <c r="G85" s="17">
        <v>0</v>
      </c>
      <c r="H85" s="16">
        <v>60</v>
      </c>
      <c r="I85" s="16" t="s">
        <v>32</v>
      </c>
      <c r="J85" s="16">
        <v>5</v>
      </c>
      <c r="K85" s="16">
        <f t="shared" si="14"/>
        <v>0</v>
      </c>
      <c r="L85" s="16"/>
      <c r="M85" s="16"/>
      <c r="N85" s="16"/>
      <c r="O85" s="16">
        <f t="shared" si="17"/>
        <v>1</v>
      </c>
      <c r="P85" s="18"/>
      <c r="Q85" s="18"/>
      <c r="R85" s="16"/>
      <c r="S85" s="16">
        <f t="shared" si="18"/>
        <v>124</v>
      </c>
      <c r="T85" s="16">
        <f t="shared" si="19"/>
        <v>124</v>
      </c>
      <c r="U85" s="16">
        <v>0.4</v>
      </c>
      <c r="V85" s="16">
        <v>0.8</v>
      </c>
      <c r="W85" s="16">
        <v>0.8</v>
      </c>
      <c r="X85" s="16">
        <v>1.2</v>
      </c>
      <c r="Y85" s="16">
        <v>1.6</v>
      </c>
      <c r="Z85" s="16">
        <v>0.8</v>
      </c>
      <c r="AA85" s="19" t="s">
        <v>139</v>
      </c>
      <c r="AB85" s="16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39</v>
      </c>
      <c r="C86" s="1">
        <v>61</v>
      </c>
      <c r="D86" s="1">
        <v>1</v>
      </c>
      <c r="E86" s="1">
        <v>12</v>
      </c>
      <c r="F86" s="1">
        <v>48</v>
      </c>
      <c r="G86" s="6">
        <v>0.15</v>
      </c>
      <c r="H86" s="1">
        <v>60</v>
      </c>
      <c r="I86" s="1" t="s">
        <v>32</v>
      </c>
      <c r="J86" s="1">
        <v>12</v>
      </c>
      <c r="K86" s="1">
        <f t="shared" si="14"/>
        <v>0</v>
      </c>
      <c r="L86" s="1"/>
      <c r="M86" s="1"/>
      <c r="N86" s="1"/>
      <c r="O86" s="1">
        <f t="shared" si="17"/>
        <v>2.4</v>
      </c>
      <c r="P86" s="5"/>
      <c r="Q86" s="5"/>
      <c r="R86" s="1"/>
      <c r="S86" s="1">
        <f t="shared" si="18"/>
        <v>20</v>
      </c>
      <c r="T86" s="1">
        <f t="shared" si="19"/>
        <v>20</v>
      </c>
      <c r="U86" s="1">
        <v>2</v>
      </c>
      <c r="V86" s="1">
        <v>4.5999999999999996</v>
      </c>
      <c r="W86" s="1">
        <v>5.2</v>
      </c>
      <c r="X86" s="1">
        <v>4.2</v>
      </c>
      <c r="Y86" s="1">
        <v>4.5999999999999996</v>
      </c>
      <c r="Z86" s="1">
        <v>6</v>
      </c>
      <c r="AA86" s="15" t="s">
        <v>90</v>
      </c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31</v>
      </c>
      <c r="C87" s="1">
        <v>165.36099999999999</v>
      </c>
      <c r="D87" s="1">
        <v>1.427</v>
      </c>
      <c r="E87" s="1">
        <v>56.124000000000002</v>
      </c>
      <c r="F87" s="1">
        <v>104.91200000000001</v>
      </c>
      <c r="G87" s="6">
        <v>1</v>
      </c>
      <c r="H87" s="1">
        <v>55</v>
      </c>
      <c r="I87" s="1" t="s">
        <v>32</v>
      </c>
      <c r="J87" s="1">
        <v>53.25</v>
      </c>
      <c r="K87" s="1">
        <f t="shared" si="14"/>
        <v>2.8740000000000023</v>
      </c>
      <c r="L87" s="1"/>
      <c r="M87" s="1"/>
      <c r="N87" s="1"/>
      <c r="O87" s="1">
        <f t="shared" si="17"/>
        <v>11.2248</v>
      </c>
      <c r="P87" s="5">
        <f t="shared" ref="P87:P89" si="21">11*O87-N87-F87</f>
        <v>18.5608</v>
      </c>
      <c r="Q87" s="5"/>
      <c r="R87" s="1"/>
      <c r="S87" s="1">
        <f t="shared" si="18"/>
        <v>11</v>
      </c>
      <c r="T87" s="1">
        <f t="shared" si="19"/>
        <v>9.3464471527332336</v>
      </c>
      <c r="U87" s="1">
        <v>9.1932000000000009</v>
      </c>
      <c r="V87" s="1">
        <v>10.653</v>
      </c>
      <c r="W87" s="1">
        <v>10.359</v>
      </c>
      <c r="X87" s="1">
        <v>9.5400000000000009</v>
      </c>
      <c r="Y87" s="1">
        <v>10.909000000000001</v>
      </c>
      <c r="Z87" s="1">
        <v>15.507400000000001</v>
      </c>
      <c r="AA87" s="1"/>
      <c r="AB87" s="1">
        <f t="shared" si="16"/>
        <v>19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39</v>
      </c>
      <c r="C88" s="1">
        <v>12</v>
      </c>
      <c r="D88" s="1">
        <v>68</v>
      </c>
      <c r="E88" s="1">
        <v>10</v>
      </c>
      <c r="F88" s="1">
        <v>64</v>
      </c>
      <c r="G88" s="6">
        <v>0.4</v>
      </c>
      <c r="H88" s="1">
        <v>55</v>
      </c>
      <c r="I88" s="1" t="s">
        <v>32</v>
      </c>
      <c r="J88" s="1">
        <v>12</v>
      </c>
      <c r="K88" s="1">
        <f t="shared" si="14"/>
        <v>-2</v>
      </c>
      <c r="L88" s="1"/>
      <c r="M88" s="1"/>
      <c r="N88" s="1"/>
      <c r="O88" s="1">
        <f t="shared" si="17"/>
        <v>2</v>
      </c>
      <c r="P88" s="5"/>
      <c r="Q88" s="5"/>
      <c r="R88" s="1"/>
      <c r="S88" s="1">
        <f t="shared" si="18"/>
        <v>32</v>
      </c>
      <c r="T88" s="1">
        <f t="shared" si="19"/>
        <v>32</v>
      </c>
      <c r="U88" s="1">
        <v>2.6</v>
      </c>
      <c r="V88" s="1">
        <v>3.6</v>
      </c>
      <c r="W88" s="1">
        <v>4</v>
      </c>
      <c r="X88" s="1">
        <v>2.8</v>
      </c>
      <c r="Y88" s="1">
        <v>1.8</v>
      </c>
      <c r="Z88" s="1">
        <v>2.6</v>
      </c>
      <c r="AA88" s="13" t="s">
        <v>61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31</v>
      </c>
      <c r="C89" s="1">
        <v>139.77199999999999</v>
      </c>
      <c r="D89" s="1">
        <v>34.58</v>
      </c>
      <c r="E89" s="1">
        <v>73.647999999999996</v>
      </c>
      <c r="F89" s="1">
        <v>90.957999999999998</v>
      </c>
      <c r="G89" s="6">
        <v>1</v>
      </c>
      <c r="H89" s="1">
        <v>55</v>
      </c>
      <c r="I89" s="1" t="s">
        <v>32</v>
      </c>
      <c r="J89" s="1">
        <v>69.7</v>
      </c>
      <c r="K89" s="1">
        <f t="shared" si="14"/>
        <v>3.9479999999999933</v>
      </c>
      <c r="L89" s="1"/>
      <c r="M89" s="1"/>
      <c r="N89" s="1">
        <v>30.300499999999989</v>
      </c>
      <c r="O89" s="1">
        <f t="shared" si="17"/>
        <v>14.7296</v>
      </c>
      <c r="P89" s="5">
        <f t="shared" si="21"/>
        <v>40.767099999999999</v>
      </c>
      <c r="Q89" s="5"/>
      <c r="R89" s="1"/>
      <c r="S89" s="1">
        <f t="shared" si="18"/>
        <v>11</v>
      </c>
      <c r="T89" s="1">
        <f t="shared" si="19"/>
        <v>8.2323009450358455</v>
      </c>
      <c r="U89" s="1">
        <v>12.4032</v>
      </c>
      <c r="V89" s="1">
        <v>13.005000000000001</v>
      </c>
      <c r="W89" s="1">
        <v>11.5558</v>
      </c>
      <c r="X89" s="1">
        <v>6.9476000000000004</v>
      </c>
      <c r="Y89" s="1">
        <v>6.9495999999999993</v>
      </c>
      <c r="Z89" s="1">
        <v>14.4152</v>
      </c>
      <c r="AA89" s="1"/>
      <c r="AB89" s="1">
        <f t="shared" si="16"/>
        <v>41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123</v>
      </c>
      <c r="B90" s="16" t="s">
        <v>39</v>
      </c>
      <c r="C90" s="16"/>
      <c r="D90" s="16"/>
      <c r="E90" s="16"/>
      <c r="F90" s="16"/>
      <c r="G90" s="17">
        <v>0</v>
      </c>
      <c r="H90" s="16">
        <v>55</v>
      </c>
      <c r="I90" s="16" t="s">
        <v>32</v>
      </c>
      <c r="J90" s="16"/>
      <c r="K90" s="16">
        <f t="shared" si="14"/>
        <v>0</v>
      </c>
      <c r="L90" s="16"/>
      <c r="M90" s="16"/>
      <c r="N90" s="16"/>
      <c r="O90" s="16">
        <f t="shared" si="17"/>
        <v>0</v>
      </c>
      <c r="P90" s="18"/>
      <c r="Q90" s="18"/>
      <c r="R90" s="16"/>
      <c r="S90" s="16" t="e">
        <f t="shared" si="18"/>
        <v>#DIV/0!</v>
      </c>
      <c r="T90" s="16" t="e">
        <f t="shared" si="19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 t="s">
        <v>34</v>
      </c>
      <c r="AB90" s="16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39</v>
      </c>
      <c r="C91" s="1">
        <v>42</v>
      </c>
      <c r="D91" s="1">
        <v>10</v>
      </c>
      <c r="E91" s="1">
        <v>6</v>
      </c>
      <c r="F91" s="1">
        <v>41</v>
      </c>
      <c r="G91" s="6">
        <v>0.4</v>
      </c>
      <c r="H91" s="1">
        <v>55</v>
      </c>
      <c r="I91" s="1" t="s">
        <v>32</v>
      </c>
      <c r="J91" s="1">
        <v>7</v>
      </c>
      <c r="K91" s="1">
        <f t="shared" si="14"/>
        <v>-1</v>
      </c>
      <c r="L91" s="1"/>
      <c r="M91" s="1"/>
      <c r="N91" s="1"/>
      <c r="O91" s="1">
        <f t="shared" si="17"/>
        <v>1.2</v>
      </c>
      <c r="P91" s="5"/>
      <c r="Q91" s="5"/>
      <c r="R91" s="1"/>
      <c r="S91" s="1">
        <f t="shared" si="18"/>
        <v>34.166666666666671</v>
      </c>
      <c r="T91" s="1">
        <f t="shared" si="19"/>
        <v>34.166666666666671</v>
      </c>
      <c r="U91" s="1">
        <v>1.8</v>
      </c>
      <c r="V91" s="1">
        <v>3.8</v>
      </c>
      <c r="W91" s="1">
        <v>3.2</v>
      </c>
      <c r="X91" s="1">
        <v>3.4</v>
      </c>
      <c r="Y91" s="1">
        <v>3.8</v>
      </c>
      <c r="Z91" s="1">
        <v>0</v>
      </c>
      <c r="AA91" s="13" t="s">
        <v>61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125</v>
      </c>
      <c r="B92" s="16" t="s">
        <v>31</v>
      </c>
      <c r="C92" s="16"/>
      <c r="D92" s="16"/>
      <c r="E92" s="16"/>
      <c r="F92" s="16"/>
      <c r="G92" s="17">
        <v>0</v>
      </c>
      <c r="H92" s="16">
        <v>50</v>
      </c>
      <c r="I92" s="16" t="s">
        <v>32</v>
      </c>
      <c r="J92" s="16"/>
      <c r="K92" s="16">
        <f t="shared" si="14"/>
        <v>0</v>
      </c>
      <c r="L92" s="16"/>
      <c r="M92" s="16"/>
      <c r="N92" s="16"/>
      <c r="O92" s="16">
        <f t="shared" si="17"/>
        <v>0</v>
      </c>
      <c r="P92" s="18"/>
      <c r="Q92" s="18"/>
      <c r="R92" s="16"/>
      <c r="S92" s="16" t="e">
        <f t="shared" si="18"/>
        <v>#DIV/0!</v>
      </c>
      <c r="T92" s="16" t="e">
        <f t="shared" si="19"/>
        <v>#DIV/0!</v>
      </c>
      <c r="U92" s="16">
        <v>0</v>
      </c>
      <c r="V92" s="16">
        <v>0.28839999999999999</v>
      </c>
      <c r="W92" s="16">
        <v>0.28839999999999999</v>
      </c>
      <c r="X92" s="16">
        <v>1.397</v>
      </c>
      <c r="Y92" s="16">
        <v>1.397</v>
      </c>
      <c r="Z92" s="16">
        <v>0.28160000000000002</v>
      </c>
      <c r="AA92" s="16" t="s">
        <v>34</v>
      </c>
      <c r="AB92" s="16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39</v>
      </c>
      <c r="C93" s="1">
        <v>17</v>
      </c>
      <c r="D93" s="1"/>
      <c r="E93" s="1">
        <v>14</v>
      </c>
      <c r="F93" s="1">
        <v>-1</v>
      </c>
      <c r="G93" s="6">
        <v>0.3</v>
      </c>
      <c r="H93" s="1">
        <v>30</v>
      </c>
      <c r="I93" s="1" t="s">
        <v>32</v>
      </c>
      <c r="J93" s="1">
        <v>15</v>
      </c>
      <c r="K93" s="1">
        <f t="shared" si="14"/>
        <v>-1</v>
      </c>
      <c r="L93" s="1"/>
      <c r="M93" s="1"/>
      <c r="N93" s="1">
        <v>23.4</v>
      </c>
      <c r="O93" s="1">
        <f t="shared" si="17"/>
        <v>2.8</v>
      </c>
      <c r="P93" s="5">
        <f t="shared" ref="P93:P95" si="22">11*O93-N93-F93</f>
        <v>8.3999999999999986</v>
      </c>
      <c r="Q93" s="5"/>
      <c r="R93" s="1"/>
      <c r="S93" s="1">
        <f t="shared" si="18"/>
        <v>11</v>
      </c>
      <c r="T93" s="1">
        <f t="shared" si="19"/>
        <v>8</v>
      </c>
      <c r="U93" s="1">
        <v>2.8</v>
      </c>
      <c r="V93" s="1">
        <v>0.4</v>
      </c>
      <c r="W93" s="1">
        <v>0.4</v>
      </c>
      <c r="X93" s="1">
        <v>0</v>
      </c>
      <c r="Y93" s="1">
        <v>0</v>
      </c>
      <c r="Z93" s="1">
        <v>0.2</v>
      </c>
      <c r="AA93" s="1"/>
      <c r="AB93" s="1">
        <f t="shared" si="16"/>
        <v>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39</v>
      </c>
      <c r="C94" s="1">
        <v>26</v>
      </c>
      <c r="D94" s="1"/>
      <c r="E94" s="1">
        <v>12</v>
      </c>
      <c r="F94" s="1">
        <v>-1</v>
      </c>
      <c r="G94" s="6">
        <v>0.3</v>
      </c>
      <c r="H94" s="1">
        <v>30</v>
      </c>
      <c r="I94" s="1" t="s">
        <v>32</v>
      </c>
      <c r="J94" s="1">
        <v>12</v>
      </c>
      <c r="K94" s="1">
        <f t="shared" si="14"/>
        <v>0</v>
      </c>
      <c r="L94" s="1"/>
      <c r="M94" s="1"/>
      <c r="N94" s="1">
        <v>20</v>
      </c>
      <c r="O94" s="1">
        <f t="shared" si="17"/>
        <v>2.4</v>
      </c>
      <c r="P94" s="5">
        <f t="shared" si="22"/>
        <v>7.3999999999999986</v>
      </c>
      <c r="Q94" s="5"/>
      <c r="R94" s="1"/>
      <c r="S94" s="1">
        <f t="shared" si="18"/>
        <v>11</v>
      </c>
      <c r="T94" s="1">
        <f t="shared" si="19"/>
        <v>7.916666666666667</v>
      </c>
      <c r="U94" s="1">
        <v>2.4</v>
      </c>
      <c r="V94" s="1">
        <v>0.4</v>
      </c>
      <c r="W94" s="1">
        <v>0.4</v>
      </c>
      <c r="X94" s="1">
        <v>0</v>
      </c>
      <c r="Y94" s="1">
        <v>0</v>
      </c>
      <c r="Z94" s="1">
        <v>0.2</v>
      </c>
      <c r="AA94" s="1"/>
      <c r="AB94" s="1">
        <f t="shared" si="16"/>
        <v>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128</v>
      </c>
      <c r="B95" s="1" t="s">
        <v>31</v>
      </c>
      <c r="C95" s="1">
        <v>1058.876</v>
      </c>
      <c r="D95" s="1">
        <v>2899.4</v>
      </c>
      <c r="E95" s="1">
        <v>1296.0809999999999</v>
      </c>
      <c r="F95" s="1">
        <v>2400.61</v>
      </c>
      <c r="G95" s="6">
        <v>1</v>
      </c>
      <c r="H95" s="1">
        <v>60</v>
      </c>
      <c r="I95" s="1" t="s">
        <v>129</v>
      </c>
      <c r="J95" s="1">
        <v>1211.865</v>
      </c>
      <c r="K95" s="1">
        <f t="shared" si="14"/>
        <v>84.215999999999894</v>
      </c>
      <c r="L95" s="1"/>
      <c r="M95" s="1"/>
      <c r="N95" s="1">
        <v>53.117999999999711</v>
      </c>
      <c r="O95" s="1">
        <f t="shared" si="17"/>
        <v>259.21619999999996</v>
      </c>
      <c r="P95" s="5">
        <f t="shared" si="22"/>
        <v>397.65019999999959</v>
      </c>
      <c r="Q95" s="5"/>
      <c r="R95" s="1"/>
      <c r="S95" s="1">
        <f t="shared" si="18"/>
        <v>11</v>
      </c>
      <c r="T95" s="1">
        <f t="shared" si="19"/>
        <v>9.4659515879023015</v>
      </c>
      <c r="U95" s="1">
        <v>262.89120000000003</v>
      </c>
      <c r="V95" s="1">
        <v>306.63319999999999</v>
      </c>
      <c r="W95" s="1">
        <v>320.60840000000002</v>
      </c>
      <c r="X95" s="1">
        <v>219.18020000000001</v>
      </c>
      <c r="Y95" s="1">
        <v>219.31780000000001</v>
      </c>
      <c r="Z95" s="1">
        <v>305.19479999999999</v>
      </c>
      <c r="AA95" s="1" t="s">
        <v>55</v>
      </c>
      <c r="AB95" s="1">
        <f t="shared" si="16"/>
        <v>398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130</v>
      </c>
      <c r="B96" s="10" t="s">
        <v>31</v>
      </c>
      <c r="C96" s="10">
        <v>-97.602000000000004</v>
      </c>
      <c r="D96" s="10">
        <v>165.12700000000001</v>
      </c>
      <c r="E96" s="14">
        <v>67.525000000000006</v>
      </c>
      <c r="F96" s="10"/>
      <c r="G96" s="11">
        <v>0</v>
      </c>
      <c r="H96" s="10" t="e">
        <v>#N/A</v>
      </c>
      <c r="I96" s="10" t="s">
        <v>101</v>
      </c>
      <c r="J96" s="10">
        <v>65</v>
      </c>
      <c r="K96" s="10">
        <f t="shared" si="14"/>
        <v>2.5250000000000057</v>
      </c>
      <c r="L96" s="10"/>
      <c r="M96" s="10"/>
      <c r="N96" s="10"/>
      <c r="O96" s="10">
        <f t="shared" si="17"/>
        <v>13.505000000000001</v>
      </c>
      <c r="P96" s="12"/>
      <c r="Q96" s="12"/>
      <c r="R96" s="10"/>
      <c r="S96" s="10">
        <f t="shared" si="18"/>
        <v>0</v>
      </c>
      <c r="T96" s="10">
        <f t="shared" si="19"/>
        <v>0</v>
      </c>
      <c r="U96" s="10">
        <v>13.505000000000001</v>
      </c>
      <c r="V96" s="10">
        <v>104.6254</v>
      </c>
      <c r="W96" s="10">
        <v>151.4666</v>
      </c>
      <c r="X96" s="10">
        <v>196.6934</v>
      </c>
      <c r="Y96" s="10">
        <v>203.07220000000001</v>
      </c>
      <c r="Z96" s="10">
        <v>249.75720000000001</v>
      </c>
      <c r="AA96" s="10" t="s">
        <v>55</v>
      </c>
      <c r="AB96" s="10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131</v>
      </c>
      <c r="B97" s="16" t="s">
        <v>39</v>
      </c>
      <c r="C97" s="16"/>
      <c r="D97" s="16"/>
      <c r="E97" s="16"/>
      <c r="F97" s="16"/>
      <c r="G97" s="17">
        <v>0</v>
      </c>
      <c r="H97" s="16" t="e">
        <v>#N/A</v>
      </c>
      <c r="I97" s="16" t="s">
        <v>32</v>
      </c>
      <c r="J97" s="16"/>
      <c r="K97" s="16">
        <f t="shared" si="14"/>
        <v>0</v>
      </c>
      <c r="L97" s="16"/>
      <c r="M97" s="16"/>
      <c r="N97" s="16"/>
      <c r="O97" s="16">
        <f t="shared" si="17"/>
        <v>0</v>
      </c>
      <c r="P97" s="18"/>
      <c r="Q97" s="18"/>
      <c r="R97" s="16"/>
      <c r="S97" s="16" t="e">
        <f t="shared" si="18"/>
        <v>#DIV/0!</v>
      </c>
      <c r="T97" s="16" t="e">
        <f t="shared" si="19"/>
        <v>#DIV/0!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 t="s">
        <v>34</v>
      </c>
      <c r="AB97" s="16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31</v>
      </c>
      <c r="C98" s="1">
        <v>2213.8470000000002</v>
      </c>
      <c r="D98" s="1">
        <v>1182.2449999999999</v>
      </c>
      <c r="E98" s="14">
        <f>1302.439+E96</f>
        <v>1369.9640000000002</v>
      </c>
      <c r="F98" s="1">
        <v>1783.8040000000001</v>
      </c>
      <c r="G98" s="6">
        <v>1</v>
      </c>
      <c r="H98" s="1">
        <v>60</v>
      </c>
      <c r="I98" s="1" t="s">
        <v>32</v>
      </c>
      <c r="J98" s="1">
        <v>1245.2860000000001</v>
      </c>
      <c r="K98" s="1">
        <f t="shared" si="14"/>
        <v>124.67800000000011</v>
      </c>
      <c r="L98" s="1"/>
      <c r="M98" s="1"/>
      <c r="N98" s="1">
        <v>720.38200000000006</v>
      </c>
      <c r="O98" s="1">
        <f t="shared" si="17"/>
        <v>273.99280000000005</v>
      </c>
      <c r="P98" s="5">
        <v>550</v>
      </c>
      <c r="Q98" s="5"/>
      <c r="R98" s="1"/>
      <c r="S98" s="1">
        <f t="shared" si="18"/>
        <v>11.146957146319172</v>
      </c>
      <c r="T98" s="1">
        <f t="shared" si="19"/>
        <v>9.13960512830994</v>
      </c>
      <c r="U98" s="1">
        <v>271.584</v>
      </c>
      <c r="V98" s="1">
        <v>246.92840000000001</v>
      </c>
      <c r="W98" s="1">
        <v>255.15440000000001</v>
      </c>
      <c r="X98" s="1">
        <v>350.39600000000002</v>
      </c>
      <c r="Y98" s="1">
        <v>352.11500000000001</v>
      </c>
      <c r="Z98" s="1">
        <v>249.75720000000001</v>
      </c>
      <c r="AA98" s="1" t="s">
        <v>55</v>
      </c>
      <c r="AB98" s="1">
        <f t="shared" si="16"/>
        <v>550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133</v>
      </c>
      <c r="B99" s="1" t="s">
        <v>31</v>
      </c>
      <c r="C99" s="1"/>
      <c r="D99" s="1">
        <v>476.82</v>
      </c>
      <c r="E99" s="14">
        <f>E25</f>
        <v>1546.8009999999999</v>
      </c>
      <c r="F99" s="14">
        <f>476.82+F25</f>
        <v>3254.7860000000001</v>
      </c>
      <c r="G99" s="6">
        <v>1</v>
      </c>
      <c r="H99" s="1">
        <v>60</v>
      </c>
      <c r="I99" s="1" t="s">
        <v>129</v>
      </c>
      <c r="J99" s="1"/>
      <c r="K99" s="1">
        <f t="shared" si="14"/>
        <v>1546.8009999999999</v>
      </c>
      <c r="L99" s="1"/>
      <c r="M99" s="1"/>
      <c r="N99" s="1"/>
      <c r="O99" s="1">
        <f t="shared" si="17"/>
        <v>309.36019999999996</v>
      </c>
      <c r="P99" s="5">
        <v>150</v>
      </c>
      <c r="Q99" s="5"/>
      <c r="R99" s="1"/>
      <c r="S99" s="1">
        <f t="shared" si="18"/>
        <v>11.005895393137193</v>
      </c>
      <c r="T99" s="1">
        <f t="shared" si="19"/>
        <v>10.521023712811152</v>
      </c>
      <c r="U99" s="1">
        <v>326.54880000000003</v>
      </c>
      <c r="V99" s="1">
        <v>371.75979999999998</v>
      </c>
      <c r="W99" s="1">
        <v>374.80200000000002</v>
      </c>
      <c r="X99" s="1">
        <v>374.05459999999999</v>
      </c>
      <c r="Y99" s="1">
        <v>378.01560000000001</v>
      </c>
      <c r="Z99" s="1">
        <v>0</v>
      </c>
      <c r="AA99" s="1" t="s">
        <v>55</v>
      </c>
      <c r="AB99" s="1">
        <f t="shared" si="16"/>
        <v>150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39</v>
      </c>
      <c r="C100" s="1">
        <v>28</v>
      </c>
      <c r="D100" s="1"/>
      <c r="E100" s="1">
        <v>1</v>
      </c>
      <c r="F100" s="1">
        <v>27</v>
      </c>
      <c r="G100" s="6">
        <v>0.2</v>
      </c>
      <c r="H100" s="1">
        <v>30</v>
      </c>
      <c r="I100" s="1" t="s">
        <v>32</v>
      </c>
      <c r="J100" s="1">
        <v>1</v>
      </c>
      <c r="K100" s="1">
        <f t="shared" si="14"/>
        <v>0</v>
      </c>
      <c r="L100" s="1"/>
      <c r="M100" s="1"/>
      <c r="N100" s="1"/>
      <c r="O100" s="1">
        <f t="shared" si="17"/>
        <v>0.2</v>
      </c>
      <c r="P100" s="5"/>
      <c r="Q100" s="5"/>
      <c r="R100" s="1"/>
      <c r="S100" s="1">
        <f t="shared" si="18"/>
        <v>135</v>
      </c>
      <c r="T100" s="1">
        <f t="shared" si="19"/>
        <v>135</v>
      </c>
      <c r="U100" s="1">
        <v>0.2</v>
      </c>
      <c r="V100" s="1">
        <v>0.4</v>
      </c>
      <c r="W100" s="1">
        <v>0.4</v>
      </c>
      <c r="X100" s="1">
        <v>0</v>
      </c>
      <c r="Y100" s="1">
        <v>0</v>
      </c>
      <c r="Z100" s="1">
        <v>0</v>
      </c>
      <c r="AA100" s="13" t="s">
        <v>135</v>
      </c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136</v>
      </c>
      <c r="B101" s="10" t="s">
        <v>39</v>
      </c>
      <c r="C101" s="10">
        <v>-6</v>
      </c>
      <c r="D101" s="10"/>
      <c r="E101" s="10"/>
      <c r="F101" s="10">
        <v>-6</v>
      </c>
      <c r="G101" s="11">
        <v>0</v>
      </c>
      <c r="H101" s="10" t="e">
        <v>#N/A</v>
      </c>
      <c r="I101" s="10" t="s">
        <v>101</v>
      </c>
      <c r="J101" s="10"/>
      <c r="K101" s="10">
        <f t="shared" si="14"/>
        <v>0</v>
      </c>
      <c r="L101" s="10"/>
      <c r="M101" s="10"/>
      <c r="N101" s="10"/>
      <c r="O101" s="10">
        <f t="shared" si="17"/>
        <v>0</v>
      </c>
      <c r="P101" s="12"/>
      <c r="Q101" s="12"/>
      <c r="R101" s="10"/>
      <c r="S101" s="10" t="e">
        <f t="shared" si="18"/>
        <v>#DIV/0!</v>
      </c>
      <c r="T101" s="10" t="e">
        <f t="shared" si="19"/>
        <v>#DIV/0!</v>
      </c>
      <c r="U101" s="10">
        <v>0</v>
      </c>
      <c r="V101" s="10">
        <v>1.2</v>
      </c>
      <c r="W101" s="10">
        <v>1.2</v>
      </c>
      <c r="X101" s="10">
        <v>0</v>
      </c>
      <c r="Y101" s="10">
        <v>0</v>
      </c>
      <c r="Z101" s="10">
        <v>1.2</v>
      </c>
      <c r="AA101" s="10"/>
      <c r="AB101" s="10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137</v>
      </c>
      <c r="B102" s="10" t="s">
        <v>31</v>
      </c>
      <c r="C102" s="10">
        <v>97.486000000000004</v>
      </c>
      <c r="D102" s="10">
        <v>25.437999999999999</v>
      </c>
      <c r="E102" s="10">
        <v>4.3120000000000003</v>
      </c>
      <c r="F102" s="10">
        <v>31.213999999999999</v>
      </c>
      <c r="G102" s="11">
        <v>0</v>
      </c>
      <c r="H102" s="10" t="e">
        <v>#N/A</v>
      </c>
      <c r="I102" s="10" t="s">
        <v>101</v>
      </c>
      <c r="J102" s="10">
        <v>3.95</v>
      </c>
      <c r="K102" s="10">
        <f t="shared" ref="K102:K103" si="23">E102-J102</f>
        <v>0.3620000000000001</v>
      </c>
      <c r="L102" s="10"/>
      <c r="M102" s="10"/>
      <c r="N102" s="10"/>
      <c r="O102" s="10">
        <f t="shared" si="17"/>
        <v>0.86240000000000006</v>
      </c>
      <c r="P102" s="12"/>
      <c r="Q102" s="12"/>
      <c r="R102" s="10"/>
      <c r="S102" s="10">
        <f t="shared" si="18"/>
        <v>36.194341372912795</v>
      </c>
      <c r="T102" s="10">
        <f t="shared" si="19"/>
        <v>36.194341372912795</v>
      </c>
      <c r="U102" s="10">
        <v>0.86240000000000006</v>
      </c>
      <c r="V102" s="10">
        <v>0.28839999999999999</v>
      </c>
      <c r="W102" s="10">
        <v>0.28839999999999999</v>
      </c>
      <c r="X102" s="10">
        <v>1.397</v>
      </c>
      <c r="Y102" s="10">
        <v>1.397</v>
      </c>
      <c r="Z102" s="10">
        <v>0.28160000000000002</v>
      </c>
      <c r="AA102" s="15" t="s">
        <v>90</v>
      </c>
      <c r="AB102" s="10">
        <f t="shared" si="16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138</v>
      </c>
      <c r="B103" s="10" t="s">
        <v>39</v>
      </c>
      <c r="C103" s="10">
        <v>30</v>
      </c>
      <c r="D103" s="10"/>
      <c r="E103" s="10"/>
      <c r="F103" s="10">
        <v>30</v>
      </c>
      <c r="G103" s="11">
        <v>0</v>
      </c>
      <c r="H103" s="10" t="e">
        <v>#N/A</v>
      </c>
      <c r="I103" s="10" t="s">
        <v>101</v>
      </c>
      <c r="J103" s="10"/>
      <c r="K103" s="10">
        <f t="shared" si="23"/>
        <v>0</v>
      </c>
      <c r="L103" s="10"/>
      <c r="M103" s="10"/>
      <c r="N103" s="10"/>
      <c r="O103" s="10">
        <f t="shared" si="17"/>
        <v>0</v>
      </c>
      <c r="P103" s="12"/>
      <c r="Q103" s="12"/>
      <c r="R103" s="10"/>
      <c r="S103" s="10" t="e">
        <f t="shared" si="18"/>
        <v>#DIV/0!</v>
      </c>
      <c r="T103" s="10" t="e">
        <f t="shared" si="19"/>
        <v>#DIV/0!</v>
      </c>
      <c r="U103" s="10">
        <v>0</v>
      </c>
      <c r="V103" s="10">
        <v>0</v>
      </c>
      <c r="W103" s="10">
        <v>0.4</v>
      </c>
      <c r="X103" s="10">
        <v>2.4</v>
      </c>
      <c r="Y103" s="10">
        <v>2</v>
      </c>
      <c r="Z103" s="10">
        <v>0.28160000000000002</v>
      </c>
      <c r="AA103" s="15" t="s">
        <v>90</v>
      </c>
      <c r="AB103" s="10">
        <f t="shared" si="16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03" xr:uid="{C3E6CF99-218D-41F5-8590-0B473D5C86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2024-07-04T12:06:46Z</dcterms:created>
  <dcterms:modified xsi:type="dcterms:W3CDTF">2024-07-05T07:26:44Z</dcterms:modified>
</cp:coreProperties>
</file>