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EA16D1E-991E-4851-A359-B25B49F104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Y103" i="1" l="1"/>
  <c r="H9" i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Y138" i="1" s="1"/>
  <c r="X138" i="1"/>
  <c r="BO152" i="1"/>
  <c r="BM152" i="1"/>
  <c r="Y152" i="1"/>
  <c r="Y159" i="1" s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Y201" i="1" s="1"/>
  <c r="BO189" i="1"/>
  <c r="BM189" i="1"/>
  <c r="Y189" i="1"/>
  <c r="BO193" i="1"/>
  <c r="BM193" i="1"/>
  <c r="Y193" i="1"/>
  <c r="BO214" i="1"/>
  <c r="BM214" i="1"/>
  <c r="Y214" i="1"/>
  <c r="Y220" i="1" s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X249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Y283" i="1" s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Y22" i="1"/>
  <c r="Y24" i="1" s="1"/>
  <c r="BM22" i="1"/>
  <c r="BO22" i="1"/>
  <c r="W553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30" i="1"/>
  <c r="Y125" i="1"/>
  <c r="Y129" i="1" s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X170" i="1"/>
  <c r="BO175" i="1"/>
  <c r="BM175" i="1"/>
  <c r="Y175" i="1"/>
  <c r="BO179" i="1"/>
  <c r="BM179" i="1"/>
  <c r="Y179" i="1"/>
  <c r="X201" i="1"/>
  <c r="BO188" i="1"/>
  <c r="BM188" i="1"/>
  <c r="Y188" i="1"/>
  <c r="BO191" i="1"/>
  <c r="BM191" i="1"/>
  <c r="Y191" i="1"/>
  <c r="BO200" i="1"/>
  <c r="BM200" i="1"/>
  <c r="Y200" i="1"/>
  <c r="X202" i="1"/>
  <c r="Y209" i="1"/>
  <c r="BO205" i="1"/>
  <c r="BM205" i="1"/>
  <c r="Y205" i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Y237" i="1" s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BO263" i="1"/>
  <c r="BM263" i="1"/>
  <c r="Y263" i="1"/>
  <c r="Y265" i="1" s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X382" i="1"/>
  <c r="BO385" i="1"/>
  <c r="BM385" i="1"/>
  <c r="Y385" i="1"/>
  <c r="X408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Y455" i="1"/>
  <c r="BO453" i="1"/>
  <c r="BM453" i="1"/>
  <c r="Y453" i="1"/>
  <c r="X455" i="1"/>
  <c r="R55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Y369" i="1" s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Y407" i="1" s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501" i="1" l="1"/>
  <c r="Y481" i="1"/>
  <c r="X549" i="1"/>
  <c r="X551" i="1"/>
  <c r="Y527" i="1"/>
  <c r="Y355" i="1"/>
  <c r="Y330" i="1"/>
  <c r="Y435" i="1"/>
  <c r="Y361" i="1"/>
  <c r="Y249" i="1"/>
  <c r="Y87" i="1"/>
  <c r="Y63" i="1"/>
  <c r="Y554" i="1" s="1"/>
  <c r="X550" i="1"/>
  <c r="Y336" i="1"/>
  <c r="Y277" i="1"/>
  <c r="Y181" i="1"/>
  <c r="X553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<sst xmlns="http://schemas.openxmlformats.org/spreadsheetml/2006/main" count="2425" uniqueCount="810">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</sst>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Z559" sqref="Z559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62</v>
      </c>
      <c r="X53" s="385">
        <f>IFERROR(IF(W53="",0,CEILING((W53/$H53),1)*$H53),"")</f>
        <v>64.800000000000011</v>
      </c>
      <c r="Y53" s="36">
        <f>IFERROR(IF(X53=0,"",ROUNDUP(X53/H53,0)*0.02175),"")</f>
        <v>0.1305</v>
      </c>
      <c r="Z53" s="56"/>
      <c r="AA53" s="57"/>
      <c r="AE53" s="64"/>
      <c r="BB53" s="79" t="s">
        <v>1</v>
      </c>
      <c r="BL53" s="64">
        <f>IFERROR(W53*I53/H53,"0")</f>
        <v>64.755555555555546</v>
      </c>
      <c r="BM53" s="64">
        <f>IFERROR(X53*I53/H53,"0")</f>
        <v>67.680000000000007</v>
      </c>
      <c r="BN53" s="64">
        <f>IFERROR(1/J53*(W53/H53),"0")</f>
        <v>0.1025132275132275</v>
      </c>
      <c r="BO53" s="64">
        <f>IFERROR(1/J53*(X53/H53),"0")</f>
        <v>0.10714285714285715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5.7407407407407405</v>
      </c>
      <c r="X55" s="386">
        <f>IFERROR(X53/H53,"0")+IFERROR(X54/H54,"0")</f>
        <v>6.0000000000000009</v>
      </c>
      <c r="Y55" s="386">
        <f>IFERROR(IF(Y53="",0,Y53),"0")+IFERROR(IF(Y54="",0,Y54),"0")</f>
        <v>0.1305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62</v>
      </c>
      <c r="X56" s="386">
        <f>IFERROR(SUM(X53:X54),"0")</f>
        <v>64.800000000000011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288</v>
      </c>
      <c r="X59" s="385">
        <f>IFERROR(IF(W59="",0,CEILING((W59/$H59),1)*$H59),"")</f>
        <v>291.60000000000002</v>
      </c>
      <c r="Y59" s="36">
        <f>IFERROR(IF(X59=0,"",ROUNDUP(X59/H59,0)*0.02175),"")</f>
        <v>0.58724999999999994</v>
      </c>
      <c r="Z59" s="56"/>
      <c r="AA59" s="57"/>
      <c r="AE59" s="64"/>
      <c r="BB59" s="81" t="s">
        <v>1</v>
      </c>
      <c r="BL59" s="64">
        <f>IFERROR(W59*I59/H59,"0")</f>
        <v>300.79999999999995</v>
      </c>
      <c r="BM59" s="64">
        <f>IFERROR(X59*I59/H59,"0")</f>
        <v>304.56</v>
      </c>
      <c r="BN59" s="64">
        <f>IFERROR(1/J59*(W59/H59),"0")</f>
        <v>0.47619047619047611</v>
      </c>
      <c r="BO59" s="64">
        <f>IFERROR(1/J59*(X59/H59),"0")</f>
        <v>0.4821428571428571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205</v>
      </c>
      <c r="X62" s="385">
        <f>IFERROR(IF(W62="",0,CEILING((W62/$H62),1)*$H62),"")</f>
        <v>208</v>
      </c>
      <c r="Y62" s="36">
        <f>IFERROR(IF(X62=0,"",ROUNDUP(X62/H62,0)*0.00937),"")</f>
        <v>0.48724000000000001</v>
      </c>
      <c r="Z62" s="56"/>
      <c r="AA62" s="57"/>
      <c r="AE62" s="64"/>
      <c r="BB62" s="84" t="s">
        <v>1</v>
      </c>
      <c r="BL62" s="64">
        <f>IFERROR(W62*I62/H62,"0")</f>
        <v>217.3</v>
      </c>
      <c r="BM62" s="64">
        <f>IFERROR(X62*I62/H62,"0")</f>
        <v>220.48000000000002</v>
      </c>
      <c r="BN62" s="64">
        <f>IFERROR(1/J62*(W62/H62),"0")</f>
        <v>0.42708333333333331</v>
      </c>
      <c r="BO62" s="64">
        <f>IFERROR(1/J62*(X62/H62),"0")</f>
        <v>0.43333333333333335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77.916666666666657</v>
      </c>
      <c r="X63" s="386">
        <f>IFERROR(X59/H59,"0")+IFERROR(X60/H60,"0")+IFERROR(X61/H61,"0")+IFERROR(X62/H62,"0")</f>
        <v>79</v>
      </c>
      <c r="Y63" s="386">
        <f>IFERROR(IF(Y59="",0,Y59),"0")+IFERROR(IF(Y60="",0,Y60),"0")+IFERROR(IF(Y61="",0,Y61),"0")+IFERROR(IF(Y62="",0,Y62),"0")</f>
        <v>1.0744899999999999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493</v>
      </c>
      <c r="X64" s="386">
        <f>IFERROR(SUM(X59:X62),"0")</f>
        <v>499.6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874</v>
      </c>
      <c r="X68" s="385">
        <f t="shared" si="6"/>
        <v>874.80000000000007</v>
      </c>
      <c r="Y68" s="36">
        <f t="shared" si="7"/>
        <v>1.7617499999999999</v>
      </c>
      <c r="Z68" s="56"/>
      <c r="AA68" s="57"/>
      <c r="AE68" s="64"/>
      <c r="BB68" s="86" t="s">
        <v>1</v>
      </c>
      <c r="BL68" s="64">
        <f t="shared" si="8"/>
        <v>912.84444444444432</v>
      </c>
      <c r="BM68" s="64">
        <f t="shared" si="9"/>
        <v>913.68</v>
      </c>
      <c r="BN68" s="64">
        <f t="shared" si="10"/>
        <v>1.44510582010582</v>
      </c>
      <c r="BO68" s="64">
        <f t="shared" si="11"/>
        <v>1.4464285714285714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485</v>
      </c>
      <c r="X70" s="385">
        <f t="shared" si="6"/>
        <v>492.79999999999995</v>
      </c>
      <c r="Y70" s="36">
        <f t="shared" si="7"/>
        <v>0.95699999999999996</v>
      </c>
      <c r="Z70" s="56"/>
      <c r="AA70" s="57"/>
      <c r="AE70" s="64"/>
      <c r="BB70" s="88" t="s">
        <v>1</v>
      </c>
      <c r="BL70" s="64">
        <f t="shared" si="8"/>
        <v>505.78571428571433</v>
      </c>
      <c r="BM70" s="64">
        <f t="shared" si="9"/>
        <v>513.91999999999996</v>
      </c>
      <c r="BN70" s="64">
        <f t="shared" si="10"/>
        <v>0.77327806122448983</v>
      </c>
      <c r="BO70" s="64">
        <f t="shared" si="11"/>
        <v>0.7857142857142857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444</v>
      </c>
      <c r="X71" s="385">
        <f t="shared" si="6"/>
        <v>453.6</v>
      </c>
      <c r="Y71" s="36">
        <f t="shared" si="7"/>
        <v>0.91349999999999998</v>
      </c>
      <c r="Z71" s="56"/>
      <c r="AA71" s="57"/>
      <c r="AE71" s="64"/>
      <c r="BB71" s="89" t="s">
        <v>1</v>
      </c>
      <c r="BL71" s="64">
        <f t="shared" si="8"/>
        <v>463.73333333333329</v>
      </c>
      <c r="BM71" s="64">
        <f t="shared" si="9"/>
        <v>473.76</v>
      </c>
      <c r="BN71" s="64">
        <f t="shared" si="10"/>
        <v>0.73412698412698396</v>
      </c>
      <c r="BO71" s="64">
        <f t="shared" si="11"/>
        <v>0.75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730</v>
      </c>
      <c r="X73" s="385">
        <f t="shared" si="6"/>
        <v>739.19999999999993</v>
      </c>
      <c r="Y73" s="36">
        <f t="shared" si="7"/>
        <v>1.4355</v>
      </c>
      <c r="Z73" s="56"/>
      <c r="AA73" s="57"/>
      <c r="AE73" s="64"/>
      <c r="BB73" s="91" t="s">
        <v>1</v>
      </c>
      <c r="BL73" s="64">
        <f t="shared" si="8"/>
        <v>761.28571428571433</v>
      </c>
      <c r="BM73" s="64">
        <f t="shared" si="9"/>
        <v>770.88</v>
      </c>
      <c r="BN73" s="64">
        <f t="shared" si="10"/>
        <v>1.1639030612244898</v>
      </c>
      <c r="BO73" s="64">
        <f t="shared" si="11"/>
        <v>1.1785714285714286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101</v>
      </c>
      <c r="X76" s="385">
        <f t="shared" si="6"/>
        <v>103.60000000000001</v>
      </c>
      <c r="Y76" s="36">
        <f t="shared" si="12"/>
        <v>0.26235999999999998</v>
      </c>
      <c r="Z76" s="56"/>
      <c r="AA76" s="57"/>
      <c r="AE76" s="64"/>
      <c r="BB76" s="94" t="s">
        <v>1</v>
      </c>
      <c r="BL76" s="64">
        <f t="shared" si="8"/>
        <v>106.73243243243243</v>
      </c>
      <c r="BM76" s="64">
        <f t="shared" si="9"/>
        <v>109.48</v>
      </c>
      <c r="BN76" s="64">
        <f t="shared" si="10"/>
        <v>0.22747747747747746</v>
      </c>
      <c r="BO76" s="64">
        <f t="shared" si="11"/>
        <v>0.23333333333333334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47</v>
      </c>
      <c r="X80" s="385">
        <f t="shared" si="6"/>
        <v>49.5</v>
      </c>
      <c r="Y80" s="36">
        <f t="shared" si="12"/>
        <v>0.10306999999999999</v>
      </c>
      <c r="Z80" s="56"/>
      <c r="AA80" s="57"/>
      <c r="AE80" s="64"/>
      <c r="BB80" s="98" t="s">
        <v>1</v>
      </c>
      <c r="BL80" s="64">
        <f t="shared" si="8"/>
        <v>49.193333333333335</v>
      </c>
      <c r="BM80" s="64">
        <f t="shared" si="9"/>
        <v>51.81</v>
      </c>
      <c r="BN80" s="64">
        <f t="shared" si="10"/>
        <v>8.7037037037037038E-2</v>
      </c>
      <c r="BO80" s="64">
        <f t="shared" si="11"/>
        <v>9.166666666666666E-2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154</v>
      </c>
      <c r="X85" s="385">
        <f t="shared" si="6"/>
        <v>157.5</v>
      </c>
      <c r="Y85" s="36">
        <f>IFERROR(IF(X85=0,"",ROUNDUP(X85/H85,0)*0.00937),"")</f>
        <v>0.32795000000000002</v>
      </c>
      <c r="Z85" s="56"/>
      <c r="AA85" s="57"/>
      <c r="AE85" s="64"/>
      <c r="BB85" s="103" t="s">
        <v>1</v>
      </c>
      <c r="BL85" s="64">
        <f t="shared" si="8"/>
        <v>162.21333333333334</v>
      </c>
      <c r="BM85" s="64">
        <f t="shared" si="9"/>
        <v>165.9</v>
      </c>
      <c r="BN85" s="64">
        <f t="shared" si="10"/>
        <v>0.28518518518518515</v>
      </c>
      <c r="BO85" s="64">
        <f t="shared" si="11"/>
        <v>0.29166666666666669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302.48314385814388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307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5.7611300000000005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2835</v>
      </c>
      <c r="X88" s="386">
        <f>IFERROR(SUM(X67:X86),"0")</f>
        <v>2870.9999999999995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57</v>
      </c>
      <c r="X92" s="385">
        <f>IFERROR(IF(W92="",0,CEILING((W92/$H92),1)*$H92),"")</f>
        <v>57.599999999999994</v>
      </c>
      <c r="Y92" s="36">
        <f>IFERROR(IF(X92=0,"",ROUNDUP(X92/H92,0)*0.00753),"")</f>
        <v>0.18071999999999999</v>
      </c>
      <c r="Z92" s="56"/>
      <c r="AA92" s="57"/>
      <c r="AE92" s="64"/>
      <c r="BB92" s="107" t="s">
        <v>1</v>
      </c>
      <c r="BL92" s="64">
        <f>IFERROR(W92*I92/H92,"0")</f>
        <v>61.750000000000007</v>
      </c>
      <c r="BM92" s="64">
        <f>IFERROR(X92*I92/H92,"0")</f>
        <v>62.4</v>
      </c>
      <c r="BN92" s="64">
        <f>IFERROR(1/J92*(W92/H92),"0")</f>
        <v>0.15224358974358973</v>
      </c>
      <c r="BO92" s="64">
        <f>IFERROR(1/J92*(X92/H92),"0")</f>
        <v>0.15384615384615385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23.75</v>
      </c>
      <c r="X93" s="386">
        <f>IFERROR(X90/H90,"0")+IFERROR(X91/H91,"0")+IFERROR(X92/H92,"0")</f>
        <v>24</v>
      </c>
      <c r="Y93" s="386">
        <f>IFERROR(IF(Y90="",0,Y90),"0")+IFERROR(IF(Y91="",0,Y91),"0")+IFERROR(IF(Y92="",0,Y92),"0")</f>
        <v>0.18071999999999999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57</v>
      </c>
      <c r="X94" s="386">
        <f>IFERROR(SUM(X90:X92),"0")</f>
        <v>57.599999999999994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264</v>
      </c>
      <c r="X107" s="385">
        <f t="shared" si="18"/>
        <v>268.8</v>
      </c>
      <c r="Y107" s="36">
        <f>IFERROR(IF(X107=0,"",ROUNDUP(X107/H107,0)*0.02175),"")</f>
        <v>0.69599999999999995</v>
      </c>
      <c r="Z107" s="56"/>
      <c r="AA107" s="57"/>
      <c r="AE107" s="64"/>
      <c r="BB107" s="116" t="s">
        <v>1</v>
      </c>
      <c r="BL107" s="64">
        <f t="shared" si="19"/>
        <v>281.72571428571428</v>
      </c>
      <c r="BM107" s="64">
        <f t="shared" si="20"/>
        <v>286.84800000000001</v>
      </c>
      <c r="BN107" s="64">
        <f t="shared" si="21"/>
        <v>0.56122448979591832</v>
      </c>
      <c r="BO107" s="64">
        <f t="shared" si="22"/>
        <v>0.5714285714285714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61</v>
      </c>
      <c r="X108" s="385">
        <f t="shared" si="18"/>
        <v>67.2</v>
      </c>
      <c r="Y108" s="36">
        <f>IFERROR(IF(X108=0,"",ROUNDUP(X108/H108,0)*0.02175),"")</f>
        <v>0.17399999999999999</v>
      </c>
      <c r="Z108" s="56"/>
      <c r="AA108" s="57"/>
      <c r="AE108" s="64"/>
      <c r="BB108" s="117" t="s">
        <v>1</v>
      </c>
      <c r="BL108" s="64">
        <f t="shared" si="19"/>
        <v>65.09571428571428</v>
      </c>
      <c r="BM108" s="64">
        <f t="shared" si="20"/>
        <v>71.712000000000003</v>
      </c>
      <c r="BN108" s="64">
        <f t="shared" si="21"/>
        <v>0.12967687074829931</v>
      </c>
      <c r="BO108" s="64">
        <f t="shared" si="22"/>
        <v>0.14285714285714285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59</v>
      </c>
      <c r="X112" s="385">
        <f t="shared" si="18"/>
        <v>59.400000000000006</v>
      </c>
      <c r="Y112" s="36">
        <f>IFERROR(IF(X112=0,"",ROUNDUP(X112/H112,0)*0.00753),"")</f>
        <v>0.16566</v>
      </c>
      <c r="Z112" s="56"/>
      <c r="AA112" s="57"/>
      <c r="AE112" s="64"/>
      <c r="BB112" s="121" t="s">
        <v>1</v>
      </c>
      <c r="BL112" s="64">
        <f t="shared" si="19"/>
        <v>64.94370370370369</v>
      </c>
      <c r="BM112" s="64">
        <f t="shared" si="20"/>
        <v>65.384</v>
      </c>
      <c r="BN112" s="64">
        <f t="shared" si="21"/>
        <v>0.14007597340930672</v>
      </c>
      <c r="BO112" s="64">
        <f t="shared" si="22"/>
        <v>0.14102564102564102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14</v>
      </c>
      <c r="X113" s="385">
        <f t="shared" si="18"/>
        <v>16.200000000000003</v>
      </c>
      <c r="Y113" s="36">
        <f>IFERROR(IF(X113=0,"",ROUNDUP(X113/H113,0)*0.00937),"")</f>
        <v>5.6219999999999999E-2</v>
      </c>
      <c r="Z113" s="56"/>
      <c r="AA113" s="57"/>
      <c r="AE113" s="64"/>
      <c r="BB113" s="122" t="s">
        <v>1</v>
      </c>
      <c r="BL113" s="64">
        <f t="shared" si="19"/>
        <v>15.493333333333332</v>
      </c>
      <c r="BM113" s="64">
        <f t="shared" si="20"/>
        <v>17.928000000000001</v>
      </c>
      <c r="BN113" s="64">
        <f t="shared" si="21"/>
        <v>4.3209876543209874E-2</v>
      </c>
      <c r="BO113" s="64">
        <f t="shared" si="22"/>
        <v>5.000000000000001E-2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9</v>
      </c>
      <c r="X115" s="385">
        <f t="shared" si="18"/>
        <v>9.6</v>
      </c>
      <c r="Y115" s="36">
        <f>IFERROR(IF(X115=0,"",ROUNDUP(X115/H115,0)*0.00502),"")</f>
        <v>4.0160000000000001E-2</v>
      </c>
      <c r="Z115" s="56"/>
      <c r="AA115" s="57"/>
      <c r="AE115" s="64"/>
      <c r="BB115" s="124" t="s">
        <v>1</v>
      </c>
      <c r="BL115" s="64">
        <f t="shared" si="19"/>
        <v>9.7500000000000018</v>
      </c>
      <c r="BM115" s="64">
        <f t="shared" si="20"/>
        <v>10.4</v>
      </c>
      <c r="BN115" s="64">
        <f t="shared" si="21"/>
        <v>3.2051282051282055E-2</v>
      </c>
      <c r="BO115" s="64">
        <f t="shared" si="22"/>
        <v>3.4188034188034191E-2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73.227513227513228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76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1.1320399999999997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407</v>
      </c>
      <c r="X122" s="386">
        <f>IFERROR(SUM(X106:X120),"0")</f>
        <v>421.2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53</v>
      </c>
      <c r="X125" s="385">
        <f>IFERROR(IF(W125="",0,CEILING((W125/$H125),1)*$H125),"")</f>
        <v>58.800000000000004</v>
      </c>
      <c r="Y125" s="36">
        <f>IFERROR(IF(X125=0,"",ROUNDUP(X125/H125,0)*0.02175),"")</f>
        <v>0.15225</v>
      </c>
      <c r="Z125" s="56"/>
      <c r="AA125" s="57"/>
      <c r="AE125" s="64"/>
      <c r="BB125" s="131" t="s">
        <v>1</v>
      </c>
      <c r="BL125" s="64">
        <f>IFERROR(W125*I125/H125,"0")</f>
        <v>56.558571428571433</v>
      </c>
      <c r="BM125" s="64">
        <f>IFERROR(X125*I125/H125,"0")</f>
        <v>62.748000000000005</v>
      </c>
      <c r="BN125" s="64">
        <f>IFERROR(1/J125*(W125/H125),"0")</f>
        <v>0.11267006802721087</v>
      </c>
      <c r="BO125" s="64">
        <f>IFERROR(1/J125*(X125/H125),"0")</f>
        <v>0.125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27</v>
      </c>
      <c r="X128" s="385">
        <f>IFERROR(IF(W128="",0,CEILING((W128/$H128),1)*$H128),"")</f>
        <v>28.799999999999997</v>
      </c>
      <c r="Y128" s="36">
        <f>IFERROR(IF(X128=0,"",ROUNDUP(X128/H128,0)*0.00753),"")</f>
        <v>9.0359999999999996E-2</v>
      </c>
      <c r="Z128" s="56"/>
      <c r="AA128" s="57"/>
      <c r="AE128" s="64"/>
      <c r="BB128" s="134" t="s">
        <v>1</v>
      </c>
      <c r="BL128" s="64">
        <f>IFERROR(W128*I128/H128,"0")</f>
        <v>29.250000000000004</v>
      </c>
      <c r="BM128" s="64">
        <f>IFERROR(X128*I128/H128,"0")</f>
        <v>31.2</v>
      </c>
      <c r="BN128" s="64">
        <f>IFERROR(1/J128*(W128/H128),"0")</f>
        <v>7.2115384615384609E-2</v>
      </c>
      <c r="BO128" s="64">
        <f>IFERROR(1/J128*(X128/H128),"0")</f>
        <v>7.6923076923076927E-2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17.55952380952381</v>
      </c>
      <c r="X129" s="386">
        <f>IFERROR(X124/H124,"0")+IFERROR(X125/H125,"0")+IFERROR(X126/H126,"0")+IFERROR(X127/H127,"0")+IFERROR(X128/H128,"0")</f>
        <v>19</v>
      </c>
      <c r="Y129" s="386">
        <f>IFERROR(IF(Y124="",0,Y124),"0")+IFERROR(IF(Y125="",0,Y125),"0")+IFERROR(IF(Y126="",0,Y126),"0")+IFERROR(IF(Y127="",0,Y127),"0")+IFERROR(IF(Y128="",0,Y128),"0")</f>
        <v>0.24260999999999999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80</v>
      </c>
      <c r="X130" s="386">
        <f>IFERROR(SUM(X124:X128),"0")</f>
        <v>87.6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146</v>
      </c>
      <c r="X133" s="385">
        <f>IFERROR(IF(W133="",0,CEILING((W133/$H133),1)*$H133),"")</f>
        <v>151.20000000000002</v>
      </c>
      <c r="Y133" s="36">
        <f>IFERROR(IF(X133=0,"",ROUNDUP(X133/H133,0)*0.02175),"")</f>
        <v>0.39149999999999996</v>
      </c>
      <c r="Z133" s="56"/>
      <c r="AA133" s="57"/>
      <c r="AE133" s="64"/>
      <c r="BB133" s="135" t="s">
        <v>1</v>
      </c>
      <c r="BL133" s="64">
        <f>IFERROR(W133*I133/H133,"0")</f>
        <v>155.69857142857143</v>
      </c>
      <c r="BM133" s="64">
        <f>IFERROR(X133*I133/H133,"0")</f>
        <v>161.244</v>
      </c>
      <c r="BN133" s="64">
        <f>IFERROR(1/J133*(W133/H133),"0")</f>
        <v>0.31037414965986393</v>
      </c>
      <c r="BO133" s="64">
        <f>IFERROR(1/J133*(X133/H133),"0")</f>
        <v>0.3214285714285714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69</v>
      </c>
      <c r="X136" s="385">
        <f>IFERROR(IF(W136="",0,CEILING((W136/$H136),1)*$H136),"")</f>
        <v>70.2</v>
      </c>
      <c r="Y136" s="36">
        <f>IFERROR(IF(X136=0,"",ROUNDUP(X136/H136,0)*0.00753),"")</f>
        <v>0.19578000000000001</v>
      </c>
      <c r="Z136" s="56"/>
      <c r="AA136" s="57"/>
      <c r="AE136" s="64"/>
      <c r="BB136" s="138" t="s">
        <v>1</v>
      </c>
      <c r="BL136" s="64">
        <f>IFERROR(W136*I136/H136,"0")</f>
        <v>75.951111111111118</v>
      </c>
      <c r="BM136" s="64">
        <f>IFERROR(X136*I136/H136,"0")</f>
        <v>77.271999999999991</v>
      </c>
      <c r="BN136" s="64">
        <f>IFERROR(1/J136*(W136/H136),"0")</f>
        <v>0.1638176638176638</v>
      </c>
      <c r="BO136" s="64">
        <f>IFERROR(1/J136*(X136/H136),"0")</f>
        <v>0.16666666666666666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42.936507936507937</v>
      </c>
      <c r="X138" s="386">
        <f>IFERROR(X133/H133,"0")+IFERROR(X134/H134,"0")+IFERROR(X135/H135,"0")+IFERROR(X136/H136,"0")+IFERROR(X137/H137,"0")</f>
        <v>44</v>
      </c>
      <c r="Y138" s="386">
        <f>IFERROR(IF(Y133="",0,Y133),"0")+IFERROR(IF(Y134="",0,Y134),"0")+IFERROR(IF(Y135="",0,Y135),"0")+IFERROR(IF(Y136="",0,Y136),"0")+IFERROR(IF(Y137="",0,Y137),"0")</f>
        <v>0.58728000000000002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215</v>
      </c>
      <c r="X139" s="386">
        <f>IFERROR(SUM(X133:X137),"0")</f>
        <v>221.40000000000003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168</v>
      </c>
      <c r="X151" s="385">
        <f t="shared" ref="X151:X158" si="23">IFERROR(IF(W151="",0,CEILING((W151/$H151),1)*$H151),"")</f>
        <v>168</v>
      </c>
      <c r="Y151" s="36">
        <f>IFERROR(IF(X151=0,"",ROUNDUP(X151/H151,0)*0.00753),"")</f>
        <v>0.30120000000000002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178.39999999999998</v>
      </c>
      <c r="BM151" s="64">
        <f t="shared" ref="BM151:BM158" si="25">IFERROR(X151*I151/H151,"0")</f>
        <v>178.39999999999998</v>
      </c>
      <c r="BN151" s="64">
        <f t="shared" ref="BN151:BN158" si="26">IFERROR(1/J151*(W151/H151),"0")</f>
        <v>0.25641025641025639</v>
      </c>
      <c r="BO151" s="64">
        <f t="shared" ref="BO151:BO158" si="27">IFERROR(1/J151*(X151/H151),"0")</f>
        <v>0.25641025641025639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142</v>
      </c>
      <c r="X153" s="385">
        <f t="shared" si="23"/>
        <v>142.80000000000001</v>
      </c>
      <c r="Y153" s="36">
        <f>IFERROR(IF(X153=0,"",ROUNDUP(X153/H153,0)*0.00753),"")</f>
        <v>0.25602000000000003</v>
      </c>
      <c r="Z153" s="56"/>
      <c r="AA153" s="57"/>
      <c r="AE153" s="64"/>
      <c r="BB153" s="146" t="s">
        <v>1</v>
      </c>
      <c r="BL153" s="64">
        <f t="shared" si="24"/>
        <v>148.76190476190476</v>
      </c>
      <c r="BM153" s="64">
        <f t="shared" si="25"/>
        <v>149.6</v>
      </c>
      <c r="BN153" s="64">
        <f t="shared" si="26"/>
        <v>0.21672771672771673</v>
      </c>
      <c r="BO153" s="64">
        <f t="shared" si="27"/>
        <v>0.21794871794871795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60</v>
      </c>
      <c r="X154" s="385">
        <f t="shared" si="23"/>
        <v>60.900000000000006</v>
      </c>
      <c r="Y154" s="36">
        <f>IFERROR(IF(X154=0,"",ROUNDUP(X154/H154,0)*0.00502),"")</f>
        <v>0.14558000000000001</v>
      </c>
      <c r="Z154" s="56"/>
      <c r="AA154" s="57"/>
      <c r="AE154" s="64"/>
      <c r="BB154" s="147" t="s">
        <v>1</v>
      </c>
      <c r="BL154" s="64">
        <f t="shared" si="24"/>
        <v>63.714285714285715</v>
      </c>
      <c r="BM154" s="64">
        <f t="shared" si="25"/>
        <v>64.67</v>
      </c>
      <c r="BN154" s="64">
        <f t="shared" si="26"/>
        <v>0.12210012210012211</v>
      </c>
      <c r="BO154" s="64">
        <f t="shared" si="27"/>
        <v>0.12393162393162395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102</v>
      </c>
      <c r="X156" s="385">
        <f t="shared" si="23"/>
        <v>102.9</v>
      </c>
      <c r="Y156" s="36">
        <f>IFERROR(IF(X156=0,"",ROUNDUP(X156/H156,0)*0.00502),"")</f>
        <v>0.24598</v>
      </c>
      <c r="Z156" s="56"/>
      <c r="AA156" s="57"/>
      <c r="AE156" s="64"/>
      <c r="BB156" s="149" t="s">
        <v>1</v>
      </c>
      <c r="BL156" s="64">
        <f t="shared" si="24"/>
        <v>106.85714285714286</v>
      </c>
      <c r="BM156" s="64">
        <f t="shared" si="25"/>
        <v>107.80000000000001</v>
      </c>
      <c r="BN156" s="64">
        <f t="shared" si="26"/>
        <v>0.20757020757020758</v>
      </c>
      <c r="BO156" s="64">
        <f t="shared" si="27"/>
        <v>0.20940170940170943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150.95238095238096</v>
      </c>
      <c r="X159" s="386">
        <f>IFERROR(X151/H151,"0")+IFERROR(X152/H152,"0")+IFERROR(X153/H153,"0")+IFERROR(X154/H154,"0")+IFERROR(X155/H155,"0")+IFERROR(X156/H156,"0")+IFERROR(X157/H157,"0")+IFERROR(X158/H158,"0")</f>
        <v>152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0.94878000000000007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472</v>
      </c>
      <c r="X160" s="386">
        <f>IFERROR(SUM(X151:X158),"0")</f>
        <v>474.6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85</v>
      </c>
      <c r="X169" s="385">
        <f>IFERROR(IF(W169="",0,CEILING((W169/$H169),1)*$H169),"")</f>
        <v>86.100000000000009</v>
      </c>
      <c r="Y169" s="36">
        <f>IFERROR(IF(X169=0,"",ROUNDUP(X169/H169,0)*0.00753),"")</f>
        <v>0.30873</v>
      </c>
      <c r="Z169" s="56"/>
      <c r="AA169" s="57"/>
      <c r="AE169" s="64"/>
      <c r="BB169" s="155" t="s">
        <v>1</v>
      </c>
      <c r="BL169" s="64">
        <f>IFERROR(W169*I169/H169,"0")</f>
        <v>93.095238095238074</v>
      </c>
      <c r="BM169" s="64">
        <f>IFERROR(X169*I169/H169,"0")</f>
        <v>94.3</v>
      </c>
      <c r="BN169" s="64">
        <f>IFERROR(1/J169*(W169/H169),"0")</f>
        <v>0.25946275946275943</v>
      </c>
      <c r="BO169" s="64">
        <f>IFERROR(1/J169*(X169/H169),"0")</f>
        <v>0.26282051282051283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40.476190476190474</v>
      </c>
      <c r="X170" s="386">
        <f>IFERROR(X168/H168,"0")+IFERROR(X169/H169,"0")</f>
        <v>41</v>
      </c>
      <c r="Y170" s="386">
        <f>IFERROR(IF(Y168="",0,Y168),"0")+IFERROR(IF(Y169="",0,Y169),"0")</f>
        <v>0.30873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85</v>
      </c>
      <c r="X171" s="386">
        <f>IFERROR(SUM(X168:X169),"0")</f>
        <v>86.100000000000009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17</v>
      </c>
      <c r="X173" s="385">
        <f t="shared" ref="X173:X180" si="28">IFERROR(IF(W173="",0,CEILING((W173/$H173),1)*$H173),"")</f>
        <v>21.6</v>
      </c>
      <c r="Y173" s="36">
        <f>IFERROR(IF(X173=0,"",ROUNDUP(X173/H173,0)*0.00937),"")</f>
        <v>3.7479999999999999E-2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17.661111111111111</v>
      </c>
      <c r="BM173" s="64">
        <f t="shared" ref="BM173:BM180" si="30">IFERROR(X173*I173/H173,"0")</f>
        <v>22.44</v>
      </c>
      <c r="BN173" s="64">
        <f t="shared" ref="BN173:BN180" si="31">IFERROR(1/J173*(W173/H173),"0")</f>
        <v>2.6234567901234566E-2</v>
      </c>
      <c r="BO173" s="64">
        <f t="shared" ref="BO173:BO180" si="32">IFERROR(1/J173*(X173/H173),"0")</f>
        <v>3.3333333333333333E-2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142</v>
      </c>
      <c r="X174" s="385">
        <f t="shared" si="28"/>
        <v>145.80000000000001</v>
      </c>
      <c r="Y174" s="36">
        <f>IFERROR(IF(X174=0,"",ROUNDUP(X174/H174,0)*0.00937),"")</f>
        <v>0.25298999999999999</v>
      </c>
      <c r="Z174" s="56"/>
      <c r="AA174" s="57"/>
      <c r="AE174" s="64"/>
      <c r="BB174" s="157" t="s">
        <v>1</v>
      </c>
      <c r="BL174" s="64">
        <f t="shared" si="29"/>
        <v>147.52222222222221</v>
      </c>
      <c r="BM174" s="64">
        <f t="shared" si="30"/>
        <v>151.47</v>
      </c>
      <c r="BN174" s="64">
        <f t="shared" si="31"/>
        <v>0.21913580246913578</v>
      </c>
      <c r="BO174" s="64">
        <f t="shared" si="32"/>
        <v>0.22500000000000001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15</v>
      </c>
      <c r="X176" s="385">
        <f t="shared" si="28"/>
        <v>16.200000000000003</v>
      </c>
      <c r="Y176" s="36">
        <f>IFERROR(IF(X176=0,"",ROUNDUP(X176/H176,0)*0.00937),"")</f>
        <v>2.811E-2</v>
      </c>
      <c r="Z176" s="56"/>
      <c r="AA176" s="57"/>
      <c r="AE176" s="64"/>
      <c r="BB176" s="159" t="s">
        <v>1</v>
      </c>
      <c r="BL176" s="64">
        <f t="shared" si="29"/>
        <v>15.583333333333334</v>
      </c>
      <c r="BM176" s="64">
        <f t="shared" si="30"/>
        <v>16.830000000000002</v>
      </c>
      <c r="BN176" s="64">
        <f t="shared" si="31"/>
        <v>2.3148148148148147E-2</v>
      </c>
      <c r="BO176" s="64">
        <f t="shared" si="32"/>
        <v>2.5000000000000005E-2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32.222222222222221</v>
      </c>
      <c r="X181" s="386">
        <f>IFERROR(X173/H173,"0")+IFERROR(X174/H174,"0")+IFERROR(X175/H175,"0")+IFERROR(X176/H176,"0")+IFERROR(X177/H177,"0")+IFERROR(X178/H178,"0")+IFERROR(X179/H179,"0")+IFERROR(X180/H180,"0")</f>
        <v>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0.31858000000000003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174</v>
      </c>
      <c r="X182" s="386">
        <f>IFERROR(SUM(X173:X180),"0")</f>
        <v>183.60000000000002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10</v>
      </c>
      <c r="X187" s="385">
        <f t="shared" si="33"/>
        <v>15.6</v>
      </c>
      <c r="Y187" s="36">
        <f>IFERROR(IF(X187=0,"",ROUNDUP(X187/H187,0)*0.02175),"")</f>
        <v>4.3499999999999997E-2</v>
      </c>
      <c r="Z187" s="56"/>
      <c r="AA187" s="57"/>
      <c r="AE187" s="64"/>
      <c r="BB187" s="167" t="s">
        <v>1</v>
      </c>
      <c r="BL187" s="64">
        <f t="shared" si="34"/>
        <v>10.723076923076926</v>
      </c>
      <c r="BM187" s="64">
        <f t="shared" si="35"/>
        <v>16.728000000000002</v>
      </c>
      <c r="BN187" s="64">
        <f t="shared" si="36"/>
        <v>2.2893772893772896E-2</v>
      </c>
      <c r="BO187" s="64">
        <f t="shared" si="37"/>
        <v>3.5714285714285712E-2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623</v>
      </c>
      <c r="X189" s="385">
        <f t="shared" si="33"/>
        <v>626.4</v>
      </c>
      <c r="Y189" s="36">
        <f>IFERROR(IF(X189=0,"",ROUNDUP(X189/H189,0)*0.02175),"")</f>
        <v>1.5659999999999998</v>
      </c>
      <c r="Z189" s="56"/>
      <c r="AA189" s="57"/>
      <c r="AE189" s="64"/>
      <c r="BB189" s="169" t="s">
        <v>1</v>
      </c>
      <c r="BL189" s="64">
        <f t="shared" si="34"/>
        <v>663.38758620689657</v>
      </c>
      <c r="BM189" s="64">
        <f t="shared" si="35"/>
        <v>667.00800000000004</v>
      </c>
      <c r="BN189" s="64">
        <f t="shared" si="36"/>
        <v>1.2787356321839081</v>
      </c>
      <c r="BO189" s="64">
        <f t="shared" si="37"/>
        <v>1.2857142857142856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457</v>
      </c>
      <c r="X190" s="385">
        <f t="shared" si="33"/>
        <v>458.4</v>
      </c>
      <c r="Y190" s="36">
        <f>IFERROR(IF(X190=0,"",ROUNDUP(X190/H190,0)*0.00753),"")</f>
        <v>1.4382300000000001</v>
      </c>
      <c r="Z190" s="56"/>
      <c r="AA190" s="57"/>
      <c r="AE190" s="64"/>
      <c r="BB190" s="170" t="s">
        <v>1</v>
      </c>
      <c r="BL190" s="64">
        <f t="shared" si="34"/>
        <v>508.79333333333335</v>
      </c>
      <c r="BM190" s="64">
        <f t="shared" si="35"/>
        <v>510.35200000000003</v>
      </c>
      <c r="BN190" s="64">
        <f t="shared" si="36"/>
        <v>1.2206196581196582</v>
      </c>
      <c r="BO190" s="64">
        <f t="shared" si="37"/>
        <v>1.2243589743589742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338</v>
      </c>
      <c r="X192" s="385">
        <f t="shared" si="33"/>
        <v>338.4</v>
      </c>
      <c r="Y192" s="36">
        <f>IFERROR(IF(X192=0,"",ROUNDUP(X192/H192,0)*0.00753),"")</f>
        <v>1.0617300000000001</v>
      </c>
      <c r="Z192" s="56"/>
      <c r="AA192" s="57"/>
      <c r="AE192" s="64"/>
      <c r="BB192" s="172" t="s">
        <v>1</v>
      </c>
      <c r="BL192" s="64">
        <f t="shared" si="34"/>
        <v>366.16666666666669</v>
      </c>
      <c r="BM192" s="64">
        <f t="shared" si="35"/>
        <v>366.59999999999997</v>
      </c>
      <c r="BN192" s="64">
        <f t="shared" si="36"/>
        <v>0.90277777777777779</v>
      </c>
      <c r="BO192" s="64">
        <f t="shared" si="37"/>
        <v>0.90384615384615385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312</v>
      </c>
      <c r="X194" s="385">
        <f t="shared" si="33"/>
        <v>312</v>
      </c>
      <c r="Y194" s="36">
        <f t="shared" ref="Y194:Y200" si="38">IFERROR(IF(X194=0,"",ROUNDUP(X194/H194,0)*0.00753),"")</f>
        <v>0.97889999999999999</v>
      </c>
      <c r="Z194" s="56"/>
      <c r="AA194" s="57"/>
      <c r="AE194" s="64"/>
      <c r="BB194" s="174" t="s">
        <v>1</v>
      </c>
      <c r="BL194" s="64">
        <f t="shared" si="34"/>
        <v>349.7</v>
      </c>
      <c r="BM194" s="64">
        <f t="shared" si="35"/>
        <v>349.7</v>
      </c>
      <c r="BN194" s="64">
        <f t="shared" si="36"/>
        <v>0.83333333333333326</v>
      </c>
      <c r="BO194" s="64">
        <f t="shared" si="37"/>
        <v>0.83333333333333326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513</v>
      </c>
      <c r="X196" s="385">
        <f t="shared" si="33"/>
        <v>513.6</v>
      </c>
      <c r="Y196" s="36">
        <f t="shared" si="38"/>
        <v>1.6114200000000001</v>
      </c>
      <c r="Z196" s="56"/>
      <c r="AA196" s="57"/>
      <c r="AE196" s="64"/>
      <c r="BB196" s="176" t="s">
        <v>1</v>
      </c>
      <c r="BL196" s="64">
        <f t="shared" si="34"/>
        <v>571.1400000000001</v>
      </c>
      <c r="BM196" s="64">
        <f t="shared" si="35"/>
        <v>571.80800000000011</v>
      </c>
      <c r="BN196" s="64">
        <f t="shared" si="36"/>
        <v>1.3701923076923077</v>
      </c>
      <c r="BO196" s="64">
        <f t="shared" si="37"/>
        <v>1.371794871794872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551</v>
      </c>
      <c r="X197" s="385">
        <f t="shared" si="33"/>
        <v>552</v>
      </c>
      <c r="Y197" s="36">
        <f t="shared" si="38"/>
        <v>1.7319</v>
      </c>
      <c r="Z197" s="56"/>
      <c r="AA197" s="57"/>
      <c r="AE197" s="64"/>
      <c r="BB197" s="177" t="s">
        <v>1</v>
      </c>
      <c r="BL197" s="64">
        <f t="shared" si="34"/>
        <v>613.44666666666672</v>
      </c>
      <c r="BM197" s="64">
        <f t="shared" si="35"/>
        <v>614.56000000000006</v>
      </c>
      <c r="BN197" s="64">
        <f t="shared" si="36"/>
        <v>1.4716880341880343</v>
      </c>
      <c r="BO197" s="64">
        <f t="shared" si="37"/>
        <v>1.4743589743589742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152</v>
      </c>
      <c r="X199" s="385">
        <f t="shared" si="33"/>
        <v>153.6</v>
      </c>
      <c r="Y199" s="36">
        <f t="shared" si="38"/>
        <v>0.48192000000000002</v>
      </c>
      <c r="Z199" s="56"/>
      <c r="AA199" s="57"/>
      <c r="AE199" s="64"/>
      <c r="BB199" s="179" t="s">
        <v>1</v>
      </c>
      <c r="BL199" s="64">
        <f t="shared" si="34"/>
        <v>169.22666666666669</v>
      </c>
      <c r="BM199" s="64">
        <f t="shared" si="35"/>
        <v>171.00800000000001</v>
      </c>
      <c r="BN199" s="64">
        <f t="shared" si="36"/>
        <v>0.40598290598290598</v>
      </c>
      <c r="BO199" s="64">
        <f t="shared" si="37"/>
        <v>0.41025641025641024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255</v>
      </c>
      <c r="X200" s="385">
        <f t="shared" si="33"/>
        <v>256.8</v>
      </c>
      <c r="Y200" s="36">
        <f t="shared" si="38"/>
        <v>0.80571000000000004</v>
      </c>
      <c r="Z200" s="56"/>
      <c r="AA200" s="57"/>
      <c r="AE200" s="64"/>
      <c r="BB200" s="180" t="s">
        <v>1</v>
      </c>
      <c r="BL200" s="64">
        <f t="shared" si="34"/>
        <v>284.53750000000002</v>
      </c>
      <c r="BM200" s="64">
        <f t="shared" si="35"/>
        <v>286.54600000000005</v>
      </c>
      <c r="BN200" s="64">
        <f t="shared" si="36"/>
        <v>0.68108974358974361</v>
      </c>
      <c r="BO200" s="64">
        <f t="shared" si="37"/>
        <v>0.68589743589743601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1147.0579133510169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1151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9.7193100000000001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3211</v>
      </c>
      <c r="X202" s="386">
        <f>IFERROR(SUM(X184:X200),"0")</f>
        <v>3226.8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24</v>
      </c>
      <c r="X207" s="385">
        <f>IFERROR(IF(W207="",0,CEILING((W207/$H207),1)*$H207),"")</f>
        <v>24</v>
      </c>
      <c r="Y207" s="36">
        <f>IFERROR(IF(X207=0,"",ROUNDUP(X207/H207,0)*0.00753),"")</f>
        <v>7.5300000000000006E-2</v>
      </c>
      <c r="Z207" s="56"/>
      <c r="AA207" s="57"/>
      <c r="AE207" s="64"/>
      <c r="BB207" s="184" t="s">
        <v>1</v>
      </c>
      <c r="BL207" s="64">
        <f>IFERROR(W207*I207/H207,"0")</f>
        <v>26.720000000000002</v>
      </c>
      <c r="BM207" s="64">
        <f>IFERROR(X207*I207/H207,"0")</f>
        <v>26.720000000000002</v>
      </c>
      <c r="BN207" s="64">
        <f>IFERROR(1/J207*(W207/H207),"0")</f>
        <v>6.4102564102564097E-2</v>
      </c>
      <c r="BO207" s="64">
        <f>IFERROR(1/J207*(X207/H207),"0")</f>
        <v>6.4102564102564097E-2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202</v>
      </c>
      <c r="X208" s="385">
        <f>IFERROR(IF(W208="",0,CEILING((W208/$H208),1)*$H208),"")</f>
        <v>204</v>
      </c>
      <c r="Y208" s="36">
        <f>IFERROR(IF(X208=0,"",ROUNDUP(X208/H208,0)*0.00753),"")</f>
        <v>0.64005000000000001</v>
      </c>
      <c r="Z208" s="56"/>
      <c r="AA208" s="57"/>
      <c r="AE208" s="64"/>
      <c r="BB208" s="185" t="s">
        <v>1</v>
      </c>
      <c r="BL208" s="64">
        <f>IFERROR(W208*I208/H208,"0")</f>
        <v>224.89333333333335</v>
      </c>
      <c r="BM208" s="64">
        <f>IFERROR(X208*I208/H208,"0")</f>
        <v>227.12000000000003</v>
      </c>
      <c r="BN208" s="64">
        <f>IFERROR(1/J208*(W208/H208),"0")</f>
        <v>0.5395299145299145</v>
      </c>
      <c r="BO208" s="64">
        <f>IFERROR(1/J208*(X208/H208),"0")</f>
        <v>0.54487179487179482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94.166666666666671</v>
      </c>
      <c r="X209" s="386">
        <f>IFERROR(X204/H204,"0")+IFERROR(X205/H205,"0")+IFERROR(X206/H206,"0")+IFERROR(X207/H207,"0")+IFERROR(X208/H208,"0")</f>
        <v>95</v>
      </c>
      <c r="Y209" s="386">
        <f>IFERROR(IF(Y204="",0,Y204),"0")+IFERROR(IF(Y205="",0,Y205),"0")+IFERROR(IF(Y206="",0,Y206),"0")+IFERROR(IF(Y207="",0,Y207),"0")+IFERROR(IF(Y208="",0,Y208),"0")</f>
        <v>0.71535000000000004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226</v>
      </c>
      <c r="X210" s="386">
        <f>IFERROR(SUM(X204:X208),"0")</f>
        <v>228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74</v>
      </c>
      <c r="X215" s="385">
        <f t="shared" si="39"/>
        <v>81.2</v>
      </c>
      <c r="Y215" s="36">
        <f>IFERROR(IF(X215=0,"",ROUNDUP(X215/H215,0)*0.02175),"")</f>
        <v>0.15225</v>
      </c>
      <c r="Z215" s="56"/>
      <c r="AA215" s="57"/>
      <c r="AE215" s="64"/>
      <c r="BB215" s="188" t="s">
        <v>1</v>
      </c>
      <c r="BL215" s="64">
        <f t="shared" si="40"/>
        <v>77.062068965517241</v>
      </c>
      <c r="BM215" s="64">
        <f t="shared" si="41"/>
        <v>84.56</v>
      </c>
      <c r="BN215" s="64">
        <f t="shared" si="42"/>
        <v>0.11391625615763547</v>
      </c>
      <c r="BO215" s="64">
        <f t="shared" si="43"/>
        <v>0.125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6.3793103448275863</v>
      </c>
      <c r="X220" s="386">
        <f>IFERROR(X213/H213,"0")+IFERROR(X214/H214,"0")+IFERROR(X215/H215,"0")+IFERROR(X216/H216,"0")+IFERROR(X217/H217,"0")+IFERROR(X218/H218,"0")+IFERROR(X219/H219,"0")</f>
        <v>7.0000000000000009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0.15225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74</v>
      </c>
      <c r="X221" s="386">
        <f>IFERROR(SUM(X213:X219),"0")</f>
        <v>81.2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34</v>
      </c>
      <c r="X233" s="385">
        <f t="shared" si="44"/>
        <v>36</v>
      </c>
      <c r="Y233" s="36">
        <f>IFERROR(IF(X233=0,"",ROUNDUP(X233/H233,0)*0.00937),"")</f>
        <v>8.4330000000000002E-2</v>
      </c>
      <c r="Z233" s="56"/>
      <c r="AA233" s="57"/>
      <c r="AE233" s="64"/>
      <c r="BB233" s="199" t="s">
        <v>1</v>
      </c>
      <c r="BL233" s="64">
        <f t="shared" si="45"/>
        <v>36.04</v>
      </c>
      <c r="BM233" s="64">
        <f t="shared" si="46"/>
        <v>38.160000000000004</v>
      </c>
      <c r="BN233" s="64">
        <f t="shared" si="47"/>
        <v>7.0833333333333331E-2</v>
      </c>
      <c r="BO233" s="64">
        <f t="shared" si="48"/>
        <v>7.4999999999999997E-2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8.5</v>
      </c>
      <c r="X237" s="386">
        <f>IFERROR(X229/H229,"0")+IFERROR(X230/H230,"0")+IFERROR(X231/H231,"0")+IFERROR(X232/H232,"0")+IFERROR(X233/H233,"0")+IFERROR(X234/H234,"0")+IFERROR(X235/H235,"0")+IFERROR(X236/H236,"0")</f>
        <v>9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8.4330000000000002E-2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34</v>
      </c>
      <c r="X238" s="386">
        <f>IFERROR(SUM(X229:X236),"0")</f>
        <v>36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26</v>
      </c>
      <c r="X252" s="385">
        <f>IFERROR(IF(W252="",0,CEILING((W252/$H252),1)*$H252),"")</f>
        <v>29.400000000000002</v>
      </c>
      <c r="Y252" s="36">
        <f>IFERROR(IF(X252=0,"",ROUNDUP(X252/H252,0)*0.00753),"")</f>
        <v>5.271E-2</v>
      </c>
      <c r="Z252" s="56"/>
      <c r="AA252" s="57"/>
      <c r="AE252" s="64"/>
      <c r="BB252" s="211" t="s">
        <v>1</v>
      </c>
      <c r="BL252" s="64">
        <f>IFERROR(W252*I252/H252,"0")</f>
        <v>27.609523809523807</v>
      </c>
      <c r="BM252" s="64">
        <f>IFERROR(X252*I252/H252,"0")</f>
        <v>31.22</v>
      </c>
      <c r="BN252" s="64">
        <f>IFERROR(1/J252*(W252/H252),"0")</f>
        <v>3.9682539682539673E-2</v>
      </c>
      <c r="BO252" s="64">
        <f>IFERROR(1/J252*(X252/H252),"0")</f>
        <v>4.4871794871794872E-2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6.1904761904761898</v>
      </c>
      <c r="X255" s="386">
        <f>IFERROR(X252/H252,"0")+IFERROR(X253/H253,"0")+IFERROR(X254/H254,"0")</f>
        <v>7</v>
      </c>
      <c r="Y255" s="386">
        <f>IFERROR(IF(Y252="",0,Y252),"0")+IFERROR(IF(Y253="",0,Y253),"0")+IFERROR(IF(Y254="",0,Y254),"0")</f>
        <v>5.271E-2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26</v>
      </c>
      <c r="X256" s="386">
        <f>IFERROR(SUM(X252:X254),"0")</f>
        <v>29.400000000000002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68</v>
      </c>
      <c r="X258" s="385">
        <f t="shared" ref="X258:X264" si="54">IFERROR(IF(W258="",0,CEILING((W258/$H258),1)*$H258),"")</f>
        <v>70.2</v>
      </c>
      <c r="Y258" s="36">
        <f>IFERROR(IF(X258=0,"",ROUNDUP(X258/H258,0)*0.02175),"")</f>
        <v>0.19574999999999998</v>
      </c>
      <c r="Z258" s="56"/>
      <c r="AA258" s="57"/>
      <c r="AE258" s="64"/>
      <c r="BB258" s="214" t="s">
        <v>1</v>
      </c>
      <c r="BL258" s="64">
        <f t="shared" ref="BL258:BL264" si="55">IFERROR(W258*I258/H258,"0")</f>
        <v>72.864615384615391</v>
      </c>
      <c r="BM258" s="64">
        <f t="shared" ref="BM258:BM264" si="56">IFERROR(X258*I258/H258,"0")</f>
        <v>75.222000000000008</v>
      </c>
      <c r="BN258" s="64">
        <f t="shared" ref="BN258:BN264" si="57">IFERROR(1/J258*(W258/H258),"0")</f>
        <v>0.15567765567765568</v>
      </c>
      <c r="BO258" s="64">
        <f t="shared" ref="BO258:BO264" si="58">IFERROR(1/J258*(X258/H258),"0")</f>
        <v>0.1607142857142857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8.717948717948719</v>
      </c>
      <c r="X265" s="386">
        <f>IFERROR(X258/H258,"0")+IFERROR(X259/H259,"0")+IFERROR(X260/H260,"0")+IFERROR(X261/H261,"0")+IFERROR(X262/H262,"0")+IFERROR(X263/H263,"0")+IFERROR(X264/H264,"0")</f>
        <v>9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0.19574999999999998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68</v>
      </c>
      <c r="X266" s="386">
        <f>IFERROR(SUM(X258:X264),"0")</f>
        <v>70.2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304</v>
      </c>
      <c r="X268" s="385">
        <f>IFERROR(IF(W268="",0,CEILING((W268/$H268),1)*$H268),"")</f>
        <v>310.8</v>
      </c>
      <c r="Y268" s="36">
        <f>IFERROR(IF(X268=0,"",ROUNDUP(X268/H268,0)*0.02175),"")</f>
        <v>0.80474999999999997</v>
      </c>
      <c r="Z268" s="56"/>
      <c r="AA268" s="57"/>
      <c r="AE268" s="64"/>
      <c r="BB268" s="221" t="s">
        <v>1</v>
      </c>
      <c r="BL268" s="64">
        <f>IFERROR(W268*I268/H268,"0")</f>
        <v>324.41142857142859</v>
      </c>
      <c r="BM268" s="64">
        <f>IFERROR(X268*I268/H268,"0")</f>
        <v>331.66800000000001</v>
      </c>
      <c r="BN268" s="64">
        <f>IFERROR(1/J268*(W268/H268),"0")</f>
        <v>0.64625850340136048</v>
      </c>
      <c r="BO268" s="64">
        <f>IFERROR(1/J268*(X268/H268),"0")</f>
        <v>0.6607142857142857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281</v>
      </c>
      <c r="X269" s="385">
        <f>IFERROR(IF(W269="",0,CEILING((W269/$H269),1)*$H269),"")</f>
        <v>288.59999999999997</v>
      </c>
      <c r="Y269" s="36">
        <f>IFERROR(IF(X269=0,"",ROUNDUP(X269/H269,0)*0.02175),"")</f>
        <v>0.80474999999999997</v>
      </c>
      <c r="Z269" s="56"/>
      <c r="AA269" s="57"/>
      <c r="AE269" s="64"/>
      <c r="BB269" s="222" t="s">
        <v>1</v>
      </c>
      <c r="BL269" s="64">
        <f>IFERROR(W269*I269/H269,"0")</f>
        <v>301.31846153846158</v>
      </c>
      <c r="BM269" s="64">
        <f>IFERROR(X269*I269/H269,"0")</f>
        <v>309.46799999999996</v>
      </c>
      <c r="BN269" s="64">
        <f>IFERROR(1/J269*(W269/H269),"0")</f>
        <v>0.64331501831501836</v>
      </c>
      <c r="BO269" s="64">
        <f>IFERROR(1/J269*(X269/H269),"0")</f>
        <v>0.6607142857142857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64</v>
      </c>
      <c r="X270" s="385">
        <f>IFERROR(IF(W270="",0,CEILING((W270/$H270),1)*$H270),"")</f>
        <v>67.2</v>
      </c>
      <c r="Y270" s="36">
        <f>IFERROR(IF(X270=0,"",ROUNDUP(X270/H270,0)*0.02175),"")</f>
        <v>0.17399999999999999</v>
      </c>
      <c r="Z270" s="56"/>
      <c r="AA270" s="57"/>
      <c r="AE270" s="64"/>
      <c r="BB270" s="223" t="s">
        <v>1</v>
      </c>
      <c r="BL270" s="64">
        <f>IFERROR(W270*I270/H270,"0")</f>
        <v>68.297142857142859</v>
      </c>
      <c r="BM270" s="64">
        <f>IFERROR(X270*I270/H270,"0")</f>
        <v>71.712000000000003</v>
      </c>
      <c r="BN270" s="64">
        <f>IFERROR(1/J270*(W270/H270),"0")</f>
        <v>0.13605442176870747</v>
      </c>
      <c r="BO270" s="64">
        <f>IFERROR(1/J270*(X270/H270),"0")</f>
        <v>0.14285714285714285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79.835164835164846</v>
      </c>
      <c r="X271" s="386">
        <f>IFERROR(X268/H268,"0")+IFERROR(X269/H269,"0")+IFERROR(X270/H270,"0")</f>
        <v>82</v>
      </c>
      <c r="Y271" s="386">
        <f>IFERROR(IF(Y268="",0,Y268),"0")+IFERROR(IF(Y269="",0,Y269),"0")+IFERROR(IF(Y270="",0,Y270),"0")</f>
        <v>1.7834999999999999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649</v>
      </c>
      <c r="X272" s="386">
        <f>IFERROR(SUM(X268:X270),"0")</f>
        <v>666.6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3</v>
      </c>
      <c r="X276" s="385">
        <f>IFERROR(IF(W276="",0,CEILING((W276/$H276),1)*$H276),"")</f>
        <v>5.0999999999999996</v>
      </c>
      <c r="Y276" s="36">
        <f>IFERROR(IF(X276=0,"",ROUNDUP(X276/H276,0)*0.00753),"")</f>
        <v>1.506E-2</v>
      </c>
      <c r="Z276" s="56"/>
      <c r="AA276" s="57"/>
      <c r="AE276" s="64"/>
      <c r="BB276" s="226" t="s">
        <v>1</v>
      </c>
      <c r="BL276" s="64">
        <f>IFERROR(W276*I276/H276,"0")</f>
        <v>3.4117647058823528</v>
      </c>
      <c r="BM276" s="64">
        <f>IFERROR(X276*I276/H276,"0")</f>
        <v>5.8</v>
      </c>
      <c r="BN276" s="64">
        <f>IFERROR(1/J276*(W276/H276),"0")</f>
        <v>7.5414781297134239E-3</v>
      </c>
      <c r="BO276" s="64">
        <f>IFERROR(1/J276*(X276/H276),"0")</f>
        <v>1.282051282051282E-2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1.1764705882352942</v>
      </c>
      <c r="X277" s="386">
        <f>IFERROR(X274/H274,"0")+IFERROR(X275/H275,"0")+IFERROR(X276/H276,"0")</f>
        <v>2</v>
      </c>
      <c r="Y277" s="386">
        <f>IFERROR(IF(Y274="",0,Y274),"0")+IFERROR(IF(Y275="",0,Y275),"0")+IFERROR(IF(Y276="",0,Y276),"0")</f>
        <v>1.506E-2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3</v>
      </c>
      <c r="X278" s="386">
        <f>IFERROR(SUM(X274:X276),"0")</f>
        <v>5.0999999999999996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17</v>
      </c>
      <c r="X302" s="385">
        <f>IFERROR(IF(W302="",0,CEILING((W302/$H302),1)*$H302),"")</f>
        <v>18</v>
      </c>
      <c r="Y302" s="36">
        <f>IFERROR(IF(X302=0,"",ROUNDUP(X302/H302,0)*0.00753),"")</f>
        <v>7.5300000000000006E-2</v>
      </c>
      <c r="Z302" s="56"/>
      <c r="AA302" s="57"/>
      <c r="AE302" s="64"/>
      <c r="BB302" s="238" t="s">
        <v>1</v>
      </c>
      <c r="BL302" s="64">
        <f>IFERROR(W302*I302/H302,"0")</f>
        <v>19.342222222222222</v>
      </c>
      <c r="BM302" s="64">
        <f>IFERROR(X302*I302/H302,"0")</f>
        <v>20.48</v>
      </c>
      <c r="BN302" s="64">
        <f>IFERROR(1/J302*(W302/H302),"0")</f>
        <v>6.0541310541310539E-2</v>
      </c>
      <c r="BO302" s="64">
        <f>IFERROR(1/J302*(X302/H302),"0")</f>
        <v>6.4102564102564097E-2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9.4444444444444446</v>
      </c>
      <c r="X303" s="386">
        <f>IFERROR(X302/H302,"0")</f>
        <v>10</v>
      </c>
      <c r="Y303" s="386">
        <f>IFERROR(IF(Y302="",0,Y302),"0")</f>
        <v>7.5300000000000006E-2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17</v>
      </c>
      <c r="X304" s="386">
        <f>IFERROR(SUM(X302:X302),"0")</f>
        <v>18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10</v>
      </c>
      <c r="X306" s="385">
        <f>IFERROR(IF(W306="",0,CEILING((W306/$H306),1)*$H306),"")</f>
        <v>16.2</v>
      </c>
      <c r="Y306" s="36">
        <f>IFERROR(IF(X306=0,"",ROUNDUP(X306/H306,0)*0.02175),"")</f>
        <v>4.3499999999999997E-2</v>
      </c>
      <c r="Z306" s="56"/>
      <c r="AA306" s="57"/>
      <c r="AE306" s="64"/>
      <c r="BB306" s="239" t="s">
        <v>1</v>
      </c>
      <c r="BL306" s="64">
        <f>IFERROR(W306*I306/H306,"0")</f>
        <v>10.696296296296296</v>
      </c>
      <c r="BM306" s="64">
        <f>IFERROR(X306*I306/H306,"0")</f>
        <v>17.327999999999999</v>
      </c>
      <c r="BN306" s="64">
        <f>IFERROR(1/J306*(W306/H306),"0")</f>
        <v>2.2045855379188715E-2</v>
      </c>
      <c r="BO306" s="64">
        <f>IFERROR(1/J306*(X306/H306),"0")</f>
        <v>3.5714285714285712E-2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1.2345679012345681</v>
      </c>
      <c r="X309" s="386">
        <f>IFERROR(X306/H306,"0")+IFERROR(X307/H307,"0")+IFERROR(X308/H308,"0")</f>
        <v>2</v>
      </c>
      <c r="Y309" s="386">
        <f>IFERROR(IF(Y306="",0,Y306),"0")+IFERROR(IF(Y307="",0,Y307),"0")+IFERROR(IF(Y308="",0,Y308),"0")</f>
        <v>4.3499999999999997E-2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10</v>
      </c>
      <c r="X310" s="386">
        <f>IFERROR(SUM(X306:X308),"0")</f>
        <v>16.2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1337</v>
      </c>
      <c r="X321" s="385">
        <f t="shared" si="64"/>
        <v>1350</v>
      </c>
      <c r="Y321" s="36">
        <f>IFERROR(IF(X321=0,"",ROUNDUP(X321/H321,0)*0.02175),"")</f>
        <v>1.9574999999999998</v>
      </c>
      <c r="Z321" s="56"/>
      <c r="AA321" s="57"/>
      <c r="AE321" s="64"/>
      <c r="BB321" s="246" t="s">
        <v>1</v>
      </c>
      <c r="BL321" s="64">
        <f t="shared" si="65"/>
        <v>1379.7840000000001</v>
      </c>
      <c r="BM321" s="64">
        <f t="shared" si="66"/>
        <v>1393.2</v>
      </c>
      <c r="BN321" s="64">
        <f t="shared" si="67"/>
        <v>1.8569444444444445</v>
      </c>
      <c r="BO321" s="64">
        <f t="shared" si="68"/>
        <v>1.875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1287</v>
      </c>
      <c r="X323" s="385">
        <f t="shared" si="64"/>
        <v>1290</v>
      </c>
      <c r="Y323" s="36">
        <f>IFERROR(IF(X323=0,"",ROUNDUP(X323/H323,0)*0.02175),"")</f>
        <v>1.8704999999999998</v>
      </c>
      <c r="Z323" s="56"/>
      <c r="AA323" s="57"/>
      <c r="AE323" s="64"/>
      <c r="BB323" s="248" t="s">
        <v>1</v>
      </c>
      <c r="BL323" s="64">
        <f t="shared" si="65"/>
        <v>1328.1840000000002</v>
      </c>
      <c r="BM323" s="64">
        <f t="shared" si="66"/>
        <v>1331.28</v>
      </c>
      <c r="BN323" s="64">
        <f t="shared" si="67"/>
        <v>1.7874999999999999</v>
      </c>
      <c r="BO323" s="64">
        <f t="shared" si="68"/>
        <v>1.7916666666666665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689</v>
      </c>
      <c r="X325" s="385">
        <f t="shared" si="64"/>
        <v>690</v>
      </c>
      <c r="Y325" s="36">
        <f>IFERROR(IF(X325=0,"",ROUNDUP(X325/H325,0)*0.02175),"")</f>
        <v>1.0004999999999999</v>
      </c>
      <c r="Z325" s="56"/>
      <c r="AA325" s="57"/>
      <c r="AE325" s="64"/>
      <c r="BB325" s="250" t="s">
        <v>1</v>
      </c>
      <c r="BL325" s="64">
        <f t="shared" si="65"/>
        <v>711.04800000000012</v>
      </c>
      <c r="BM325" s="64">
        <f t="shared" si="66"/>
        <v>712.08</v>
      </c>
      <c r="BN325" s="64">
        <f t="shared" si="67"/>
        <v>0.95694444444444438</v>
      </c>
      <c r="BO325" s="64">
        <f t="shared" si="68"/>
        <v>0.95833333333333326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220.86666666666667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222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4.8284999999999991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3313</v>
      </c>
      <c r="X331" s="386">
        <f>IFERROR(SUM(X318:X329),"0")</f>
        <v>3330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293</v>
      </c>
      <c r="X333" s="385">
        <f>IFERROR(IF(W333="",0,CEILING((W333/$H333),1)*$H333),"")</f>
        <v>300</v>
      </c>
      <c r="Y333" s="36">
        <f>IFERROR(IF(X333=0,"",ROUNDUP(X333/H333,0)*0.02175),"")</f>
        <v>0.43499999999999994</v>
      </c>
      <c r="Z333" s="56"/>
      <c r="AA333" s="57"/>
      <c r="AE333" s="64"/>
      <c r="BB333" s="255" t="s">
        <v>1</v>
      </c>
      <c r="BL333" s="64">
        <f>IFERROR(W333*I333/H333,"0")</f>
        <v>302.37600000000003</v>
      </c>
      <c r="BM333" s="64">
        <f>IFERROR(X333*I333/H333,"0")</f>
        <v>309.60000000000002</v>
      </c>
      <c r="BN333" s="64">
        <f>IFERROR(1/J333*(W333/H333),"0")</f>
        <v>0.40694444444444444</v>
      </c>
      <c r="BO333" s="64">
        <f>IFERROR(1/J333*(X333/H333),"0")</f>
        <v>0.41666666666666663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19.533333333333335</v>
      </c>
      <c r="X336" s="386">
        <f>IFERROR(X333/H333,"0")+IFERROR(X334/H334,"0")+IFERROR(X335/H335,"0")</f>
        <v>20</v>
      </c>
      <c r="Y336" s="386">
        <f>IFERROR(IF(Y333="",0,Y333),"0")+IFERROR(IF(Y334="",0,Y334),"0")+IFERROR(IF(Y335="",0,Y335),"0")</f>
        <v>0.43499999999999994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293</v>
      </c>
      <c r="X337" s="386">
        <f>IFERROR(SUM(X333:X335),"0")</f>
        <v>300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253</v>
      </c>
      <c r="X345" s="385">
        <f>IFERROR(IF(W345="",0,CEILING((W345/$H345),1)*$H345),"")</f>
        <v>257.39999999999998</v>
      </c>
      <c r="Y345" s="36">
        <f>IFERROR(IF(X345=0,"",ROUNDUP(X345/H345,0)*0.02175),"")</f>
        <v>0.71775</v>
      </c>
      <c r="Z345" s="56"/>
      <c r="AA345" s="57"/>
      <c r="AE345" s="64"/>
      <c r="BB345" s="261" t="s">
        <v>1</v>
      </c>
      <c r="BL345" s="64">
        <f>IFERROR(W345*I345/H345,"0")</f>
        <v>271.29384615384618</v>
      </c>
      <c r="BM345" s="64">
        <f>IFERROR(X345*I345/H345,"0")</f>
        <v>276.012</v>
      </c>
      <c r="BN345" s="64">
        <f>IFERROR(1/J345*(W345/H345),"0")</f>
        <v>0.57921245421245426</v>
      </c>
      <c r="BO345" s="64">
        <f>IFERROR(1/J345*(X345/H345),"0")</f>
        <v>0.5892857142857143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32.435897435897438</v>
      </c>
      <c r="X347" s="386">
        <f>IFERROR(X345/H345,"0")+IFERROR(X346/H346,"0")</f>
        <v>33</v>
      </c>
      <c r="Y347" s="386">
        <f>IFERROR(IF(Y345="",0,Y345),"0")+IFERROR(IF(Y346="",0,Y346),"0")</f>
        <v>0.71775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253</v>
      </c>
      <c r="X348" s="386">
        <f>IFERROR(SUM(X345:X346),"0")</f>
        <v>257.39999999999998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922</v>
      </c>
      <c r="X364" s="385">
        <f>IFERROR(IF(W364="",0,CEILING((W364/$H364),1)*$H364),"")</f>
        <v>928.19999999999993</v>
      </c>
      <c r="Y364" s="36">
        <f>IFERROR(IF(X364=0,"",ROUNDUP(X364/H364,0)*0.02175),"")</f>
        <v>2.5882499999999999</v>
      </c>
      <c r="Z364" s="56"/>
      <c r="AA364" s="57"/>
      <c r="AE364" s="64"/>
      <c r="BB364" s="270" t="s">
        <v>1</v>
      </c>
      <c r="BL364" s="64">
        <f>IFERROR(W364*I364/H364,"0")</f>
        <v>988.6676923076925</v>
      </c>
      <c r="BM364" s="64">
        <f>IFERROR(X364*I364/H364,"0")</f>
        <v>995.31600000000003</v>
      </c>
      <c r="BN364" s="64">
        <f>IFERROR(1/J364*(W364/H364),"0")</f>
        <v>2.1108058608058609</v>
      </c>
      <c r="BO364" s="64">
        <f>IFERROR(1/J364*(X364/H364),"0")</f>
        <v>2.125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118.2051282051282</v>
      </c>
      <c r="X369" s="386">
        <f>IFERROR(X364/H364,"0")+IFERROR(X365/H365,"0")+IFERROR(X366/H366,"0")+IFERROR(X367/H367,"0")+IFERROR(X368/H368,"0")</f>
        <v>119</v>
      </c>
      <c r="Y369" s="386">
        <f>IFERROR(IF(Y364="",0,Y364),"0")+IFERROR(IF(Y365="",0,Y365),"0")+IFERROR(IF(Y366="",0,Y366),"0")+IFERROR(IF(Y367="",0,Y367),"0")+IFERROR(IF(Y368="",0,Y368),"0")</f>
        <v>2.5882499999999999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922</v>
      </c>
      <c r="X370" s="386">
        <f>IFERROR(SUM(X364:X368),"0")</f>
        <v>928.19999999999993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38</v>
      </c>
      <c r="X404" s="385">
        <f t="shared" si="69"/>
        <v>39.9</v>
      </c>
      <c r="Y404" s="36">
        <f t="shared" si="75"/>
        <v>9.5380000000000006E-2</v>
      </c>
      <c r="Z404" s="56"/>
      <c r="AA404" s="57"/>
      <c r="AE404" s="64"/>
      <c r="BB404" s="299" t="s">
        <v>1</v>
      </c>
      <c r="BL404" s="64">
        <f t="shared" si="71"/>
        <v>40.352380952380948</v>
      </c>
      <c r="BM404" s="64">
        <f t="shared" si="72"/>
        <v>42.36999999999999</v>
      </c>
      <c r="BN404" s="64">
        <f t="shared" si="73"/>
        <v>7.7330077330077338E-2</v>
      </c>
      <c r="BO404" s="64">
        <f t="shared" si="74"/>
        <v>8.11965811965812E-2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18.095238095238095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19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9.5380000000000006E-2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38</v>
      </c>
      <c r="X408" s="386">
        <f>IFERROR(SUM(X384:X406),"0")</f>
        <v>39.9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4</v>
      </c>
      <c r="X415" s="385">
        <f>IFERROR(IF(W415="",0,CEILING((W415/$H415),1)*$H415),"")</f>
        <v>4.8</v>
      </c>
      <c r="Y415" s="36">
        <f>IFERROR(IF(X415=0,"",ROUNDUP(X415/H415,0)*0.00627),"")</f>
        <v>2.5080000000000002E-2</v>
      </c>
      <c r="Z415" s="56"/>
      <c r="AA415" s="57"/>
      <c r="AE415" s="64"/>
      <c r="BB415" s="304" t="s">
        <v>1</v>
      </c>
      <c r="BL415" s="64">
        <f>IFERROR(W415*I415/H415,"0")</f>
        <v>6</v>
      </c>
      <c r="BM415" s="64">
        <f>IFERROR(X415*I415/H415,"0")</f>
        <v>7.2000000000000011</v>
      </c>
      <c r="BN415" s="64">
        <f>IFERROR(1/J415*(W415/H415),"0")</f>
        <v>1.6666666666666666E-2</v>
      </c>
      <c r="BO415" s="64">
        <f>IFERROR(1/J415*(X415/H415),"0")</f>
        <v>0.02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3.3333333333333335</v>
      </c>
      <c r="X418" s="386">
        <f>IFERROR(X415/H415,"0")+IFERROR(X416/H416,"0")+IFERROR(X417/H417,"0")</f>
        <v>4</v>
      </c>
      <c r="Y418" s="386">
        <f>IFERROR(IF(Y415="",0,Y415),"0")+IFERROR(IF(Y416="",0,Y416),"0")+IFERROR(IF(Y417="",0,Y417),"0")</f>
        <v>2.5080000000000002E-2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4</v>
      </c>
      <c r="X419" s="386">
        <f>IFERROR(SUM(X415:X417),"0")</f>
        <v>4.8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98</v>
      </c>
      <c r="X427" s="385">
        <f t="shared" ref="X427:X434" si="76">IFERROR(IF(W427="",0,CEILING((W427/$H427),1)*$H427),"")</f>
        <v>100.80000000000001</v>
      </c>
      <c r="Y427" s="36">
        <f>IFERROR(IF(X427=0,"",ROUNDUP(X427/H427,0)*0.00753),"")</f>
        <v>0.18071999999999999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103.36666666666666</v>
      </c>
      <c r="BM427" s="64">
        <f t="shared" ref="BM427:BM434" si="78">IFERROR(X427*I427/H427,"0")</f>
        <v>106.32000000000001</v>
      </c>
      <c r="BN427" s="64">
        <f t="shared" ref="BN427:BN434" si="79">IFERROR(1/J427*(W427/H427),"0")</f>
        <v>0.14957264957264957</v>
      </c>
      <c r="BO427" s="64">
        <f t="shared" ref="BO427:BO434" si="80">IFERROR(1/J427*(X427/H427),"0")</f>
        <v>0.15384615384615385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23.333333333333332</v>
      </c>
      <c r="X435" s="386">
        <f>IFERROR(X427/H427,"0")+IFERROR(X428/H428,"0")+IFERROR(X429/H429,"0")+IFERROR(X430/H430,"0")+IFERROR(X431/H431,"0")+IFERROR(X432/H432,"0")+IFERROR(X433/H433,"0")+IFERROR(X434/H434,"0")</f>
        <v>24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0.18071999999999999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98</v>
      </c>
      <c r="X436" s="386">
        <f>IFERROR(SUM(X427:X434),"0")</f>
        <v>100.80000000000001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9</v>
      </c>
      <c r="X447" s="385">
        <f>IFERROR(IF(W447="",0,CEILING((W447/$H447),1)*$H447),"")</f>
        <v>9</v>
      </c>
      <c r="Y447" s="36">
        <f>IFERROR(IF(X447=0,"",ROUNDUP(X447/H447,0)*0.00627),"")</f>
        <v>1.881E-2</v>
      </c>
      <c r="Z447" s="56"/>
      <c r="AA447" s="57"/>
      <c r="AE447" s="64"/>
      <c r="BB447" s="320" t="s">
        <v>1</v>
      </c>
      <c r="BL447" s="64">
        <f>IFERROR(W447*I447/H447,"0")</f>
        <v>10.799999999999999</v>
      </c>
      <c r="BM447" s="64">
        <f>IFERROR(X447*I447/H447,"0")</f>
        <v>10.799999999999999</v>
      </c>
      <c r="BN447" s="64">
        <f>IFERROR(1/J447*(W447/H447),"0")</f>
        <v>1.4999999999999999E-2</v>
      </c>
      <c r="BO447" s="64">
        <f>IFERROR(1/J447*(X447/H447),"0")</f>
        <v>1.4999999999999999E-2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3</v>
      </c>
      <c r="X448" s="386">
        <f>IFERROR(X447/H447,"0")</f>
        <v>3</v>
      </c>
      <c r="Y448" s="386">
        <f>IFERROR(IF(Y447="",0,Y447),"0")</f>
        <v>1.881E-2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9</v>
      </c>
      <c r="X449" s="386">
        <f>IFERROR(SUM(X447:X447),"0")</f>
        <v>9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649</v>
      </c>
      <c r="X472" s="385">
        <f t="shared" si="82"/>
        <v>649.44000000000005</v>
      </c>
      <c r="Y472" s="36">
        <f t="shared" si="83"/>
        <v>1.4710799999999999</v>
      </c>
      <c r="Z472" s="56"/>
      <c r="AA472" s="57"/>
      <c r="AE472" s="64"/>
      <c r="BB472" s="329" t="s">
        <v>1</v>
      </c>
      <c r="BL472" s="64">
        <f t="shared" si="84"/>
        <v>693.24999999999989</v>
      </c>
      <c r="BM472" s="64">
        <f t="shared" si="85"/>
        <v>693.72</v>
      </c>
      <c r="BN472" s="64">
        <f t="shared" si="86"/>
        <v>1.1818910256410255</v>
      </c>
      <c r="BO472" s="64">
        <f t="shared" si="87"/>
        <v>1.1826923076923077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110</v>
      </c>
      <c r="X473" s="385">
        <f t="shared" si="82"/>
        <v>110.88000000000001</v>
      </c>
      <c r="Y473" s="36">
        <f t="shared" si="83"/>
        <v>0.25115999999999999</v>
      </c>
      <c r="Z473" s="56"/>
      <c r="AA473" s="57"/>
      <c r="AE473" s="64"/>
      <c r="BB473" s="330" t="s">
        <v>1</v>
      </c>
      <c r="BL473" s="64">
        <f t="shared" si="84"/>
        <v>117.49999999999999</v>
      </c>
      <c r="BM473" s="64">
        <f t="shared" si="85"/>
        <v>118.44</v>
      </c>
      <c r="BN473" s="64">
        <f t="shared" si="86"/>
        <v>0.20032051282051283</v>
      </c>
      <c r="BO473" s="64">
        <f t="shared" si="87"/>
        <v>0.20192307692307693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946</v>
      </c>
      <c r="X475" s="385">
        <f t="shared" si="82"/>
        <v>950.40000000000009</v>
      </c>
      <c r="Y475" s="36">
        <f t="shared" si="83"/>
        <v>2.1528</v>
      </c>
      <c r="Z475" s="56"/>
      <c r="AA475" s="57"/>
      <c r="AE475" s="64"/>
      <c r="BB475" s="332" t="s">
        <v>1</v>
      </c>
      <c r="BL475" s="64">
        <f t="shared" si="84"/>
        <v>1010.4999999999999</v>
      </c>
      <c r="BM475" s="64">
        <f t="shared" si="85"/>
        <v>1015.2</v>
      </c>
      <c r="BN475" s="64">
        <f t="shared" si="86"/>
        <v>1.7227564102564104</v>
      </c>
      <c r="BO475" s="64">
        <f t="shared" si="87"/>
        <v>1.7307692307692308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124</v>
      </c>
      <c r="X477" s="385">
        <f t="shared" si="82"/>
        <v>126</v>
      </c>
      <c r="Y477" s="36">
        <f>IFERROR(IF(X477=0,"",ROUNDUP(X477/H477,0)*0.00937),"")</f>
        <v>0.32795000000000002</v>
      </c>
      <c r="Z477" s="56"/>
      <c r="AA477" s="57"/>
      <c r="AE477" s="64"/>
      <c r="BB477" s="334" t="s">
        <v>1</v>
      </c>
      <c r="BL477" s="64">
        <f t="shared" si="84"/>
        <v>132.26666666666665</v>
      </c>
      <c r="BM477" s="64">
        <f t="shared" si="85"/>
        <v>134.39999999999998</v>
      </c>
      <c r="BN477" s="64">
        <f t="shared" si="86"/>
        <v>0.28703703703703703</v>
      </c>
      <c r="BO477" s="64">
        <f t="shared" si="87"/>
        <v>0.29166666666666669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106</v>
      </c>
      <c r="X479" s="385">
        <f t="shared" si="82"/>
        <v>108</v>
      </c>
      <c r="Y479" s="36">
        <f>IFERROR(IF(X479=0,"",ROUNDUP(X479/H479,0)*0.00753),"")</f>
        <v>0.33884999999999998</v>
      </c>
      <c r="Z479" s="56"/>
      <c r="AA479" s="57"/>
      <c r="AE479" s="64"/>
      <c r="BB479" s="336" t="s">
        <v>1</v>
      </c>
      <c r="BL479" s="64">
        <f t="shared" si="84"/>
        <v>114.83333333333334</v>
      </c>
      <c r="BM479" s="64">
        <f t="shared" si="85"/>
        <v>117.00000000000001</v>
      </c>
      <c r="BN479" s="64">
        <f t="shared" si="86"/>
        <v>0.28311965811965811</v>
      </c>
      <c r="BO479" s="64">
        <f t="shared" si="87"/>
        <v>0.28846153846153844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401.52777777777777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404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4.5418400000000005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1935</v>
      </c>
      <c r="X482" s="386">
        <f>IFERROR(SUM(X470:X480),"0")</f>
        <v>1944.7200000000003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251</v>
      </c>
      <c r="X484" s="385">
        <f>IFERROR(IF(W484="",0,CEILING((W484/$H484),1)*$H484),"")</f>
        <v>253.44</v>
      </c>
      <c r="Y484" s="36">
        <f>IFERROR(IF(X484=0,"",ROUNDUP(X484/H484,0)*0.01196),"")</f>
        <v>0.57408000000000003</v>
      </c>
      <c r="Z484" s="56"/>
      <c r="AA484" s="57"/>
      <c r="AE484" s="64"/>
      <c r="BB484" s="338" t="s">
        <v>1</v>
      </c>
      <c r="BL484" s="64">
        <f>IFERROR(W484*I484/H484,"0")</f>
        <v>268.11363636363632</v>
      </c>
      <c r="BM484" s="64">
        <f>IFERROR(X484*I484/H484,"0")</f>
        <v>270.71999999999997</v>
      </c>
      <c r="BN484" s="64">
        <f>IFERROR(1/J484*(W484/H484),"0")</f>
        <v>0.45709498834498841</v>
      </c>
      <c r="BO484" s="64">
        <f>IFERROR(1/J484*(X484/H484),"0")</f>
        <v>0.46153846153846156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253</v>
      </c>
      <c r="X485" s="385">
        <f>IFERROR(IF(W485="",0,CEILING((W485/$H485),1)*$H485),"")</f>
        <v>255.6</v>
      </c>
      <c r="Y485" s="36">
        <f>IFERROR(IF(X485=0,"",ROUNDUP(X485/H485,0)*0.00937),"")</f>
        <v>0.66527000000000003</v>
      </c>
      <c r="Z485" s="56"/>
      <c r="AA485" s="57"/>
      <c r="AE485" s="64"/>
      <c r="BB485" s="339" t="s">
        <v>1</v>
      </c>
      <c r="BL485" s="64">
        <f>IFERROR(W485*I485/H485,"0")</f>
        <v>269.86666666666667</v>
      </c>
      <c r="BM485" s="64">
        <f>IFERROR(X485*I485/H485,"0")</f>
        <v>272.64</v>
      </c>
      <c r="BN485" s="64">
        <f>IFERROR(1/J485*(W485/H485),"0")</f>
        <v>0.58564814814814814</v>
      </c>
      <c r="BO485" s="64">
        <f>IFERROR(1/J485*(X485/H485),"0")</f>
        <v>0.59166666666666667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117.81565656565655</v>
      </c>
      <c r="X486" s="386">
        <f>IFERROR(X484/H484,"0")+IFERROR(X485/H485,"0")</f>
        <v>119</v>
      </c>
      <c r="Y486" s="386">
        <f>IFERROR(IF(Y484="",0,Y484),"0")+IFERROR(IF(Y485="",0,Y485),"0")</f>
        <v>1.23935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504</v>
      </c>
      <c r="X487" s="386">
        <f>IFERROR(SUM(X484:X485),"0")</f>
        <v>509.03999999999996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84</v>
      </c>
      <c r="X489" s="385">
        <f t="shared" ref="X489:X494" si="88">IFERROR(IF(W489="",0,CEILING((W489/$H489),1)*$H489),"")</f>
        <v>84.48</v>
      </c>
      <c r="Y489" s="36">
        <f>IFERROR(IF(X489=0,"",ROUNDUP(X489/H489,0)*0.01196),"")</f>
        <v>0.19136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89.72727272727272</v>
      </c>
      <c r="BM489" s="64">
        <f t="shared" ref="BM489:BM494" si="90">IFERROR(X489*I489/H489,"0")</f>
        <v>90.24</v>
      </c>
      <c r="BN489" s="64">
        <f t="shared" ref="BN489:BN494" si="91">IFERROR(1/J489*(W489/H489),"0")</f>
        <v>0.15297202797202797</v>
      </c>
      <c r="BO489" s="64">
        <f t="shared" ref="BO489:BO494" si="92">IFERROR(1/J489*(X489/H489),"0")</f>
        <v>0.15384615384615385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394</v>
      </c>
      <c r="X490" s="385">
        <f t="shared" si="88"/>
        <v>396</v>
      </c>
      <c r="Y490" s="36">
        <f>IFERROR(IF(X490=0,"",ROUNDUP(X490/H490,0)*0.01196),"")</f>
        <v>0.89700000000000002</v>
      </c>
      <c r="Z490" s="56"/>
      <c r="AA490" s="57"/>
      <c r="AE490" s="64"/>
      <c r="BB490" s="341" t="s">
        <v>1</v>
      </c>
      <c r="BL490" s="64">
        <f t="shared" si="89"/>
        <v>420.86363636363632</v>
      </c>
      <c r="BM490" s="64">
        <f t="shared" si="90"/>
        <v>423</v>
      </c>
      <c r="BN490" s="64">
        <f t="shared" si="91"/>
        <v>0.71751165501165504</v>
      </c>
      <c r="BO490" s="64">
        <f t="shared" si="92"/>
        <v>0.72115384615384615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454</v>
      </c>
      <c r="X491" s="385">
        <f t="shared" si="88"/>
        <v>454.08000000000004</v>
      </c>
      <c r="Y491" s="36">
        <f>IFERROR(IF(X491=0,"",ROUNDUP(X491/H491,0)*0.01196),"")</f>
        <v>1.0285599999999999</v>
      </c>
      <c r="Z491" s="56"/>
      <c r="AA491" s="57"/>
      <c r="AE491" s="64"/>
      <c r="BB491" s="342" t="s">
        <v>1</v>
      </c>
      <c r="BL491" s="64">
        <f t="shared" si="89"/>
        <v>484.95454545454544</v>
      </c>
      <c r="BM491" s="64">
        <f t="shared" si="90"/>
        <v>485.03999999999996</v>
      </c>
      <c r="BN491" s="64">
        <f t="shared" si="91"/>
        <v>0.82677738927738931</v>
      </c>
      <c r="BO491" s="64">
        <f t="shared" si="92"/>
        <v>0.82692307692307698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176.5151515151515</v>
      </c>
      <c r="X495" s="386">
        <f>IFERROR(X489/H489,"0")+IFERROR(X490/H490,"0")+IFERROR(X491/H491,"0")+IFERROR(X492/H492,"0")+IFERROR(X493/H493,"0")+IFERROR(X494/H494,"0")</f>
        <v>177</v>
      </c>
      <c r="Y495" s="386">
        <f>IFERROR(IF(Y489="",0,Y489),"0")+IFERROR(IF(Y490="",0,Y490),"0")+IFERROR(IF(Y491="",0,Y491),"0")+IFERROR(IF(Y492="",0,Y492),"0")+IFERROR(IF(Y493="",0,Y493),"0")+IFERROR(IF(Y494="",0,Y494),"0")</f>
        <v>2.1169199999999999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932</v>
      </c>
      <c r="X496" s="386">
        <f>IFERROR(SUM(X489:X494),"0")</f>
        <v>934.56000000000006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10</v>
      </c>
      <c r="X530" s="385">
        <f>IFERROR(IF(W530="",0,CEILING((W530/$H530),1)*$H530),"")</f>
        <v>12.600000000000001</v>
      </c>
      <c r="Y530" s="36">
        <f>IFERROR(IF(X530=0,"",ROUNDUP(X530/H530,0)*0.00753),"")</f>
        <v>2.2589999999999999E-2</v>
      </c>
      <c r="Z530" s="56"/>
      <c r="AA530" s="57"/>
      <c r="AE530" s="64"/>
      <c r="BB530" s="364" t="s">
        <v>1</v>
      </c>
      <c r="BL530" s="64">
        <f>IFERROR(W530*I530/H530,"0")</f>
        <v>10.619047619047619</v>
      </c>
      <c r="BM530" s="64">
        <f>IFERROR(X530*I530/H530,"0")</f>
        <v>13.38</v>
      </c>
      <c r="BN530" s="64">
        <f>IFERROR(1/J530*(W530/H530),"0")</f>
        <v>1.5262515262515262E-2</v>
      </c>
      <c r="BO530" s="64">
        <f>IFERROR(1/J530*(X530/H530),"0")</f>
        <v>1.9230769230769232E-2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15</v>
      </c>
      <c r="X531" s="385">
        <f>IFERROR(IF(W531="",0,CEILING((W531/$H531),1)*$H531),"")</f>
        <v>16.8</v>
      </c>
      <c r="Y531" s="36">
        <f>IFERROR(IF(X531=0,"",ROUNDUP(X531/H531,0)*0.00753),"")</f>
        <v>3.0120000000000001E-2</v>
      </c>
      <c r="Z531" s="56"/>
      <c r="AA531" s="57"/>
      <c r="AE531" s="64"/>
      <c r="BB531" s="365" t="s">
        <v>1</v>
      </c>
      <c r="BL531" s="64">
        <f>IFERROR(W531*I531/H531,"0")</f>
        <v>15.928571428571429</v>
      </c>
      <c r="BM531" s="64">
        <f>IFERROR(X531*I531/H531,"0")</f>
        <v>17.84</v>
      </c>
      <c r="BN531" s="64">
        <f>IFERROR(1/J531*(W531/H531),"0")</f>
        <v>2.2893772893772892E-2</v>
      </c>
      <c r="BO531" s="64">
        <f>IFERROR(1/J531*(X531/H531),"0")</f>
        <v>2.564102564102564E-2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5.9523809523809526</v>
      </c>
      <c r="X534" s="386">
        <f>IFERROR(X530/H530,"0")+IFERROR(X531/H531,"0")+IFERROR(X532/H532,"0")+IFERROR(X533/H533,"0")</f>
        <v>7</v>
      </c>
      <c r="Y534" s="386">
        <f>IFERROR(IF(Y530="",0,Y530),"0")+IFERROR(IF(Y531="",0,Y531),"0")+IFERROR(IF(Y532="",0,Y532),"0")+IFERROR(IF(Y533="",0,Y533),"0")</f>
        <v>5.271E-2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25</v>
      </c>
      <c r="X535" s="386">
        <f>IFERROR(SUM(X530:X533),"0")</f>
        <v>29.400000000000002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17524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17732.820000000003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18632.540135527506</v>
      </c>
      <c r="X550" s="386">
        <f>IFERROR(SUM(BM22:BM546),"0")</f>
        <v>18854.362000000005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34</v>
      </c>
      <c r="X551" s="38">
        <f>ROUNDUP(SUM(BO22:BO546),0)</f>
        <v>35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19482.540135527506</v>
      </c>
      <c r="X552" s="386">
        <f>GrossWeightTotalR+PalletQtyTotalR*25</f>
        <v>19729.362000000005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3270.5817501438023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3307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40.362230000000004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64.800000000000011</v>
      </c>
      <c r="D559" s="46">
        <f>IFERROR(X59*1,"0")+IFERROR(X60*1,"0")+IFERROR(X61*1,"0")+IFERROR(X62*1,"0")</f>
        <v>499.6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3437.3999999999996</v>
      </c>
      <c r="F559" s="46">
        <f>IFERROR(X133*1,"0")+IFERROR(X134*1,"0")+IFERROR(X135*1,"0")+IFERROR(X136*1,"0")+IFERROR(X137*1,"0")</f>
        <v>221.40000000000003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474.6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3724.5</v>
      </c>
      <c r="J559" s="46">
        <f>IFERROR(X213*1,"0")+IFERROR(X214*1,"0")+IFERROR(X215*1,"0")+IFERROR(X216*1,"0")+IFERROR(X217*1,"0")+IFERROR(X218*1,"0")+IFERROR(X219*1,"0")+IFERROR(X223*1,"0")+IFERROR(X224*1,"0")</f>
        <v>81.2</v>
      </c>
      <c r="K559" s="46">
        <f>IFERROR(X229*1,"0")+IFERROR(X230*1,"0")+IFERROR(X231*1,"0")+IFERROR(X232*1,"0")+IFERROR(X233*1,"0")+IFERROR(X234*1,"0")+IFERROR(X235*1,"0")+IFERROR(X236*1,"0")</f>
        <v>36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771.30000000000007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34.200000000000003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3887.4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928.19999999999993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44.699999999999996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109.80000000000001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3388.32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29.400000000000002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2024-07-11T08:56:32Z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