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9F21CD-2863-47AF-B409-1C3547F681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O460" i="1"/>
  <c r="BN460" i="1"/>
  <c r="BM460" i="1"/>
  <c r="BL460" i="1"/>
  <c r="Y460" i="1"/>
  <c r="X460" i="1"/>
  <c r="O460" i="1"/>
  <c r="BN459" i="1"/>
  <c r="BL459" i="1"/>
  <c r="X459" i="1"/>
  <c r="X461" i="1" s="1"/>
  <c r="W456" i="1"/>
  <c r="X455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T559" i="1" s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M406" i="1"/>
  <c r="BL406" i="1"/>
  <c r="Y406" i="1"/>
  <c r="X406" i="1"/>
  <c r="BO406" i="1" s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X40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X375" i="1" s="1"/>
  <c r="O373" i="1"/>
  <c r="BO372" i="1"/>
  <c r="BN372" i="1"/>
  <c r="BM372" i="1"/>
  <c r="BL372" i="1"/>
  <c r="Y372" i="1"/>
  <c r="X372" i="1"/>
  <c r="X374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X370" i="1" s="1"/>
  <c r="O364" i="1"/>
  <c r="W362" i="1"/>
  <c r="W361" i="1"/>
  <c r="BO360" i="1"/>
  <c r="BN360" i="1"/>
  <c r="BM360" i="1"/>
  <c r="BL360" i="1"/>
  <c r="Y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X362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BN351" i="1"/>
  <c r="BL351" i="1"/>
  <c r="X351" i="1"/>
  <c r="Q559" i="1" s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X342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X337" i="1" s="1"/>
  <c r="O333" i="1"/>
  <c r="W331" i="1"/>
  <c r="W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O321" i="1"/>
  <c r="BN321" i="1"/>
  <c r="BM321" i="1"/>
  <c r="BL321" i="1"/>
  <c r="Y321" i="1"/>
  <c r="X321" i="1"/>
  <c r="O321" i="1"/>
  <c r="BN320" i="1"/>
  <c r="BL320" i="1"/>
  <c r="X320" i="1"/>
  <c r="BO320" i="1" s="1"/>
  <c r="O320" i="1"/>
  <c r="BO319" i="1"/>
  <c r="BN319" i="1"/>
  <c r="BM319" i="1"/>
  <c r="BL319" i="1"/>
  <c r="Y319" i="1"/>
  <c r="X319" i="1"/>
  <c r="O319" i="1"/>
  <c r="BN318" i="1"/>
  <c r="BL318" i="1"/>
  <c r="X318" i="1"/>
  <c r="P559" i="1" s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BO308" i="1" s="1"/>
  <c r="O308" i="1"/>
  <c r="BO307" i="1"/>
  <c r="BN307" i="1"/>
  <c r="BM307" i="1"/>
  <c r="BL307" i="1"/>
  <c r="Y307" i="1"/>
  <c r="X307" i="1"/>
  <c r="O307" i="1"/>
  <c r="BN306" i="1"/>
  <c r="BL306" i="1"/>
  <c r="X306" i="1"/>
  <c r="X310" i="1" s="1"/>
  <c r="O306" i="1"/>
  <c r="W304" i="1"/>
  <c r="W303" i="1"/>
  <c r="BN302" i="1"/>
  <c r="BL302" i="1"/>
  <c r="X302" i="1"/>
  <c r="O559" i="1" s="1"/>
  <c r="O302" i="1"/>
  <c r="W299" i="1"/>
  <c r="W298" i="1"/>
  <c r="BN297" i="1"/>
  <c r="BL297" i="1"/>
  <c r="X297" i="1"/>
  <c r="X299" i="1" s="1"/>
  <c r="O297" i="1"/>
  <c r="W295" i="1"/>
  <c r="W294" i="1"/>
  <c r="BN293" i="1"/>
  <c r="BL293" i="1"/>
  <c r="X293" i="1"/>
  <c r="BO293" i="1" s="1"/>
  <c r="O293" i="1"/>
  <c r="BO292" i="1"/>
  <c r="BN292" i="1"/>
  <c r="BM292" i="1"/>
  <c r="BL292" i="1"/>
  <c r="Y292" i="1"/>
  <c r="X292" i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BN287" i="1"/>
  <c r="BL287" i="1"/>
  <c r="X287" i="1"/>
  <c r="N559" i="1" s="1"/>
  <c r="O287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X277" i="1" s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6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1" i="1" s="1"/>
  <c r="O184" i="1"/>
  <c r="W182" i="1"/>
  <c r="W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2" i="1" s="1"/>
  <c r="O174" i="1"/>
  <c r="BO173" i="1"/>
  <c r="BN173" i="1"/>
  <c r="BM173" i="1"/>
  <c r="BL173" i="1"/>
  <c r="Y173" i="1"/>
  <c r="X173" i="1"/>
  <c r="X181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X166" i="1" s="1"/>
  <c r="O164" i="1"/>
  <c r="BO163" i="1"/>
  <c r="BN163" i="1"/>
  <c r="BM163" i="1"/>
  <c r="BL163" i="1"/>
  <c r="Y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9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BO23" i="1"/>
  <c r="X24" i="1"/>
  <c r="W549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49" i="1" s="1"/>
  <c r="D559" i="1"/>
  <c r="Y60" i="1"/>
  <c r="Y63" i="1" s="1"/>
  <c r="BM60" i="1"/>
  <c r="BO60" i="1"/>
  <c r="X64" i="1"/>
  <c r="E559" i="1"/>
  <c r="Y68" i="1"/>
  <c r="Y87" i="1" s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Y170" i="1" s="1"/>
  <c r="BM168" i="1"/>
  <c r="BO168" i="1"/>
  <c r="X171" i="1"/>
  <c r="Y174" i="1"/>
  <c r="Y181" i="1" s="1"/>
  <c r="BM174" i="1"/>
  <c r="BO174" i="1"/>
  <c r="Y176" i="1"/>
  <c r="BM176" i="1"/>
  <c r="Y178" i="1"/>
  <c r="BM178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BM204" i="1"/>
  <c r="BO204" i="1"/>
  <c r="Y206" i="1"/>
  <c r="BM206" i="1"/>
  <c r="Y207" i="1"/>
  <c r="BM207" i="1"/>
  <c r="Y208" i="1"/>
  <c r="BM208" i="1"/>
  <c r="X209" i="1"/>
  <c r="Y213" i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X550" i="1" s="1"/>
  <c r="BO223" i="1"/>
  <c r="X226" i="1"/>
  <c r="K559" i="1"/>
  <c r="Y231" i="1"/>
  <c r="Y237" i="1" s="1"/>
  <c r="BM231" i="1"/>
  <c r="Y233" i="1"/>
  <c r="BM233" i="1"/>
  <c r="Y234" i="1"/>
  <c r="BM234" i="1"/>
  <c r="Y236" i="1"/>
  <c r="BM236" i="1"/>
  <c r="X237" i="1"/>
  <c r="L559" i="1"/>
  <c r="Y244" i="1"/>
  <c r="Y249" i="1" s="1"/>
  <c r="BM244" i="1"/>
  <c r="Y246" i="1"/>
  <c r="BM246" i="1"/>
  <c r="Y248" i="1"/>
  <c r="BM248" i="1"/>
  <c r="X249" i="1"/>
  <c r="Y252" i="1"/>
  <c r="BM252" i="1"/>
  <c r="BO252" i="1"/>
  <c r="Y254" i="1"/>
  <c r="BM254" i="1"/>
  <c r="X255" i="1"/>
  <c r="Y258" i="1"/>
  <c r="BM258" i="1"/>
  <c r="BO258" i="1"/>
  <c r="Y260" i="1"/>
  <c r="BM260" i="1"/>
  <c r="BO261" i="1"/>
  <c r="BM261" i="1"/>
  <c r="Y261" i="1"/>
  <c r="X265" i="1"/>
  <c r="X271" i="1"/>
  <c r="BO268" i="1"/>
  <c r="BM268" i="1"/>
  <c r="Y268" i="1"/>
  <c r="BO282" i="1"/>
  <c r="BM282" i="1"/>
  <c r="Y282" i="1"/>
  <c r="F9" i="1"/>
  <c r="J9" i="1"/>
  <c r="X55" i="1"/>
  <c r="X139" i="1"/>
  <c r="X148" i="1"/>
  <c r="X159" i="1"/>
  <c r="X221" i="1"/>
  <c r="X238" i="1"/>
  <c r="X250" i="1"/>
  <c r="BO263" i="1"/>
  <c r="X551" i="1" s="1"/>
  <c r="BM263" i="1"/>
  <c r="Y263" i="1"/>
  <c r="BO270" i="1"/>
  <c r="BM270" i="1"/>
  <c r="Y270" i="1"/>
  <c r="X272" i="1"/>
  <c r="BO276" i="1"/>
  <c r="BM276" i="1"/>
  <c r="Y276" i="1"/>
  <c r="Y277" i="1" s="1"/>
  <c r="X278" i="1"/>
  <c r="X284" i="1"/>
  <c r="X283" i="1"/>
  <c r="BO280" i="1"/>
  <c r="BM280" i="1"/>
  <c r="Y280" i="1"/>
  <c r="Y336" i="1"/>
  <c r="Y347" i="1"/>
  <c r="Y287" i="1"/>
  <c r="BM287" i="1"/>
  <c r="BO287" i="1"/>
  <c r="Y289" i="1"/>
  <c r="BM289" i="1"/>
  <c r="Y291" i="1"/>
  <c r="BM291" i="1"/>
  <c r="Y293" i="1"/>
  <c r="BM293" i="1"/>
  <c r="X294" i="1"/>
  <c r="Y297" i="1"/>
  <c r="Y298" i="1" s="1"/>
  <c r="BM297" i="1"/>
  <c r="BO297" i="1"/>
  <c r="X298" i="1"/>
  <c r="Y302" i="1"/>
  <c r="Y303" i="1" s="1"/>
  <c r="BM302" i="1"/>
  <c r="BO302" i="1"/>
  <c r="X303" i="1"/>
  <c r="Y306" i="1"/>
  <c r="BM306" i="1"/>
  <c r="BO306" i="1"/>
  <c r="Y308" i="1"/>
  <c r="BM308" i="1"/>
  <c r="X309" i="1"/>
  <c r="Y312" i="1"/>
  <c r="Y313" i="1" s="1"/>
  <c r="BM312" i="1"/>
  <c r="BO312" i="1"/>
  <c r="X313" i="1"/>
  <c r="Y318" i="1"/>
  <c r="BM318" i="1"/>
  <c r="BO318" i="1"/>
  <c r="Y320" i="1"/>
  <c r="BM320" i="1"/>
  <c r="Y322" i="1"/>
  <c r="BM322" i="1"/>
  <c r="Y324" i="1"/>
  <c r="BM324" i="1"/>
  <c r="Y326" i="1"/>
  <c r="BM326" i="1"/>
  <c r="Y328" i="1"/>
  <c r="BM328" i="1"/>
  <c r="X331" i="1"/>
  <c r="Y334" i="1"/>
  <c r="BM334" i="1"/>
  <c r="BO334" i="1"/>
  <c r="Y340" i="1"/>
  <c r="Y342" i="1" s="1"/>
  <c r="BM340" i="1"/>
  <c r="BO340" i="1"/>
  <c r="Y346" i="1"/>
  <c r="BM346" i="1"/>
  <c r="BO346" i="1"/>
  <c r="Y351" i="1"/>
  <c r="Y355" i="1" s="1"/>
  <c r="BM351" i="1"/>
  <c r="BO351" i="1"/>
  <c r="Y353" i="1"/>
  <c r="BM353" i="1"/>
  <c r="X356" i="1"/>
  <c r="Y359" i="1"/>
  <c r="Y361" i="1" s="1"/>
  <c r="BM359" i="1"/>
  <c r="BO359" i="1"/>
  <c r="Y365" i="1"/>
  <c r="Y369" i="1" s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X304" i="1"/>
  <c r="X330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Y501" i="1" s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X552" i="1" l="1"/>
  <c r="Y540" i="1"/>
  <c r="Y435" i="1"/>
  <c r="Y407" i="1"/>
  <c r="Y330" i="1"/>
  <c r="Y309" i="1"/>
  <c r="Y294" i="1"/>
  <c r="Y283" i="1"/>
  <c r="Y271" i="1"/>
  <c r="Y265" i="1"/>
  <c r="Y255" i="1"/>
  <c r="Y220" i="1"/>
  <c r="Y209" i="1"/>
  <c r="Y201" i="1"/>
  <c r="Y159" i="1"/>
  <c r="Y147" i="1"/>
  <c r="Y138" i="1"/>
  <c r="Y129" i="1"/>
  <c r="Y121" i="1"/>
  <c r="Y103" i="1"/>
  <c r="Y93" i="1"/>
  <c r="Y36" i="1"/>
  <c r="Y554" i="1" s="1"/>
  <c r="X553" i="1"/>
  <c r="Y527" i="1"/>
  <c r="Y481" i="1"/>
  <c r="W552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<sst xmlns="http://schemas.openxmlformats.org/spreadsheetml/2006/main" count="2425" uniqueCount="810">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</sst>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32</v>
      </c>
      <c r="X53" s="385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33.422222222222217</v>
      </c>
      <c r="BM53" s="64">
        <f>IFERROR(X53*I53/H53,"0")</f>
        <v>33.840000000000003</v>
      </c>
      <c r="BN53" s="64">
        <f>IFERROR(1/J53*(W53/H53),"0")</f>
        <v>5.2910052910052907E-2</v>
      </c>
      <c r="BO53" s="64">
        <f>IFERROR(1/J53*(X53/H53),"0")</f>
        <v>5.3571428571428575E-2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2.9629629629629628</v>
      </c>
      <c r="X55" s="386">
        <f>IFERROR(X53/H53,"0")+IFERROR(X54/H54,"0")</f>
        <v>3.0000000000000004</v>
      </c>
      <c r="Y55" s="386">
        <f>IFERROR(IF(Y53="",0,Y53),"0")+IFERROR(IF(Y54="",0,Y54),"0")</f>
        <v>6.5250000000000002E-2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32</v>
      </c>
      <c r="X56" s="386">
        <f>IFERROR(SUM(X53:X54),"0")</f>
        <v>32.400000000000006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4</v>
      </c>
      <c r="X62" s="385">
        <f>IFERROR(IF(W62="",0,CEILING((W62/$H62),1)*$H62),"")</f>
        <v>4</v>
      </c>
      <c r="Y62" s="36">
        <f>IFERROR(IF(X62=0,"",ROUNDUP(X62/H62,0)*0.00937),"")</f>
        <v>9.3699999999999999E-3</v>
      </c>
      <c r="Z62" s="56"/>
      <c r="AA62" s="57"/>
      <c r="AE62" s="64"/>
      <c r="BB62" s="84" t="s">
        <v>1</v>
      </c>
      <c r="BL62" s="64">
        <f>IFERROR(W62*I62/H62,"0")</f>
        <v>4.24</v>
      </c>
      <c r="BM62" s="64">
        <f>IFERROR(X62*I62/H62,"0")</f>
        <v>4.24</v>
      </c>
      <c r="BN62" s="64">
        <f>IFERROR(1/J62*(W62/H62),"0")</f>
        <v>8.3333333333333332E-3</v>
      </c>
      <c r="BO62" s="64">
        <f>IFERROR(1/J62*(X62/H62),"0")</f>
        <v>8.3333333333333332E-3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1</v>
      </c>
      <c r="X63" s="386">
        <f>IFERROR(X59/H59,"0")+IFERROR(X60/H60,"0")+IFERROR(X61/H61,"0")+IFERROR(X62/H62,"0")</f>
        <v>1</v>
      </c>
      <c r="Y63" s="386">
        <f>IFERROR(IF(Y59="",0,Y59),"0")+IFERROR(IF(Y60="",0,Y60),"0")+IFERROR(IF(Y61="",0,Y61),"0")+IFERROR(IF(Y62="",0,Y62),"0")</f>
        <v>9.3699999999999999E-3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4</v>
      </c>
      <c r="X64" s="386">
        <f>IFERROR(SUM(X59:X62),"0")</f>
        <v>4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140</v>
      </c>
      <c r="X68" s="385">
        <f t="shared" si="6"/>
        <v>140.4</v>
      </c>
      <c r="Y68" s="36">
        <f t="shared" si="7"/>
        <v>0.28275</v>
      </c>
      <c r="Z68" s="56"/>
      <c r="AA68" s="57"/>
      <c r="AE68" s="64"/>
      <c r="BB68" s="86" t="s">
        <v>1</v>
      </c>
      <c r="BL68" s="64">
        <f t="shared" si="8"/>
        <v>146.2222222222222</v>
      </c>
      <c r="BM68" s="64">
        <f t="shared" si="9"/>
        <v>146.63999999999999</v>
      </c>
      <c r="BN68" s="64">
        <f t="shared" si="10"/>
        <v>0.23148148148148145</v>
      </c>
      <c r="BO68" s="64">
        <f t="shared" si="11"/>
        <v>0.23214285714285712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42</v>
      </c>
      <c r="X71" s="385">
        <f t="shared" si="6"/>
        <v>43.2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43.86666666666666</v>
      </c>
      <c r="BM71" s="64">
        <f t="shared" si="9"/>
        <v>45.12</v>
      </c>
      <c r="BN71" s="64">
        <f t="shared" si="10"/>
        <v>6.9444444444444434E-2</v>
      </c>
      <c r="BO71" s="64">
        <f t="shared" si="11"/>
        <v>7.1428571428571425E-2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153</v>
      </c>
      <c r="X73" s="385">
        <f t="shared" si="6"/>
        <v>156.79999999999998</v>
      </c>
      <c r="Y73" s="36">
        <f t="shared" si="7"/>
        <v>0.30449999999999999</v>
      </c>
      <c r="Z73" s="56"/>
      <c r="AA73" s="57"/>
      <c r="AE73" s="64"/>
      <c r="BB73" s="91" t="s">
        <v>1</v>
      </c>
      <c r="BL73" s="64">
        <f t="shared" si="8"/>
        <v>159.55714285714285</v>
      </c>
      <c r="BM73" s="64">
        <f t="shared" si="9"/>
        <v>163.51999999999998</v>
      </c>
      <c r="BN73" s="64">
        <f t="shared" si="10"/>
        <v>0.24394132653061223</v>
      </c>
      <c r="BO73" s="64">
        <f t="shared" si="11"/>
        <v>0.25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5</v>
      </c>
      <c r="X80" s="385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31.62367724867725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33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0.69298999999999999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340</v>
      </c>
      <c r="X88" s="386">
        <f>IFERROR(SUM(X67:X86),"0")</f>
        <v>349.4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26</v>
      </c>
      <c r="X107" s="385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27.745714285714286</v>
      </c>
      <c r="BM107" s="64">
        <f t="shared" si="20"/>
        <v>35.856000000000002</v>
      </c>
      <c r="BN107" s="64">
        <f t="shared" si="21"/>
        <v>5.5272108843537407E-2</v>
      </c>
      <c r="BO107" s="64">
        <f t="shared" si="22"/>
        <v>7.1428571428571425E-2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101</v>
      </c>
      <c r="X112" s="385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111.17481481481482</v>
      </c>
      <c r="BM112" s="64">
        <f t="shared" si="20"/>
        <v>112.93600000000001</v>
      </c>
      <c r="BN112" s="64">
        <f t="shared" si="21"/>
        <v>0.23979107312440642</v>
      </c>
      <c r="BO112" s="64">
        <f t="shared" si="22"/>
        <v>0.24358974358974358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40.5026455026455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0.37314000000000003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127</v>
      </c>
      <c r="X122" s="386">
        <f>IFERROR(SUM(X106:X120),"0")</f>
        <v>136.20000000000002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103</v>
      </c>
      <c r="X136" s="385">
        <f>IFERROR(IF(W136="",0,CEILING((W136/$H136),1)*$H136),"")</f>
        <v>105.30000000000001</v>
      </c>
      <c r="Y136" s="36">
        <f>IFERROR(IF(X136=0,"",ROUNDUP(X136/H136,0)*0.00753),"")</f>
        <v>0.29366999999999999</v>
      </c>
      <c r="Z136" s="56"/>
      <c r="AA136" s="57"/>
      <c r="AE136" s="64"/>
      <c r="BB136" s="138" t="s">
        <v>1</v>
      </c>
      <c r="BL136" s="64">
        <f>IFERROR(W136*I136/H136,"0")</f>
        <v>113.37629629629629</v>
      </c>
      <c r="BM136" s="64">
        <f>IFERROR(X136*I136/H136,"0")</f>
        <v>115.908</v>
      </c>
      <c r="BN136" s="64">
        <f>IFERROR(1/J136*(W136/H136),"0")</f>
        <v>0.24453941120607783</v>
      </c>
      <c r="BO136" s="64">
        <f>IFERROR(1/J136*(X136/H136),"0")</f>
        <v>0.25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38.148148148148145</v>
      </c>
      <c r="X138" s="386">
        <f>IFERROR(X133/H133,"0")+IFERROR(X134/H134,"0")+IFERROR(X135/H135,"0")+IFERROR(X136/H136,"0")+IFERROR(X137/H137,"0")</f>
        <v>39</v>
      </c>
      <c r="Y138" s="386">
        <f>IFERROR(IF(Y133="",0,Y133),"0")+IFERROR(IF(Y134="",0,Y134),"0")+IFERROR(IF(Y135="",0,Y135),"0")+IFERROR(IF(Y136="",0,Y136),"0")+IFERROR(IF(Y137="",0,Y137),"0")</f>
        <v>0.29366999999999999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103</v>
      </c>
      <c r="X139" s="386">
        <f>IFERROR(SUM(X133:X137),"0")</f>
        <v>105.30000000000001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44</v>
      </c>
      <c r="X151" s="385">
        <f t="shared" ref="X151:X158" si="23">IFERROR(IF(W151="",0,CEILING((W151/$H151),1)*$H151),"")</f>
        <v>46.2</v>
      </c>
      <c r="Y151" s="36">
        <f>IFERROR(IF(X151=0,"",ROUNDUP(X151/H151,0)*0.00753),"")</f>
        <v>8.2830000000000001E-2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46.723809523809521</v>
      </c>
      <c r="BM151" s="64">
        <f t="shared" ref="BM151:BM158" si="25">IFERROR(X151*I151/H151,"0")</f>
        <v>49.06</v>
      </c>
      <c r="BN151" s="64">
        <f t="shared" ref="BN151:BN158" si="26">IFERROR(1/J151*(W151/H151),"0")</f>
        <v>6.7155067155067152E-2</v>
      </c>
      <c r="BO151" s="64">
        <f t="shared" ref="BO151:BO158" si="27">IFERROR(1/J151*(X151/H151),"0")</f>
        <v>7.0512820512820512E-2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109</v>
      </c>
      <c r="X153" s="385">
        <f t="shared" si="23"/>
        <v>109.2</v>
      </c>
      <c r="Y153" s="36">
        <f>IFERROR(IF(X153=0,"",ROUNDUP(X153/H153,0)*0.00753),"")</f>
        <v>0.19578000000000001</v>
      </c>
      <c r="Z153" s="56"/>
      <c r="AA153" s="57"/>
      <c r="AE153" s="64"/>
      <c r="BB153" s="146" t="s">
        <v>1</v>
      </c>
      <c r="BL153" s="64">
        <f t="shared" si="24"/>
        <v>114.19047619047619</v>
      </c>
      <c r="BM153" s="64">
        <f t="shared" si="25"/>
        <v>114.40000000000002</v>
      </c>
      <c r="BN153" s="64">
        <f t="shared" si="26"/>
        <v>0.16636141636141635</v>
      </c>
      <c r="BO153" s="64">
        <f t="shared" si="27"/>
        <v>0.16666666666666666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36.428571428571431</v>
      </c>
      <c r="X159" s="386">
        <f>IFERROR(X151/H151,"0")+IFERROR(X152/H152,"0")+IFERROR(X153/H153,"0")+IFERROR(X154/H154,"0")+IFERROR(X155/H155,"0")+IFERROR(X156/H156,"0")+IFERROR(X157/H157,"0")+IFERROR(X158/H158,"0")</f>
        <v>37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0.27861000000000002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153</v>
      </c>
      <c r="X160" s="386">
        <f>IFERROR(SUM(X151:X158),"0")</f>
        <v>155.4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116</v>
      </c>
      <c r="X174" s="385">
        <f t="shared" si="28"/>
        <v>118.80000000000001</v>
      </c>
      <c r="Y174" s="36">
        <f>IFERROR(IF(X174=0,"",ROUNDUP(X174/H174,0)*0.00937),"")</f>
        <v>0.20613999999999999</v>
      </c>
      <c r="Z174" s="56"/>
      <c r="AA174" s="57"/>
      <c r="AE174" s="64"/>
      <c r="BB174" s="157" t="s">
        <v>1</v>
      </c>
      <c r="BL174" s="64">
        <f t="shared" si="29"/>
        <v>120.51111111111111</v>
      </c>
      <c r="BM174" s="64">
        <f t="shared" si="30"/>
        <v>123.42</v>
      </c>
      <c r="BN174" s="64">
        <f t="shared" si="31"/>
        <v>0.17901234567901234</v>
      </c>
      <c r="BO174" s="64">
        <f t="shared" si="32"/>
        <v>0.18333333333333332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63</v>
      </c>
      <c r="X176" s="385">
        <f t="shared" si="28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 t="shared" si="29"/>
        <v>65.45</v>
      </c>
      <c r="BM176" s="64">
        <f t="shared" si="30"/>
        <v>67.320000000000007</v>
      </c>
      <c r="BN176" s="64">
        <f t="shared" si="31"/>
        <v>9.722222222222221E-2</v>
      </c>
      <c r="BO176" s="64">
        <f t="shared" si="32"/>
        <v>0.10000000000000002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33.148148148148145</v>
      </c>
      <c r="X181" s="386">
        <f>IFERROR(X173/H173,"0")+IFERROR(X174/H174,"0")+IFERROR(X175/H175,"0")+IFERROR(X176/H176,"0")+IFERROR(X177/H177,"0")+IFERROR(X178/H178,"0")+IFERROR(X179/H179,"0")+IFERROR(X180/H180,"0")</f>
        <v>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0.31857999999999997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179</v>
      </c>
      <c r="X182" s="386">
        <f>IFERROR(SUM(X173:X180),"0")</f>
        <v>183.60000000000002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100</v>
      </c>
      <c r="X192" s="385">
        <f t="shared" si="33"/>
        <v>100.8</v>
      </c>
      <c r="Y192" s="36">
        <f>IFERROR(IF(X192=0,"",ROUNDUP(X192/H192,0)*0.00753),"")</f>
        <v>0.31625999999999999</v>
      </c>
      <c r="Z192" s="56"/>
      <c r="AA192" s="57"/>
      <c r="AE192" s="64"/>
      <c r="BB192" s="172" t="s">
        <v>1</v>
      </c>
      <c r="BL192" s="64">
        <f t="shared" si="34"/>
        <v>108.33333333333334</v>
      </c>
      <c r="BM192" s="64">
        <f t="shared" si="35"/>
        <v>109.2</v>
      </c>
      <c r="BN192" s="64">
        <f t="shared" si="36"/>
        <v>0.26709401709401709</v>
      </c>
      <c r="BO192" s="64">
        <f t="shared" si="37"/>
        <v>0.26923076923076922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111</v>
      </c>
      <c r="X194" s="385">
        <f t="shared" si="33"/>
        <v>112.8</v>
      </c>
      <c r="Y194" s="36">
        <f t="shared" ref="Y194:Y200" si="38">IFERROR(IF(X194=0,"",ROUNDUP(X194/H194,0)*0.00753),"")</f>
        <v>0.35391</v>
      </c>
      <c r="Z194" s="56"/>
      <c r="AA194" s="57"/>
      <c r="AE194" s="64"/>
      <c r="BB194" s="174" t="s">
        <v>1</v>
      </c>
      <c r="BL194" s="64">
        <f t="shared" si="34"/>
        <v>124.41249999999999</v>
      </c>
      <c r="BM194" s="64">
        <f t="shared" si="35"/>
        <v>126.42999999999999</v>
      </c>
      <c r="BN194" s="64">
        <f t="shared" si="36"/>
        <v>0.29647435897435898</v>
      </c>
      <c r="BO194" s="64">
        <f t="shared" si="37"/>
        <v>0.30128205128205127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155</v>
      </c>
      <c r="X196" s="385">
        <f t="shared" si="33"/>
        <v>156</v>
      </c>
      <c r="Y196" s="36">
        <f t="shared" si="38"/>
        <v>0.48945</v>
      </c>
      <c r="Z196" s="56"/>
      <c r="AA196" s="57"/>
      <c r="AE196" s="64"/>
      <c r="BB196" s="176" t="s">
        <v>1</v>
      </c>
      <c r="BL196" s="64">
        <f t="shared" si="34"/>
        <v>172.56666666666669</v>
      </c>
      <c r="BM196" s="64">
        <f t="shared" si="35"/>
        <v>173.68000000000004</v>
      </c>
      <c r="BN196" s="64">
        <f t="shared" si="36"/>
        <v>0.41399572649572652</v>
      </c>
      <c r="BO196" s="64">
        <f t="shared" si="37"/>
        <v>0.41666666666666663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131</v>
      </c>
      <c r="X197" s="385">
        <f t="shared" si="33"/>
        <v>132</v>
      </c>
      <c r="Y197" s="36">
        <f t="shared" si="38"/>
        <v>0.41415000000000002</v>
      </c>
      <c r="Z197" s="56"/>
      <c r="AA197" s="57"/>
      <c r="AE197" s="64"/>
      <c r="BB197" s="177" t="s">
        <v>1</v>
      </c>
      <c r="BL197" s="64">
        <f t="shared" si="34"/>
        <v>145.84666666666669</v>
      </c>
      <c r="BM197" s="64">
        <f t="shared" si="35"/>
        <v>146.96</v>
      </c>
      <c r="BN197" s="64">
        <f t="shared" si="36"/>
        <v>0.34989316239316237</v>
      </c>
      <c r="BO197" s="64">
        <f t="shared" si="37"/>
        <v>0.35256410256410253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107</v>
      </c>
      <c r="X199" s="385">
        <f t="shared" si="33"/>
        <v>108</v>
      </c>
      <c r="Y199" s="36">
        <f t="shared" si="38"/>
        <v>0.33884999999999998</v>
      </c>
      <c r="Z199" s="56"/>
      <c r="AA199" s="57"/>
      <c r="AE199" s="64"/>
      <c r="BB199" s="179" t="s">
        <v>1</v>
      </c>
      <c r="BL199" s="64">
        <f t="shared" si="34"/>
        <v>119.12666666666667</v>
      </c>
      <c r="BM199" s="64">
        <f t="shared" si="35"/>
        <v>120.24000000000001</v>
      </c>
      <c r="BN199" s="64">
        <f t="shared" si="36"/>
        <v>0.28579059829059827</v>
      </c>
      <c r="BO199" s="64">
        <f t="shared" si="37"/>
        <v>0.28846153846153844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251.66666666666669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254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1.91262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604</v>
      </c>
      <c r="X202" s="386">
        <f>IFERROR(SUM(X184:X200),"0")</f>
        <v>609.6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33</v>
      </c>
      <c r="X269" s="385">
        <f>IFERROR(IF(W269="",0,CEILING((W269/$H269),1)*$H269),"")</f>
        <v>39</v>
      </c>
      <c r="Y269" s="36">
        <f>IFERROR(IF(X269=0,"",ROUNDUP(X269/H269,0)*0.02175),"")</f>
        <v>0.10874999999999999</v>
      </c>
      <c r="Z269" s="56"/>
      <c r="AA269" s="57"/>
      <c r="AE269" s="64"/>
      <c r="BB269" s="222" t="s">
        <v>1</v>
      </c>
      <c r="BL269" s="64">
        <f>IFERROR(W269*I269/H269,"0")</f>
        <v>35.386153846153846</v>
      </c>
      <c r="BM269" s="64">
        <f>IFERROR(X269*I269/H269,"0")</f>
        <v>41.820000000000007</v>
      </c>
      <c r="BN269" s="64">
        <f>IFERROR(1/J269*(W269/H269),"0")</f>
        <v>7.5549450549450545E-2</v>
      </c>
      <c r="BO269" s="64">
        <f>IFERROR(1/J269*(X269/H269),"0")</f>
        <v>8.9285714285714274E-2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4.2307692307692308</v>
      </c>
      <c r="X271" s="386">
        <f>IFERROR(X268/H268,"0")+IFERROR(X269/H269,"0")+IFERROR(X270/H270,"0")</f>
        <v>5</v>
      </c>
      <c r="Y271" s="386">
        <f>IFERROR(IF(Y268="",0,Y268),"0")+IFERROR(IF(Y269="",0,Y269),"0")+IFERROR(IF(Y270="",0,Y270),"0")</f>
        <v>0.10874999999999999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33</v>
      </c>
      <c r="X272" s="386">
        <f>IFERROR(SUM(X268:X270),"0")</f>
        <v>39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4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4.5490196078431371</v>
      </c>
      <c r="BM276" s="64">
        <f>IFERROR(X276*I276/H276,"0")</f>
        <v>5.8</v>
      </c>
      <c r="BN276" s="64">
        <f>IFERROR(1/J276*(W276/H276),"0")</f>
        <v>1.0055304172951232E-2</v>
      </c>
      <c r="BO276" s="64">
        <f>IFERROR(1/J276*(X276/H276),"0")</f>
        <v>1.282051282051282E-2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1.5686274509803924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4</v>
      </c>
      <c r="X278" s="386">
        <f>IFERROR(SUM(X274:X276),"0")</f>
        <v>5.0999999999999996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785</v>
      </c>
      <c r="X321" s="385">
        <f t="shared" si="64"/>
        <v>795</v>
      </c>
      <c r="Y321" s="36">
        <f>IFERROR(IF(X321=0,"",ROUNDUP(X321/H321,0)*0.02175),"")</f>
        <v>1.1527499999999999</v>
      </c>
      <c r="Z321" s="56"/>
      <c r="AA321" s="57"/>
      <c r="AE321" s="64"/>
      <c r="BB321" s="246" t="s">
        <v>1</v>
      </c>
      <c r="BL321" s="64">
        <f t="shared" si="65"/>
        <v>810.12000000000012</v>
      </c>
      <c r="BM321" s="64">
        <f t="shared" si="66"/>
        <v>820.44</v>
      </c>
      <c r="BN321" s="64">
        <f t="shared" si="67"/>
        <v>1.0902777777777777</v>
      </c>
      <c r="BO321" s="64">
        <f t="shared" si="68"/>
        <v>1.1041666666666665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1054</v>
      </c>
      <c r="X323" s="385">
        <f t="shared" si="64"/>
        <v>1065</v>
      </c>
      <c r="Y323" s="36">
        <f>IFERROR(IF(X323=0,"",ROUNDUP(X323/H323,0)*0.02175),"")</f>
        <v>1.5442499999999999</v>
      </c>
      <c r="Z323" s="56"/>
      <c r="AA323" s="57"/>
      <c r="AE323" s="64"/>
      <c r="BB323" s="248" t="s">
        <v>1</v>
      </c>
      <c r="BL323" s="64">
        <f t="shared" si="65"/>
        <v>1087.7280000000001</v>
      </c>
      <c r="BM323" s="64">
        <f t="shared" si="66"/>
        <v>1099.0800000000002</v>
      </c>
      <c r="BN323" s="64">
        <f t="shared" si="67"/>
        <v>1.4638888888888888</v>
      </c>
      <c r="BO323" s="64">
        <f t="shared" si="68"/>
        <v>1.4791666666666665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749</v>
      </c>
      <c r="X325" s="385">
        <f t="shared" si="64"/>
        <v>750</v>
      </c>
      <c r="Y325" s="36">
        <f>IFERROR(IF(X325=0,"",ROUNDUP(X325/H325,0)*0.02175),"")</f>
        <v>1.0874999999999999</v>
      </c>
      <c r="Z325" s="56"/>
      <c r="AA325" s="57"/>
      <c r="AE325" s="64"/>
      <c r="BB325" s="250" t="s">
        <v>1</v>
      </c>
      <c r="BL325" s="64">
        <f t="shared" si="65"/>
        <v>772.96800000000007</v>
      </c>
      <c r="BM325" s="64">
        <f t="shared" si="66"/>
        <v>774</v>
      </c>
      <c r="BN325" s="64">
        <f t="shared" si="67"/>
        <v>1.0402777777777776</v>
      </c>
      <c r="BO325" s="64">
        <f t="shared" si="68"/>
        <v>1.0416666666666665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172.53333333333333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174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3.7845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2588</v>
      </c>
      <c r="X331" s="386">
        <f>IFERROR(SUM(X318:X329),"0")</f>
        <v>2610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1152</v>
      </c>
      <c r="X333" s="385">
        <f>IFERROR(IF(W333="",0,CEILING((W333/$H333),1)*$H333),"")</f>
        <v>1155</v>
      </c>
      <c r="Y333" s="36">
        <f>IFERROR(IF(X333=0,"",ROUNDUP(X333/H333,0)*0.02175),"")</f>
        <v>1.67475</v>
      </c>
      <c r="Z333" s="56"/>
      <c r="AA333" s="57"/>
      <c r="AE333" s="64"/>
      <c r="BB333" s="255" t="s">
        <v>1</v>
      </c>
      <c r="BL333" s="64">
        <f>IFERROR(W333*I333/H333,"0")</f>
        <v>1188.864</v>
      </c>
      <c r="BM333" s="64">
        <f>IFERROR(X333*I333/H333,"0")</f>
        <v>1191.96</v>
      </c>
      <c r="BN333" s="64">
        <f>IFERROR(1/J333*(W333/H333),"0")</f>
        <v>1.5999999999999999</v>
      </c>
      <c r="BO333" s="64">
        <f>IFERROR(1/J333*(X333/H333),"0")</f>
        <v>1.6041666666666665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76.8</v>
      </c>
      <c r="X336" s="386">
        <f>IFERROR(X333/H333,"0")+IFERROR(X334/H334,"0")+IFERROR(X335/H335,"0")</f>
        <v>77</v>
      </c>
      <c r="Y336" s="386">
        <f>IFERROR(IF(Y333="",0,Y333),"0")+IFERROR(IF(Y334="",0,Y334),"0")+IFERROR(IF(Y335="",0,Y335),"0")</f>
        <v>1.67475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1152</v>
      </c>
      <c r="X337" s="386">
        <f>IFERROR(SUM(X333:X335),"0")</f>
        <v>1155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120</v>
      </c>
      <c r="X345" s="385">
        <f>IFERROR(IF(W345="",0,CEILING((W345/$H345),1)*$H345),"")</f>
        <v>124.8</v>
      </c>
      <c r="Y345" s="36">
        <f>IFERROR(IF(X345=0,"",ROUNDUP(X345/H345,0)*0.02175),"")</f>
        <v>0.34799999999999998</v>
      </c>
      <c r="Z345" s="56"/>
      <c r="AA345" s="57"/>
      <c r="AE345" s="64"/>
      <c r="BB345" s="261" t="s">
        <v>1</v>
      </c>
      <c r="BL345" s="64">
        <f>IFERROR(W345*I345/H345,"0")</f>
        <v>128.67692307692309</v>
      </c>
      <c r="BM345" s="64">
        <f>IFERROR(X345*I345/H345,"0")</f>
        <v>133.82400000000001</v>
      </c>
      <c r="BN345" s="64">
        <f>IFERROR(1/J345*(W345/H345),"0")</f>
        <v>0.27472527472527469</v>
      </c>
      <c r="BO345" s="64">
        <f>IFERROR(1/J345*(X345/H345),"0")</f>
        <v>0.2857142857142857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15.384615384615385</v>
      </c>
      <c r="X347" s="386">
        <f>IFERROR(X345/H345,"0")+IFERROR(X346/H346,"0")</f>
        <v>16</v>
      </c>
      <c r="Y347" s="386">
        <f>IFERROR(IF(Y345="",0,Y345),"0")+IFERROR(IF(Y346="",0,Y346),"0")</f>
        <v>0.34799999999999998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120</v>
      </c>
      <c r="X348" s="386">
        <f>IFERROR(SUM(X345:X346),"0")</f>
        <v>124.8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134</v>
      </c>
      <c r="X364" s="385">
        <f>IFERROR(IF(W364="",0,CEILING((W364/$H364),1)*$H364),"")</f>
        <v>140.4</v>
      </c>
      <c r="Y364" s="36">
        <f>IFERROR(IF(X364=0,"",ROUNDUP(X364/H364,0)*0.02175),"")</f>
        <v>0.39149999999999996</v>
      </c>
      <c r="Z364" s="56"/>
      <c r="AA364" s="57"/>
      <c r="AE364" s="64"/>
      <c r="BB364" s="270" t="s">
        <v>1</v>
      </c>
      <c r="BL364" s="64">
        <f>IFERROR(W364*I364/H364,"0")</f>
        <v>143.68923076923079</v>
      </c>
      <c r="BM364" s="64">
        <f>IFERROR(X364*I364/H364,"0")</f>
        <v>150.55200000000002</v>
      </c>
      <c r="BN364" s="64">
        <f>IFERROR(1/J364*(W364/H364),"0")</f>
        <v>0.30677655677655674</v>
      </c>
      <c r="BO364" s="64">
        <f>IFERROR(1/J364*(X364/H364),"0")</f>
        <v>0.3214285714285714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17.179487179487179</v>
      </c>
      <c r="X369" s="386">
        <f>IFERROR(X364/H364,"0")+IFERROR(X365/H365,"0")+IFERROR(X366/H366,"0")+IFERROR(X367/H367,"0")+IFERROR(X368/H368,"0")</f>
        <v>18</v>
      </c>
      <c r="Y369" s="386">
        <f>IFERROR(IF(Y364="",0,Y364),"0")+IFERROR(IF(Y365="",0,Y365),"0")+IFERROR(IF(Y366="",0,Y366),"0")+IFERROR(IF(Y367="",0,Y367),"0")+IFERROR(IF(Y368="",0,Y368),"0")</f>
        <v>0.39149999999999996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134</v>
      </c>
      <c r="X370" s="386">
        <f>IFERROR(SUM(X364:X368),"0")</f>
        <v>140.4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11</v>
      </c>
      <c r="X388" s="385">
        <f t="shared" si="69"/>
        <v>12.600000000000001</v>
      </c>
      <c r="Y388" s="36">
        <f t="shared" si="70"/>
        <v>2.2589999999999999E-2</v>
      </c>
      <c r="Z388" s="56"/>
      <c r="AA388" s="57"/>
      <c r="AE388" s="64"/>
      <c r="BB388" s="283" t="s">
        <v>1</v>
      </c>
      <c r="BL388" s="64">
        <f t="shared" si="71"/>
        <v>11.602380952380951</v>
      </c>
      <c r="BM388" s="64">
        <f t="shared" si="72"/>
        <v>13.290000000000001</v>
      </c>
      <c r="BN388" s="64">
        <f t="shared" si="73"/>
        <v>1.6788766788766788E-2</v>
      </c>
      <c r="BO388" s="64">
        <f t="shared" si="74"/>
        <v>1.9230769230769232E-2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4</v>
      </c>
      <c r="X398" s="385">
        <f t="shared" si="69"/>
        <v>4.2</v>
      </c>
      <c r="Y398" s="36">
        <f t="shared" si="75"/>
        <v>1.004E-2</v>
      </c>
      <c r="Z398" s="56"/>
      <c r="AA398" s="57"/>
      <c r="AE398" s="64"/>
      <c r="BB398" s="293" t="s">
        <v>1</v>
      </c>
      <c r="BL398" s="64">
        <f t="shared" si="71"/>
        <v>4.2476190476190476</v>
      </c>
      <c r="BM398" s="64">
        <f t="shared" si="72"/>
        <v>4.46</v>
      </c>
      <c r="BN398" s="64">
        <f t="shared" si="73"/>
        <v>8.1400081400081412E-3</v>
      </c>
      <c r="BO398" s="64">
        <f t="shared" si="74"/>
        <v>8.5470085470085479E-3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4.5238095238095237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3.2629999999999999E-2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15</v>
      </c>
      <c r="X408" s="386">
        <f>IFERROR(SUM(X384:X406),"0")</f>
        <v>16.8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21</v>
      </c>
      <c r="X427" s="385">
        <f t="shared" ref="X427:X434" si="76">IFERROR(IF(W427="",0,CEILING((W427/$H427),1)*$H427),"")</f>
        <v>21</v>
      </c>
      <c r="Y427" s="36">
        <f>IFERROR(IF(X427=0,"",ROUNDUP(X427/H427,0)*0.00753),"")</f>
        <v>3.7650000000000003E-2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22.15</v>
      </c>
      <c r="BM427" s="64">
        <f t="shared" ref="BM427:BM434" si="78">IFERROR(X427*I427/H427,"0")</f>
        <v>22.15</v>
      </c>
      <c r="BN427" s="64">
        <f t="shared" ref="BN427:BN434" si="79">IFERROR(1/J427*(W427/H427),"0")</f>
        <v>3.2051282051282048E-2</v>
      </c>
      <c r="BO427" s="64">
        <f t="shared" ref="BO427:BO434" si="80">IFERROR(1/J427*(X427/H427),"0")</f>
        <v>3.2051282051282048E-2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5</v>
      </c>
      <c r="X435" s="386">
        <f>IFERROR(X427/H427,"0")+IFERROR(X428/H428,"0")+IFERROR(X429/H429,"0")+IFERROR(X430/H430,"0")+IFERROR(X431/H431,"0")+IFERROR(X432/H432,"0")+IFERROR(X433/H433,"0")+IFERROR(X434/H434,"0")</f>
        <v>5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3.7650000000000003E-2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21</v>
      </c>
      <c r="X436" s="386">
        <f>IFERROR(SUM(X427:X434),"0")</f>
        <v>21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140</v>
      </c>
      <c r="X472" s="385">
        <f t="shared" si="82"/>
        <v>142.56</v>
      </c>
      <c r="Y472" s="36">
        <f t="shared" si="83"/>
        <v>0.32291999999999998</v>
      </c>
      <c r="Z472" s="56"/>
      <c r="AA472" s="57"/>
      <c r="AE472" s="64"/>
      <c r="BB472" s="329" t="s">
        <v>1</v>
      </c>
      <c r="BL472" s="64">
        <f t="shared" si="84"/>
        <v>149.54545454545453</v>
      </c>
      <c r="BM472" s="64">
        <f t="shared" si="85"/>
        <v>152.27999999999997</v>
      </c>
      <c r="BN472" s="64">
        <f t="shared" si="86"/>
        <v>0.25495337995337997</v>
      </c>
      <c r="BO472" s="64">
        <f t="shared" si="87"/>
        <v>0.25961538461538464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298</v>
      </c>
      <c r="X475" s="385">
        <f t="shared" si="82"/>
        <v>300.96000000000004</v>
      </c>
      <c r="Y475" s="36">
        <f t="shared" si="83"/>
        <v>0.68171999999999999</v>
      </c>
      <c r="Z475" s="56"/>
      <c r="AA475" s="57"/>
      <c r="AE475" s="64"/>
      <c r="BB475" s="332" t="s">
        <v>1</v>
      </c>
      <c r="BL475" s="64">
        <f t="shared" si="84"/>
        <v>318.31818181818176</v>
      </c>
      <c r="BM475" s="64">
        <f t="shared" si="85"/>
        <v>321.48</v>
      </c>
      <c r="BN475" s="64">
        <f t="shared" si="86"/>
        <v>0.54268648018648025</v>
      </c>
      <c r="BO475" s="64">
        <f t="shared" si="87"/>
        <v>0.54807692307692313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82.954545454545453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84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1.00464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438</v>
      </c>
      <c r="X482" s="386">
        <f>IFERROR(SUM(X470:X480),"0")</f>
        <v>443.52000000000004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234</v>
      </c>
      <c r="X484" s="385">
        <f>IFERROR(IF(W484="",0,CEILING((W484/$H484),1)*$H484),"")</f>
        <v>237.60000000000002</v>
      </c>
      <c r="Y484" s="36">
        <f>IFERROR(IF(X484=0,"",ROUNDUP(X484/H484,0)*0.01196),"")</f>
        <v>0.53820000000000001</v>
      </c>
      <c r="Z484" s="56"/>
      <c r="AA484" s="57"/>
      <c r="AE484" s="64"/>
      <c r="BB484" s="338" t="s">
        <v>1</v>
      </c>
      <c r="BL484" s="64">
        <f>IFERROR(W484*I484/H484,"0")</f>
        <v>249.95454545454544</v>
      </c>
      <c r="BM484" s="64">
        <f>IFERROR(X484*I484/H484,"0")</f>
        <v>253.8</v>
      </c>
      <c r="BN484" s="64">
        <f>IFERROR(1/J484*(W484/H484),"0")</f>
        <v>0.42613636363636359</v>
      </c>
      <c r="BO484" s="64">
        <f>IFERROR(1/J484*(X484/H484),"0")</f>
        <v>0.43269230769230771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44.318181818181813</v>
      </c>
      <c r="X486" s="386">
        <f>IFERROR(X484/H484,"0")+IFERROR(X485/H485,"0")</f>
        <v>45</v>
      </c>
      <c r="Y486" s="386">
        <f>IFERROR(IF(Y484="",0,Y484),"0")+IFERROR(IF(Y485="",0,Y485),"0")</f>
        <v>0.53820000000000001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234</v>
      </c>
      <c r="X487" s="386">
        <f>IFERROR(SUM(X484:X485),"0")</f>
        <v>237.60000000000002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48</v>
      </c>
      <c r="X489" s="385">
        <f t="shared" ref="X489:X494" si="88">IFERROR(IF(W489="",0,CEILING((W489/$H489),1)*$H489),"")</f>
        <v>52.800000000000004</v>
      </c>
      <c r="Y489" s="36">
        <f>IFERROR(IF(X489=0,"",ROUNDUP(X489/H489,0)*0.01196),"")</f>
        <v>0.1196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51.272727272727266</v>
      </c>
      <c r="BM489" s="64">
        <f t="shared" ref="BM489:BM494" si="90">IFERROR(X489*I489/H489,"0")</f>
        <v>56.400000000000006</v>
      </c>
      <c r="BN489" s="64">
        <f t="shared" ref="BN489:BN494" si="91">IFERROR(1/J489*(W489/H489),"0")</f>
        <v>8.7412587412587409E-2</v>
      </c>
      <c r="BO489" s="64">
        <f t="shared" ref="BO489:BO494" si="92">IFERROR(1/J489*(X489/H489),"0")</f>
        <v>9.6153846153846159E-2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9.0909090909090899</v>
      </c>
      <c r="X495" s="386">
        <f>IFERROR(X489/H489,"0")+IFERROR(X490/H490,"0")+IFERROR(X491/H491,"0")+IFERROR(X492/H492,"0")+IFERROR(X493/H493,"0")+IFERROR(X494/H494,"0")</f>
        <v>10</v>
      </c>
      <c r="Y495" s="386">
        <f>IFERROR(IF(Y489="",0,Y489),"0")+IFERROR(IF(Y490="",0,Y490),"0")+IFERROR(IF(Y491="",0,Y491),"0")+IFERROR(IF(Y492="",0,Y492),"0")+IFERROR(IF(Y493="",0,Y493),"0")+IFERROR(IF(Y494="",0,Y494),"0")</f>
        <v>0.1196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48</v>
      </c>
      <c r="X496" s="386">
        <f>IFERROR(SUM(X489:X494),"0")</f>
        <v>52.800000000000004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10</v>
      </c>
      <c r="X499" s="385">
        <f>IFERROR(IF(W499="",0,CEILING((W499/$H499),1)*$H499),"")</f>
        <v>15.6</v>
      </c>
      <c r="Y499" s="36">
        <f>IFERROR(IF(X499=0,"",ROUNDUP(X499/H499,0)*0.02175),"")</f>
        <v>4.3499999999999997E-2</v>
      </c>
      <c r="Z499" s="56"/>
      <c r="AA499" s="57"/>
      <c r="AE499" s="64"/>
      <c r="BB499" s="347" t="s">
        <v>1</v>
      </c>
      <c r="BL499" s="64">
        <f>IFERROR(W499*I499/H499,"0")</f>
        <v>10.700000000000001</v>
      </c>
      <c r="BM499" s="64">
        <f>IFERROR(X499*I499/H499,"0")</f>
        <v>16.692</v>
      </c>
      <c r="BN499" s="64">
        <f>IFERROR(1/J499*(W499/H499),"0")</f>
        <v>2.2893772893772896E-2</v>
      </c>
      <c r="BO499" s="64">
        <f>IFERROR(1/J499*(X499/H499),"0")</f>
        <v>3.5714285714285712E-2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1.2820512820512822</v>
      </c>
      <c r="X501" s="386">
        <f>IFERROR(X498/H498,"0")+IFERROR(X499/H499,"0")+IFERROR(X500/H500,"0")</f>
        <v>2</v>
      </c>
      <c r="Y501" s="386">
        <f>IFERROR(IF(Y498="",0,Y498),"0")+IFERROR(IF(Y499="",0,Y499),"0")+IFERROR(IF(Y500="",0,Y500),"0")</f>
        <v>4.3499999999999997E-2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10</v>
      </c>
      <c r="X502" s="386">
        <f>IFERROR(SUM(X498:X500),"0")</f>
        <v>15.6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5</v>
      </c>
      <c r="X531" s="385">
        <f>IFERROR(IF(W531="",0,CEILING((W531/$H531),1)*$H531),"")</f>
        <v>8.4</v>
      </c>
      <c r="Y531" s="36">
        <f>IFERROR(IF(X531=0,"",ROUNDUP(X531/H531,0)*0.00753),"")</f>
        <v>1.506E-2</v>
      </c>
      <c r="Z531" s="56"/>
      <c r="AA531" s="57"/>
      <c r="AE531" s="64"/>
      <c r="BB531" s="365" t="s">
        <v>1</v>
      </c>
      <c r="BL531" s="64">
        <f>IFERROR(W531*I531/H531,"0")</f>
        <v>5.3095238095238093</v>
      </c>
      <c r="BM531" s="64">
        <f>IFERROR(X531*I531/H531,"0")</f>
        <v>8.92</v>
      </c>
      <c r="BN531" s="64">
        <f>IFERROR(1/J531*(W531/H531),"0")</f>
        <v>7.631257631257631E-3</v>
      </c>
      <c r="BO531" s="64">
        <f>IFERROR(1/J531*(X531/H531),"0")</f>
        <v>1.282051282051282E-2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1.1904761904761905</v>
      </c>
      <c r="X534" s="386">
        <f>IFERROR(X530/H530,"0")+IFERROR(X531/H531,"0")+IFERROR(X532/H532,"0")+IFERROR(X533/H533,"0")</f>
        <v>2</v>
      </c>
      <c r="Y534" s="386">
        <f>IFERROR(IF(Y530="",0,Y530),"0")+IFERROR(IF(Y531="",0,Y531),"0")+IFERROR(IF(Y532="",0,Y532),"0")+IFERROR(IF(Y533="",0,Y533),"0")</f>
        <v>1.506E-2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5</v>
      </c>
      <c r="X535" s="386">
        <f>IFERROR(SUM(X530:X533),"0")</f>
        <v>8.4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81</v>
      </c>
      <c r="X537" s="385">
        <f>IFERROR(IF(W537="",0,CEILING((W537/$H537),1)*$H537),"")</f>
        <v>85.8</v>
      </c>
      <c r="Y537" s="36">
        <f>IFERROR(IF(X537=0,"",ROUNDUP(X537/H537,0)*0.02175),"")</f>
        <v>0.23924999999999999</v>
      </c>
      <c r="Z537" s="56"/>
      <c r="AA537" s="57"/>
      <c r="AE537" s="64"/>
      <c r="BB537" s="368" t="s">
        <v>1</v>
      </c>
      <c r="BL537" s="64">
        <f>IFERROR(W537*I537/H537,"0")</f>
        <v>86.856923076923081</v>
      </c>
      <c r="BM537" s="64">
        <f>IFERROR(X537*I537/H537,"0")</f>
        <v>92.004000000000005</v>
      </c>
      <c r="BN537" s="64">
        <f>IFERROR(1/J537*(W537/H537),"0")</f>
        <v>0.18543956043956045</v>
      </c>
      <c r="BO537" s="64">
        <f>IFERROR(1/J537*(X537/H537),"0")</f>
        <v>0.19642857142857142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10.384615384615385</v>
      </c>
      <c r="X540" s="386">
        <f>IFERROR(X537/H537,"0")+IFERROR(X538/H538,"0")+IFERROR(X539/H539,"0")</f>
        <v>11</v>
      </c>
      <c r="Y540" s="386">
        <f>IFERROR(IF(Y537="",0,Y537),"0")+IFERROR(IF(Y538="",0,Y538),"0")+IFERROR(IF(Y539="",0,Y539),"0")</f>
        <v>0.23924999999999999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81</v>
      </c>
      <c r="X541" s="386">
        <f>IFERROR(SUM(X537:X539),"0")</f>
        <v>85.8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6425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6531.7200000000012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6743.9383261346493</v>
      </c>
      <c r="X550" s="386">
        <f>IFERROR(SUM(BM22:BM546),"0")</f>
        <v>6857.1419999999989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11</v>
      </c>
      <c r="X551" s="38">
        <f>ROUNDUP(SUM(BO22:BO546),0)</f>
        <v>11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7018.9383261346493</v>
      </c>
      <c r="X552" s="386">
        <f>GrossWeightTotalR+PalletQtyTotalR*25</f>
        <v>7132.1419999999989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881.92224142959435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899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12.297319999999999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32.400000000000006</v>
      </c>
      <c r="D559" s="46">
        <f>IFERROR(X59*1,"0")+IFERROR(X60*1,"0")+IFERROR(X61*1,"0")+IFERROR(X62*1,"0")</f>
        <v>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485.6</v>
      </c>
      <c r="F559" s="46">
        <f>IFERROR(X133*1,"0")+IFERROR(X134*1,"0")+IFERROR(X135*1,"0")+IFERROR(X136*1,"0")+IFERROR(X137*1,"0")</f>
        <v>105.30000000000001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155.4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793.2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44.1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3889.8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140.4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16.8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749.5200000000001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94.2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