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7,24 ПОКОМ КИ филиалы\"/>
    </mc:Choice>
  </mc:AlternateContent>
  <xr:revisionPtr revIDLastSave="0" documentId="13_ncr:1_{7A96620C-EEAE-4A72-84A5-F4CFC83D85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3" i="1" l="1"/>
  <c r="P97" i="1"/>
  <c r="P96" i="1"/>
  <c r="P56" i="1"/>
  <c r="P55" i="1"/>
  <c r="P54" i="1"/>
  <c r="P53" i="1"/>
  <c r="P51" i="1"/>
  <c r="P50" i="1"/>
  <c r="P48" i="1"/>
  <c r="P47" i="1"/>
  <c r="P46" i="1"/>
  <c r="P45" i="1"/>
  <c r="P44" i="1"/>
  <c r="P43" i="1"/>
  <c r="P36" i="1"/>
  <c r="P33" i="1"/>
  <c r="P29" i="1"/>
  <c r="P28" i="1"/>
  <c r="P27" i="1"/>
  <c r="P24" i="1"/>
  <c r="P23" i="1"/>
  <c r="P21" i="1"/>
  <c r="P20" i="1"/>
  <c r="P19" i="1"/>
  <c r="AB87" i="1" l="1"/>
  <c r="AB41" i="1"/>
  <c r="E96" i="1"/>
  <c r="O96" i="1" s="1"/>
  <c r="E97" i="1"/>
  <c r="O97" i="1" s="1"/>
  <c r="T97" i="1" s="1"/>
  <c r="E93" i="1"/>
  <c r="O93" i="1" s="1"/>
  <c r="F62" i="1"/>
  <c r="E62" i="1"/>
  <c r="O7" i="1"/>
  <c r="P7" i="1" s="1"/>
  <c r="AB7" i="1" s="1"/>
  <c r="O8" i="1"/>
  <c r="T8" i="1" s="1"/>
  <c r="O9" i="1"/>
  <c r="P9" i="1" s="1"/>
  <c r="AB9" i="1" s="1"/>
  <c r="O10" i="1"/>
  <c r="T10" i="1" s="1"/>
  <c r="O11" i="1"/>
  <c r="P11" i="1" s="1"/>
  <c r="AB11" i="1" s="1"/>
  <c r="O12" i="1"/>
  <c r="T12" i="1" s="1"/>
  <c r="O13" i="1"/>
  <c r="AB13" i="1" s="1"/>
  <c r="O14" i="1"/>
  <c r="T14" i="1" s="1"/>
  <c r="O15" i="1"/>
  <c r="P15" i="1" s="1"/>
  <c r="AB15" i="1" s="1"/>
  <c r="O16" i="1"/>
  <c r="T16" i="1" s="1"/>
  <c r="O17" i="1"/>
  <c r="AB17" i="1" s="1"/>
  <c r="O18" i="1"/>
  <c r="T18" i="1" s="1"/>
  <c r="O19" i="1"/>
  <c r="AB19" i="1" s="1"/>
  <c r="O20" i="1"/>
  <c r="T20" i="1" s="1"/>
  <c r="O21" i="1"/>
  <c r="AB21" i="1" s="1"/>
  <c r="O22" i="1"/>
  <c r="T22" i="1" s="1"/>
  <c r="O23" i="1"/>
  <c r="AB23" i="1" s="1"/>
  <c r="O24" i="1"/>
  <c r="T24" i="1" s="1"/>
  <c r="O25" i="1"/>
  <c r="O26" i="1"/>
  <c r="T26" i="1" s="1"/>
  <c r="O27" i="1"/>
  <c r="AB27" i="1" s="1"/>
  <c r="O28" i="1"/>
  <c r="T28" i="1" s="1"/>
  <c r="O29" i="1"/>
  <c r="AB29" i="1" s="1"/>
  <c r="O30" i="1"/>
  <c r="T30" i="1" s="1"/>
  <c r="O31" i="1"/>
  <c r="P31" i="1" s="1"/>
  <c r="AB31" i="1" s="1"/>
  <c r="O32" i="1"/>
  <c r="T32" i="1" s="1"/>
  <c r="O33" i="1"/>
  <c r="AB33" i="1" s="1"/>
  <c r="O34" i="1"/>
  <c r="T34" i="1" s="1"/>
  <c r="O35" i="1"/>
  <c r="P35" i="1" s="1"/>
  <c r="AB35" i="1" s="1"/>
  <c r="O36" i="1"/>
  <c r="T36" i="1" s="1"/>
  <c r="O37" i="1"/>
  <c r="AB37" i="1" s="1"/>
  <c r="O38" i="1"/>
  <c r="T38" i="1" s="1"/>
  <c r="O39" i="1"/>
  <c r="P39" i="1" s="1"/>
  <c r="AB39" i="1" s="1"/>
  <c r="O40" i="1"/>
  <c r="O41" i="1"/>
  <c r="O42" i="1"/>
  <c r="O43" i="1"/>
  <c r="AB43" i="1" s="1"/>
  <c r="O44" i="1"/>
  <c r="O45" i="1"/>
  <c r="AB45" i="1" s="1"/>
  <c r="O46" i="1"/>
  <c r="O47" i="1"/>
  <c r="AB47" i="1" s="1"/>
  <c r="O48" i="1"/>
  <c r="O49" i="1"/>
  <c r="P49" i="1" s="1"/>
  <c r="AB49" i="1" s="1"/>
  <c r="O50" i="1"/>
  <c r="O51" i="1"/>
  <c r="AB51" i="1" s="1"/>
  <c r="O52" i="1"/>
  <c r="O53" i="1"/>
  <c r="AB53" i="1" s="1"/>
  <c r="O54" i="1"/>
  <c r="O55" i="1"/>
  <c r="AB55" i="1" s="1"/>
  <c r="O56" i="1"/>
  <c r="O57" i="1"/>
  <c r="P57" i="1" s="1"/>
  <c r="AB57" i="1" s="1"/>
  <c r="O58" i="1"/>
  <c r="T58" i="1" s="1"/>
  <c r="O59" i="1"/>
  <c r="AB59" i="1" s="1"/>
  <c r="O60" i="1"/>
  <c r="T60" i="1" s="1"/>
  <c r="O61" i="1"/>
  <c r="AB61" i="1" s="1"/>
  <c r="O62" i="1"/>
  <c r="O63" i="1"/>
  <c r="P63" i="1" s="1"/>
  <c r="AB63" i="1" s="1"/>
  <c r="O64" i="1"/>
  <c r="T64" i="1" s="1"/>
  <c r="O65" i="1"/>
  <c r="P65" i="1" s="1"/>
  <c r="AB65" i="1" s="1"/>
  <c r="O66" i="1"/>
  <c r="T66" i="1" s="1"/>
  <c r="O67" i="1"/>
  <c r="P67" i="1" s="1"/>
  <c r="O68" i="1"/>
  <c r="T68" i="1" s="1"/>
  <c r="O69" i="1"/>
  <c r="P69" i="1" s="1"/>
  <c r="AB69" i="1" s="1"/>
  <c r="O70" i="1"/>
  <c r="O71" i="1"/>
  <c r="P71" i="1" s="1"/>
  <c r="AB71" i="1" s="1"/>
  <c r="O72" i="1"/>
  <c r="O73" i="1"/>
  <c r="P73" i="1" s="1"/>
  <c r="AB73" i="1" s="1"/>
  <c r="O74" i="1"/>
  <c r="O75" i="1"/>
  <c r="O76" i="1"/>
  <c r="O77" i="1"/>
  <c r="P77" i="1" s="1"/>
  <c r="AB77" i="1" s="1"/>
  <c r="O78" i="1"/>
  <c r="O79" i="1"/>
  <c r="O80" i="1"/>
  <c r="O81" i="1"/>
  <c r="P81" i="1" s="1"/>
  <c r="AB81" i="1" s="1"/>
  <c r="O82" i="1"/>
  <c r="O83" i="1"/>
  <c r="P83" i="1" s="1"/>
  <c r="AB83" i="1" s="1"/>
  <c r="O84" i="1"/>
  <c r="O85" i="1"/>
  <c r="T85" i="1" s="1"/>
  <c r="O86" i="1"/>
  <c r="P86" i="1" s="1"/>
  <c r="O87" i="1"/>
  <c r="T87" i="1" s="1"/>
  <c r="O88" i="1"/>
  <c r="T88" i="1" s="1"/>
  <c r="O89" i="1"/>
  <c r="T89" i="1" s="1"/>
  <c r="O90" i="1"/>
  <c r="O91" i="1"/>
  <c r="T91" i="1" s="1"/>
  <c r="O92" i="1"/>
  <c r="T92" i="1" s="1"/>
  <c r="O94" i="1"/>
  <c r="S94" i="1" s="1"/>
  <c r="O95" i="1"/>
  <c r="O98" i="1"/>
  <c r="T98" i="1" s="1"/>
  <c r="O6" i="1"/>
  <c r="AB25" i="1"/>
  <c r="AB26" i="1"/>
  <c r="AB38" i="1"/>
  <c r="AB58" i="1"/>
  <c r="AB75" i="1"/>
  <c r="AB88" i="1"/>
  <c r="AB91" i="1"/>
  <c r="AB92" i="1"/>
  <c r="AB94" i="1"/>
  <c r="AB67" i="1" l="1"/>
  <c r="P79" i="1"/>
  <c r="AB79" i="1" s="1"/>
  <c r="T62" i="1"/>
  <c r="P85" i="1"/>
  <c r="S85" i="1" s="1"/>
  <c r="S97" i="1"/>
  <c r="T95" i="1"/>
  <c r="AB95" i="1"/>
  <c r="P90" i="1"/>
  <c r="AB90" i="1" s="1"/>
  <c r="AB86" i="1"/>
  <c r="T84" i="1"/>
  <c r="P84" i="1"/>
  <c r="AB84" i="1" s="1"/>
  <c r="T82" i="1"/>
  <c r="AB82" i="1"/>
  <c r="T80" i="1"/>
  <c r="AB80" i="1"/>
  <c r="T78" i="1"/>
  <c r="P78" i="1"/>
  <c r="AB78" i="1" s="1"/>
  <c r="T76" i="1"/>
  <c r="P76" i="1"/>
  <c r="AB76" i="1" s="1"/>
  <c r="T74" i="1"/>
  <c r="P74" i="1"/>
  <c r="AB74" i="1" s="1"/>
  <c r="T72" i="1"/>
  <c r="P72" i="1"/>
  <c r="AB72" i="1" s="1"/>
  <c r="T70" i="1"/>
  <c r="P70" i="1"/>
  <c r="AB70" i="1" s="1"/>
  <c r="T56" i="1"/>
  <c r="AB56" i="1"/>
  <c r="T54" i="1"/>
  <c r="AB54" i="1"/>
  <c r="T52" i="1"/>
  <c r="P52" i="1"/>
  <c r="AB52" i="1" s="1"/>
  <c r="T50" i="1"/>
  <c r="AB50" i="1"/>
  <c r="T48" i="1"/>
  <c r="AB48" i="1"/>
  <c r="T46" i="1"/>
  <c r="AB46" i="1"/>
  <c r="T44" i="1"/>
  <c r="AB44" i="1"/>
  <c r="T42" i="1"/>
  <c r="AB42" i="1"/>
  <c r="T40" i="1"/>
  <c r="P40" i="1"/>
  <c r="AB40" i="1" s="1"/>
  <c r="T93" i="1"/>
  <c r="AB93" i="1"/>
  <c r="T96" i="1"/>
  <c r="AB96" i="1"/>
  <c r="P8" i="1"/>
  <c r="AB8" i="1" s="1"/>
  <c r="P12" i="1"/>
  <c r="AB12" i="1" s="1"/>
  <c r="P16" i="1"/>
  <c r="AB16" i="1" s="1"/>
  <c r="AB20" i="1"/>
  <c r="AB24" i="1"/>
  <c r="P30" i="1"/>
  <c r="AB30" i="1" s="1"/>
  <c r="AB34" i="1"/>
  <c r="P60" i="1"/>
  <c r="AB60" i="1" s="1"/>
  <c r="P64" i="1"/>
  <c r="AB64" i="1" s="1"/>
  <c r="P68" i="1"/>
  <c r="AB68" i="1" s="1"/>
  <c r="P6" i="1"/>
  <c r="AB6" i="1" s="1"/>
  <c r="P10" i="1"/>
  <c r="AB10" i="1" s="1"/>
  <c r="P14" i="1"/>
  <c r="AB14" i="1" s="1"/>
  <c r="P18" i="1"/>
  <c r="AB18" i="1" s="1"/>
  <c r="AB22" i="1"/>
  <c r="AB28" i="1"/>
  <c r="P32" i="1"/>
  <c r="AB32" i="1" s="1"/>
  <c r="AB36" i="1"/>
  <c r="P62" i="1"/>
  <c r="AB62" i="1" s="1"/>
  <c r="AB66" i="1"/>
  <c r="S91" i="1"/>
  <c r="S87" i="1"/>
  <c r="T94" i="1"/>
  <c r="P98" i="1"/>
  <c r="AB98" i="1" s="1"/>
  <c r="T6" i="1"/>
  <c r="S95" i="1"/>
  <c r="S82" i="1"/>
  <c r="S66" i="1"/>
  <c r="S58" i="1"/>
  <c r="S54" i="1"/>
  <c r="S42" i="1"/>
  <c r="S38" i="1"/>
  <c r="S26" i="1"/>
  <c r="S22" i="1"/>
  <c r="S14" i="1"/>
  <c r="T90" i="1"/>
  <c r="T86" i="1"/>
  <c r="T83" i="1"/>
  <c r="S83" i="1"/>
  <c r="T81" i="1"/>
  <c r="S81" i="1"/>
  <c r="T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92" i="1"/>
  <c r="S88" i="1"/>
  <c r="S68" i="1"/>
  <c r="S3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52" i="1"/>
  <c r="S84" i="1"/>
  <c r="S10" i="1"/>
  <c r="S18" i="1"/>
  <c r="S78" i="1"/>
  <c r="S93" i="1"/>
  <c r="S12" i="1"/>
  <c r="S28" i="1"/>
  <c r="S44" i="1"/>
  <c r="S60" i="1"/>
  <c r="S76" i="1"/>
  <c r="S46" i="1"/>
  <c r="S70" i="1"/>
  <c r="AB97" i="1"/>
  <c r="S79" i="1"/>
  <c r="S8" i="1"/>
  <c r="S16" i="1"/>
  <c r="S24" i="1"/>
  <c r="S32" i="1"/>
  <c r="S64" i="1"/>
  <c r="S62" i="1"/>
  <c r="AB85" i="1"/>
  <c r="S40" i="1"/>
  <c r="S48" i="1"/>
  <c r="S56" i="1"/>
  <c r="S72" i="1"/>
  <c r="S80" i="1"/>
  <c r="S96" i="1"/>
  <c r="S30" i="1"/>
  <c r="S50" i="1"/>
  <c r="S74" i="1"/>
  <c r="S98" i="1"/>
  <c r="S86" i="1"/>
  <c r="S90" i="1"/>
  <c r="AB89" i="1"/>
  <c r="S89" i="1"/>
  <c r="P5" i="1"/>
  <c r="S34" i="1"/>
  <c r="S6" i="1"/>
  <c r="K5" i="1"/>
  <c r="AB5" i="1" l="1"/>
</calcChain>
</file>

<file path=xl/sharedStrings.xml><?xml version="1.0" encoding="utf-8"?>
<sst xmlns="http://schemas.openxmlformats.org/spreadsheetml/2006/main" count="341" uniqueCount="140">
  <si>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</si>
  <si>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</si>
  <si>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</si>
  <si>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</si>
  <si>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</si>
  <si>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</si>
  <si>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</si>
  <si>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</si>
  <si>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</si>
  <si>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</si>
  <si>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</si>
  <si>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</si>
  <si>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</si>
  <si>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</si>
  <si>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</si>
  <si>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</si>
  <si>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</si>
  <si>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</si>
  <si>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</si>
  <si>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</si>
  <si>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</si>
  <si>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</si>
  <si>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10,07,</t>
  </si>
  <si>
    <t>04,07,</t>
  </si>
  <si>
    <t>03,07,</t>
  </si>
  <si>
    <t>27,06,</t>
  </si>
  <si>
    <t>26,06,</t>
  </si>
  <si>
    <t>20,06,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</si>
  <si>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</si>
  <si>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</si>
  <si>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</si>
  <si>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</si>
  <si>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</si>
  <si>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</si>
  <si>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</si>
  <si>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</si>
  <si>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</si>
  <si>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</si>
  <si>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</si>
  <si>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</si>
  <si>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</si>
  <si>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</si>
  <si>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</si>
  <si>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</si>
  <si>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</si>
  <si>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</si>
  <si>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</si>
  <si>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</si>
  <si>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</si>
  <si>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</si>
  <si>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</si>
  <si>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</si>
  <si>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</si>
  <si>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</si>
  <si>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</si>
  <si>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</si>
  <si>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</si>
  <si>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</si>
  <si>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</si>
  <si>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</si>
  <si>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</si>
  <si>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</si>
  <si>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</si>
  <si>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</si>
  <si>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</si>
  <si>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</si>
  <si>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</si>
  <si>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</si>
  <si>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</si>
  <si>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</si>
  <si>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</si>
  <si>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</si>
  <si>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</si>
  <si>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</si>
  <si>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</si>
  <si>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</si>
  <si>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</si>
  <si>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</si>
  <si>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</si>
  <si>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</si>
  <si>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</si>
  <si>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</si>
  <si>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</si>
  <si>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</si>
  <si>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</si>
  <si>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</si>
  <si>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</si>
  <si>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</si>
  <si>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</si>
  <si>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</si>
  <si>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</si>
  <si>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</si>
  <si>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</si>
  <si>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</si>
  <si>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</si>
  <si>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</si>
  <si>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</si>
  <si>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</si>
  <si>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</si>
  <si>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</si>
  <si>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</si>
  <si>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</si>
  <si>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</si>
  <si>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</si>
  <si>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не в матрице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</si>
  <si>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</si>
  <si>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</si>
  <si>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</si>
  <si>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тоже что 328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</si>
  <si>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</si>
  <si>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</si>
  <si>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</si>
  <si>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</si>
  <si>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</si>
  <si>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</si>
  <si>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</si>
  <si>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необходимо увеличить продажи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</si>
  <si>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</si>
  <si>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</si>
  <si>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26,06,24 филиал обнулил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</si>
  <si>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</si>
  <si>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</si>
  <si>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</si>
  <si>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</si>
  <si>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</si>
  <si>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</si>
  <si>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</si>
  <si>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</si>
  <si>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</si>
  <si>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</si>
  <si>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</si>
  <si>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</si>
  <si>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</si>
  <si>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</si>
  <si>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</si>
  <si>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нет в пути</t>
  </si>
  <si>
    <r>
      <t>тоже что - 494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</si>
  <si>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заказ</t>
  </si>
  <si>
    <t>14,07,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</si>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</sst>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1" sqref="AA11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140625" style="8" customWidth="1"/>
    <col min="8" max="8" width="5.140625" customWidth="1"/>
    <col min="9" max="9" width="15.28515625" customWidth="1"/>
    <col min="10" max="11" width="6.85546875" customWidth="1"/>
    <col min="12" max="14" width="1" customWidth="1"/>
    <col min="15" max="17" width="6.5703125" customWidth="1"/>
    <col min="18" max="18" width="21.28515625" customWidth="1"/>
    <col min="19" max="20" width="5.140625" customWidth="1"/>
    <col min="21" max="26" width="6.85546875" customWidth="1"/>
    <col min="27" max="27" width="39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7" t="s">
        <v>135</v>
      </c>
      <c r="O4" s="1" t="s">
        <v>22</v>
      </c>
      <c r="P4" s="1" t="s">
        <v>138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46157.668999999994</v>
      </c>
      <c r="F5" s="4">
        <f>SUM(F6:F497)</f>
        <v>62081.770000000004</v>
      </c>
      <c r="G5" s="6"/>
      <c r="H5" s="1"/>
      <c r="I5" s="1"/>
      <c r="J5" s="4">
        <f t="shared" ref="J5:Q5" si="0">SUM(J6:J497)</f>
        <v>43840.13</v>
      </c>
      <c r="K5" s="4">
        <f t="shared" si="0"/>
        <v>2317.5389999999993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9231.5337999999992</v>
      </c>
      <c r="P5" s="4">
        <f t="shared" si="0"/>
        <v>23982.966500000002</v>
      </c>
      <c r="Q5" s="4">
        <f t="shared" si="0"/>
        <v>0</v>
      </c>
      <c r="R5" s="1"/>
      <c r="S5" s="1"/>
      <c r="T5" s="1"/>
      <c r="U5" s="4">
        <f t="shared" ref="U5:Z5" si="1">SUM(U6:U497)</f>
        <v>9121.5429999999978</v>
      </c>
      <c r="V5" s="4">
        <f t="shared" si="1"/>
        <v>9839.7286000000004</v>
      </c>
      <c r="W5" s="4">
        <f t="shared" si="1"/>
        <v>10537.759800000002</v>
      </c>
      <c r="X5" s="4">
        <f t="shared" si="1"/>
        <v>9815.0384000000013</v>
      </c>
      <c r="Y5" s="4">
        <f t="shared" si="1"/>
        <v>9958.8130000000001</v>
      </c>
      <c r="Z5" s="4">
        <f t="shared" si="1"/>
        <v>10323.889800000001</v>
      </c>
      <c r="AA5" s="1"/>
      <c r="AB5" s="4">
        <f>SUM(AB6:AB497)</f>
        <v>17553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1220.461</v>
      </c>
      <c r="D6" s="1">
        <v>1440.192</v>
      </c>
      <c r="E6" s="1">
        <v>1105.191</v>
      </c>
      <c r="F6" s="1">
        <v>1336.644</v>
      </c>
      <c r="G6" s="6">
        <v>1</v>
      </c>
      <c r="H6" s="1">
        <v>50</v>
      </c>
      <c r="I6" s="1" t="s">
        <v>31</v>
      </c>
      <c r="J6" s="1">
        <v>1035.18</v>
      </c>
      <c r="K6" s="1">
        <f t="shared" ref="K6:K37" si="2">E6-J6</f>
        <v>70.010999999999967</v>
      </c>
      <c r="L6" s="1"/>
      <c r="M6" s="1"/>
      <c r="N6" s="1"/>
      <c r="O6" s="1">
        <f>E6/5</f>
        <v>221.03820000000002</v>
      </c>
      <c r="P6" s="5">
        <f>10*O6-F6</f>
        <v>873.73800000000006</v>
      </c>
      <c r="Q6" s="5"/>
      <c r="R6" s="1"/>
      <c r="S6" s="1">
        <f>(F6+P6)/O6</f>
        <v>10</v>
      </c>
      <c r="T6" s="1">
        <f>F6/O6</f>
        <v>6.0471176475378456</v>
      </c>
      <c r="U6" s="1">
        <v>192.41079999999999</v>
      </c>
      <c r="V6" s="1">
        <v>202.20760000000001</v>
      </c>
      <c r="W6" s="1">
        <v>217.4992</v>
      </c>
      <c r="X6" s="1">
        <v>197.3348</v>
      </c>
      <c r="Y6" s="1">
        <v>193.78800000000001</v>
      </c>
      <c r="Z6" s="1">
        <v>198.23439999999999</v>
      </c>
      <c r="AA6" s="1"/>
      <c r="AB6" s="1">
        <f t="shared" ref="AB6:AB37" si="3">ROUND(P6*G6,0)</f>
        <v>874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30</v>
      </c>
      <c r="C7" s="1">
        <v>44.726999999999997</v>
      </c>
      <c r="D7" s="1">
        <v>36.512999999999998</v>
      </c>
      <c r="E7" s="1">
        <v>36.438000000000002</v>
      </c>
      <c r="F7" s="1">
        <v>43.970999999999997</v>
      </c>
      <c r="G7" s="6">
        <v>1</v>
      </c>
      <c r="H7" s="1">
        <v>30</v>
      </c>
      <c r="I7" s="1" t="s">
        <v>31</v>
      </c>
      <c r="J7" s="1">
        <v>31.9</v>
      </c>
      <c r="K7" s="1">
        <f t="shared" si="2"/>
        <v>4.5380000000000038</v>
      </c>
      <c r="L7" s="1"/>
      <c r="M7" s="1"/>
      <c r="N7" s="1"/>
      <c r="O7" s="1">
        <f t="shared" ref="O7:O70" si="4">E7/5</f>
        <v>7.2876000000000003</v>
      </c>
      <c r="P7" s="5">
        <f t="shared" ref="P7:P18" si="5">10*O7-F7</f>
        <v>28.905000000000008</v>
      </c>
      <c r="Q7" s="5"/>
      <c r="R7" s="1"/>
      <c r="S7" s="1">
        <f t="shared" ref="S7:S70" si="6">(F7+P7)/O7</f>
        <v>10</v>
      </c>
      <c r="T7" s="1">
        <f t="shared" ref="T7:T70" si="7">F7/O7</f>
        <v>6.0336736374114928</v>
      </c>
      <c r="U7" s="1">
        <v>7.0195999999999996</v>
      </c>
      <c r="V7" s="1">
        <v>7.4753999999999996</v>
      </c>
      <c r="W7" s="1">
        <v>7.6953999999999994</v>
      </c>
      <c r="X7" s="1">
        <v>8.3795999999999999</v>
      </c>
      <c r="Y7" s="1">
        <v>12.670400000000001</v>
      </c>
      <c r="Z7" s="1">
        <v>11.1912</v>
      </c>
      <c r="AA7" s="1" t="s">
        <v>139</v>
      </c>
      <c r="AB7" s="1">
        <f t="shared" si="3"/>
        <v>29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428.60899999999998</v>
      </c>
      <c r="D8" s="1">
        <v>782.77</v>
      </c>
      <c r="E8" s="1">
        <v>463.041</v>
      </c>
      <c r="F8" s="1">
        <v>661.97299999999996</v>
      </c>
      <c r="G8" s="6">
        <v>1</v>
      </c>
      <c r="H8" s="1">
        <v>45</v>
      </c>
      <c r="I8" s="1" t="s">
        <v>31</v>
      </c>
      <c r="J8" s="1">
        <v>430.1</v>
      </c>
      <c r="K8" s="1">
        <f t="shared" si="2"/>
        <v>32.940999999999974</v>
      </c>
      <c r="L8" s="1"/>
      <c r="M8" s="1"/>
      <c r="N8" s="1"/>
      <c r="O8" s="1">
        <f t="shared" si="4"/>
        <v>92.608199999999997</v>
      </c>
      <c r="P8" s="5">
        <f t="shared" si="5"/>
        <v>264.10900000000004</v>
      </c>
      <c r="Q8" s="5"/>
      <c r="R8" s="1"/>
      <c r="S8" s="1">
        <f t="shared" si="6"/>
        <v>10</v>
      </c>
      <c r="T8" s="1">
        <f t="shared" si="7"/>
        <v>7.1481035156713979</v>
      </c>
      <c r="U8" s="1">
        <v>93.402200000000008</v>
      </c>
      <c r="V8" s="1">
        <v>95.566200000000009</v>
      </c>
      <c r="W8" s="1">
        <v>84.421000000000006</v>
      </c>
      <c r="X8" s="1">
        <v>81.709400000000002</v>
      </c>
      <c r="Y8" s="1">
        <v>94.681600000000003</v>
      </c>
      <c r="Z8" s="1">
        <v>97.094799999999992</v>
      </c>
      <c r="AA8" s="1"/>
      <c r="AB8" s="1">
        <f t="shared" si="3"/>
        <v>264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34</v>
      </c>
      <c r="B9" s="1" t="s">
        <v>30</v>
      </c>
      <c r="C9" s="1">
        <v>890.19600000000003</v>
      </c>
      <c r="D9" s="1">
        <v>1120.173</v>
      </c>
      <c r="E9" s="1">
        <v>693.41399999999999</v>
      </c>
      <c r="F9" s="1">
        <v>1240.567</v>
      </c>
      <c r="G9" s="6">
        <v>1</v>
      </c>
      <c r="H9" s="1">
        <v>45</v>
      </c>
      <c r="I9" s="1" t="s">
        <v>31</v>
      </c>
      <c r="J9" s="1">
        <v>627.5</v>
      </c>
      <c r="K9" s="1">
        <f t="shared" si="2"/>
        <v>65.913999999999987</v>
      </c>
      <c r="L9" s="1"/>
      <c r="M9" s="1"/>
      <c r="N9" s="1"/>
      <c r="O9" s="1">
        <f t="shared" si="4"/>
        <v>138.68279999999999</v>
      </c>
      <c r="P9" s="5">
        <f t="shared" si="5"/>
        <v>146.26099999999997</v>
      </c>
      <c r="Q9" s="5"/>
      <c r="R9" s="1"/>
      <c r="S9" s="1">
        <f t="shared" si="6"/>
        <v>10</v>
      </c>
      <c r="T9" s="1">
        <f t="shared" si="7"/>
        <v>8.945355876864328</v>
      </c>
      <c r="U9" s="1">
        <v>150.63040000000001</v>
      </c>
      <c r="V9" s="1">
        <v>117.6472</v>
      </c>
      <c r="W9" s="1">
        <v>134.23140000000001</v>
      </c>
      <c r="X9" s="1">
        <v>132.239</v>
      </c>
      <c r="Y9" s="1">
        <v>115.8214</v>
      </c>
      <c r="Z9" s="1">
        <v>122.5042</v>
      </c>
      <c r="AA9" s="1"/>
      <c r="AB9" s="1">
        <f t="shared" si="3"/>
        <v>146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35</v>
      </c>
      <c r="B10" s="1" t="s">
        <v>30</v>
      </c>
      <c r="C10" s="1">
        <v>299.73899999999998</v>
      </c>
      <c r="D10" s="1">
        <v>435.90699999999998</v>
      </c>
      <c r="E10" s="1">
        <v>245.15899999999999</v>
      </c>
      <c r="F10" s="1">
        <v>429.09</v>
      </c>
      <c r="G10" s="6">
        <v>1</v>
      </c>
      <c r="H10" s="1">
        <v>40</v>
      </c>
      <c r="I10" s="1" t="s">
        <v>31</v>
      </c>
      <c r="J10" s="1">
        <v>296.14999999999998</v>
      </c>
      <c r="K10" s="1">
        <f t="shared" si="2"/>
        <v>-50.990999999999985</v>
      </c>
      <c r="L10" s="1"/>
      <c r="M10" s="1"/>
      <c r="N10" s="1"/>
      <c r="O10" s="1">
        <f t="shared" si="4"/>
        <v>49.031799999999997</v>
      </c>
      <c r="P10" s="5">
        <f t="shared" si="5"/>
        <v>61.228000000000009</v>
      </c>
      <c r="Q10" s="5"/>
      <c r="R10" s="1"/>
      <c r="S10" s="1">
        <f t="shared" si="6"/>
        <v>10</v>
      </c>
      <c r="T10" s="1">
        <f t="shared" si="7"/>
        <v>8.751259386765323</v>
      </c>
      <c r="U10" s="1">
        <v>52.926199999999987</v>
      </c>
      <c r="V10" s="1">
        <v>53.644599999999997</v>
      </c>
      <c r="W10" s="1">
        <v>54.557000000000002</v>
      </c>
      <c r="X10" s="1">
        <v>47.386399999999988</v>
      </c>
      <c r="Y10" s="1">
        <v>59.117199999999997</v>
      </c>
      <c r="Z10" s="1">
        <v>57.004199999999997</v>
      </c>
      <c r="AA10" s="1"/>
      <c r="AB10" s="1">
        <f t="shared" si="3"/>
        <v>61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36</v>
      </c>
      <c r="B11" s="1" t="s">
        <v>37</v>
      </c>
      <c r="C11" s="1">
        <v>457</v>
      </c>
      <c r="D11" s="1">
        <v>366</v>
      </c>
      <c r="E11" s="1">
        <v>282</v>
      </c>
      <c r="F11" s="1">
        <v>433</v>
      </c>
      <c r="G11" s="6">
        <v>0.45</v>
      </c>
      <c r="H11" s="1">
        <v>45</v>
      </c>
      <c r="I11" s="1" t="s">
        <v>31</v>
      </c>
      <c r="J11" s="1">
        <v>285</v>
      </c>
      <c r="K11" s="1">
        <f t="shared" si="2"/>
        <v>-3</v>
      </c>
      <c r="L11" s="1"/>
      <c r="M11" s="1"/>
      <c r="N11" s="1"/>
      <c r="O11" s="1">
        <f t="shared" si="4"/>
        <v>56.4</v>
      </c>
      <c r="P11" s="5">
        <f t="shared" si="5"/>
        <v>131</v>
      </c>
      <c r="Q11" s="5"/>
      <c r="R11" s="1"/>
      <c r="S11" s="1">
        <f t="shared" si="6"/>
        <v>10</v>
      </c>
      <c r="T11" s="1">
        <f t="shared" si="7"/>
        <v>7.6773049645390072</v>
      </c>
      <c r="U11" s="1">
        <v>59.089200000000012</v>
      </c>
      <c r="V11" s="1">
        <v>55.089200000000012</v>
      </c>
      <c r="W11" s="1">
        <v>65.294799999999995</v>
      </c>
      <c r="X11" s="1">
        <v>66.294799999999995</v>
      </c>
      <c r="Y11" s="1">
        <v>51.270799999999987</v>
      </c>
      <c r="Z11" s="1">
        <v>53.470799999999997</v>
      </c>
      <c r="AA11" s="1"/>
      <c r="AB11" s="1">
        <f t="shared" si="3"/>
        <v>59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37</v>
      </c>
      <c r="C12" s="1">
        <v>514</v>
      </c>
      <c r="D12" s="1">
        <v>1092</v>
      </c>
      <c r="E12" s="1">
        <v>558</v>
      </c>
      <c r="F12" s="1">
        <v>963</v>
      </c>
      <c r="G12" s="6">
        <v>0.45</v>
      </c>
      <c r="H12" s="1">
        <v>45</v>
      </c>
      <c r="I12" s="1" t="s">
        <v>31</v>
      </c>
      <c r="J12" s="1">
        <v>562</v>
      </c>
      <c r="K12" s="1">
        <f t="shared" si="2"/>
        <v>-4</v>
      </c>
      <c r="L12" s="1"/>
      <c r="M12" s="1"/>
      <c r="N12" s="1"/>
      <c r="O12" s="1">
        <f t="shared" si="4"/>
        <v>111.6</v>
      </c>
      <c r="P12" s="5">
        <f t="shared" si="5"/>
        <v>153</v>
      </c>
      <c r="Q12" s="5"/>
      <c r="R12" s="1"/>
      <c r="S12" s="1">
        <f t="shared" si="6"/>
        <v>10</v>
      </c>
      <c r="T12" s="1">
        <f t="shared" si="7"/>
        <v>8.629032258064516</v>
      </c>
      <c r="U12" s="1">
        <v>128</v>
      </c>
      <c r="V12" s="1">
        <v>127</v>
      </c>
      <c r="W12" s="1">
        <v>93.6</v>
      </c>
      <c r="X12" s="1">
        <v>89.6</v>
      </c>
      <c r="Y12" s="1">
        <v>127.6508</v>
      </c>
      <c r="Z12" s="1">
        <v>140.45079999999999</v>
      </c>
      <c r="AA12" s="1"/>
      <c r="AB12" s="1">
        <f t="shared" si="3"/>
        <v>69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39</v>
      </c>
      <c r="B13" s="1" t="s">
        <v>37</v>
      </c>
      <c r="C13" s="1">
        <v>224</v>
      </c>
      <c r="D13" s="1">
        <v>30</v>
      </c>
      <c r="E13" s="1">
        <v>64</v>
      </c>
      <c r="F13" s="1">
        <v>176</v>
      </c>
      <c r="G13" s="6">
        <v>0.17</v>
      </c>
      <c r="H13" s="1">
        <v>180</v>
      </c>
      <c r="I13" s="1" t="s">
        <v>31</v>
      </c>
      <c r="J13" s="1">
        <v>60</v>
      </c>
      <c r="K13" s="1">
        <f t="shared" si="2"/>
        <v>4</v>
      </c>
      <c r="L13" s="1"/>
      <c r="M13" s="1"/>
      <c r="N13" s="1"/>
      <c r="O13" s="1">
        <f t="shared" si="4"/>
        <v>12.8</v>
      </c>
      <c r="P13" s="5"/>
      <c r="Q13" s="5"/>
      <c r="R13" s="1"/>
      <c r="S13" s="1">
        <f t="shared" si="6"/>
        <v>13.75</v>
      </c>
      <c r="T13" s="1">
        <f t="shared" si="7"/>
        <v>13.75</v>
      </c>
      <c r="U13" s="1">
        <v>14.4</v>
      </c>
      <c r="V13" s="1">
        <v>12</v>
      </c>
      <c r="W13" s="1">
        <v>24.8</v>
      </c>
      <c r="X13" s="1">
        <v>28.4</v>
      </c>
      <c r="Y13" s="1">
        <v>32.6</v>
      </c>
      <c r="Z13" s="1">
        <v>33.6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40</v>
      </c>
      <c r="B14" s="1" t="s">
        <v>37</v>
      </c>
      <c r="C14" s="1">
        <v>220</v>
      </c>
      <c r="D14" s="1">
        <v>120</v>
      </c>
      <c r="E14" s="1">
        <v>121</v>
      </c>
      <c r="F14" s="1">
        <v>184</v>
      </c>
      <c r="G14" s="6">
        <v>0.3</v>
      </c>
      <c r="H14" s="1">
        <v>40</v>
      </c>
      <c r="I14" s="1" t="s">
        <v>31</v>
      </c>
      <c r="J14" s="1">
        <v>115</v>
      </c>
      <c r="K14" s="1">
        <f t="shared" si="2"/>
        <v>6</v>
      </c>
      <c r="L14" s="1"/>
      <c r="M14" s="1"/>
      <c r="N14" s="1"/>
      <c r="O14" s="1">
        <f t="shared" si="4"/>
        <v>24.2</v>
      </c>
      <c r="P14" s="5">
        <f t="shared" si="5"/>
        <v>58</v>
      </c>
      <c r="Q14" s="5"/>
      <c r="R14" s="1"/>
      <c r="S14" s="1">
        <f t="shared" si="6"/>
        <v>10</v>
      </c>
      <c r="T14" s="1">
        <f t="shared" si="7"/>
        <v>7.6033057851239674</v>
      </c>
      <c r="U14" s="1">
        <v>22.2</v>
      </c>
      <c r="V14" s="1">
        <v>13</v>
      </c>
      <c r="W14" s="1">
        <v>20.399999999999999</v>
      </c>
      <c r="X14" s="1">
        <v>27.6</v>
      </c>
      <c r="Y14" s="1">
        <v>22</v>
      </c>
      <c r="Z14" s="1">
        <v>19.399999999999999</v>
      </c>
      <c r="AA14" s="1"/>
      <c r="AB14" s="1">
        <f t="shared" si="3"/>
        <v>17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41</v>
      </c>
      <c r="B15" s="1" t="s">
        <v>37</v>
      </c>
      <c r="C15" s="1">
        <v>185</v>
      </c>
      <c r="D15" s="1">
        <v>108</v>
      </c>
      <c r="E15" s="1">
        <v>177</v>
      </c>
      <c r="F15" s="1">
        <v>90</v>
      </c>
      <c r="G15" s="6">
        <v>0.4</v>
      </c>
      <c r="H15" s="1">
        <v>50</v>
      </c>
      <c r="I15" s="1" t="s">
        <v>31</v>
      </c>
      <c r="J15" s="1">
        <v>218</v>
      </c>
      <c r="K15" s="1">
        <f t="shared" si="2"/>
        <v>-41</v>
      </c>
      <c r="L15" s="1"/>
      <c r="M15" s="1"/>
      <c r="N15" s="1"/>
      <c r="O15" s="1">
        <f t="shared" si="4"/>
        <v>35.4</v>
      </c>
      <c r="P15" s="5">
        <f t="shared" si="5"/>
        <v>264</v>
      </c>
      <c r="Q15" s="5"/>
      <c r="R15" s="1"/>
      <c r="S15" s="1">
        <f t="shared" si="6"/>
        <v>10</v>
      </c>
      <c r="T15" s="1">
        <f t="shared" si="7"/>
        <v>2.5423728813559321</v>
      </c>
      <c r="U15" s="1">
        <v>22.2</v>
      </c>
      <c r="V15" s="1">
        <v>20.399999999999999</v>
      </c>
      <c r="W15" s="1">
        <v>24.2</v>
      </c>
      <c r="X15" s="1">
        <v>25.6</v>
      </c>
      <c r="Y15" s="1">
        <v>19.2</v>
      </c>
      <c r="Z15" s="1">
        <v>21</v>
      </c>
      <c r="AA15" s="1"/>
      <c r="AB15" s="1">
        <f t="shared" si="3"/>
        <v>106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42</v>
      </c>
      <c r="B16" s="1" t="s">
        <v>37</v>
      </c>
      <c r="C16" s="1">
        <v>304</v>
      </c>
      <c r="D16" s="1">
        <v>150</v>
      </c>
      <c r="E16" s="1">
        <v>148</v>
      </c>
      <c r="F16" s="1">
        <v>277</v>
      </c>
      <c r="G16" s="6">
        <v>0.17</v>
      </c>
      <c r="H16" s="1">
        <v>120</v>
      </c>
      <c r="I16" s="1" t="s">
        <v>31</v>
      </c>
      <c r="J16" s="1">
        <v>145</v>
      </c>
      <c r="K16" s="1">
        <f t="shared" si="2"/>
        <v>3</v>
      </c>
      <c r="L16" s="1"/>
      <c r="M16" s="1"/>
      <c r="N16" s="1"/>
      <c r="O16" s="1">
        <f t="shared" si="4"/>
        <v>29.6</v>
      </c>
      <c r="P16" s="5">
        <f t="shared" si="5"/>
        <v>19</v>
      </c>
      <c r="Q16" s="5"/>
      <c r="R16" s="1"/>
      <c r="S16" s="1">
        <f t="shared" si="6"/>
        <v>10</v>
      </c>
      <c r="T16" s="1">
        <f t="shared" si="7"/>
        <v>9.358108108108107</v>
      </c>
      <c r="U16" s="1">
        <v>26.4</v>
      </c>
      <c r="V16" s="1">
        <v>40.4</v>
      </c>
      <c r="W16" s="1">
        <v>44.4</v>
      </c>
      <c r="X16" s="1">
        <v>33.6</v>
      </c>
      <c r="Y16" s="1">
        <v>53.6</v>
      </c>
      <c r="Z16" s="1">
        <v>64</v>
      </c>
      <c r="AA16" s="1"/>
      <c r="AB16" s="1">
        <f t="shared" si="3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37</v>
      </c>
      <c r="C17" s="1">
        <v>65</v>
      </c>
      <c r="D17" s="1">
        <v>132</v>
      </c>
      <c r="E17" s="1">
        <v>61</v>
      </c>
      <c r="F17" s="1">
        <v>126</v>
      </c>
      <c r="G17" s="6">
        <v>0.35</v>
      </c>
      <c r="H17" s="1">
        <v>45</v>
      </c>
      <c r="I17" s="1" t="s">
        <v>31</v>
      </c>
      <c r="J17" s="1">
        <v>71</v>
      </c>
      <c r="K17" s="1">
        <f t="shared" si="2"/>
        <v>-10</v>
      </c>
      <c r="L17" s="1"/>
      <c r="M17" s="1"/>
      <c r="N17" s="1"/>
      <c r="O17" s="1">
        <f t="shared" si="4"/>
        <v>12.2</v>
      </c>
      <c r="P17" s="5"/>
      <c r="Q17" s="5"/>
      <c r="R17" s="1"/>
      <c r="S17" s="1">
        <f t="shared" si="6"/>
        <v>10.327868852459018</v>
      </c>
      <c r="T17" s="1">
        <f t="shared" si="7"/>
        <v>10.327868852459018</v>
      </c>
      <c r="U17" s="1">
        <v>15.4</v>
      </c>
      <c r="V17" s="1">
        <v>15.4</v>
      </c>
      <c r="W17" s="1">
        <v>12.2</v>
      </c>
      <c r="X17" s="1">
        <v>13.4</v>
      </c>
      <c r="Y17" s="1">
        <v>18.600000000000001</v>
      </c>
      <c r="Z17" s="1">
        <v>20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44</v>
      </c>
      <c r="B18" s="1" t="s">
        <v>37</v>
      </c>
      <c r="C18" s="1">
        <v>135</v>
      </c>
      <c r="D18" s="1">
        <v>144</v>
      </c>
      <c r="E18" s="1">
        <v>118</v>
      </c>
      <c r="F18" s="1">
        <v>128</v>
      </c>
      <c r="G18" s="6">
        <v>0.35</v>
      </c>
      <c r="H18" s="1">
        <v>45</v>
      </c>
      <c r="I18" s="1" t="s">
        <v>31</v>
      </c>
      <c r="J18" s="1">
        <v>166</v>
      </c>
      <c r="K18" s="1">
        <f t="shared" si="2"/>
        <v>-48</v>
      </c>
      <c r="L18" s="1"/>
      <c r="M18" s="1"/>
      <c r="N18" s="1"/>
      <c r="O18" s="1">
        <f t="shared" si="4"/>
        <v>23.6</v>
      </c>
      <c r="P18" s="5">
        <f t="shared" si="5"/>
        <v>108</v>
      </c>
      <c r="Q18" s="5"/>
      <c r="R18" s="1"/>
      <c r="S18" s="1">
        <f t="shared" si="6"/>
        <v>10</v>
      </c>
      <c r="T18" s="1">
        <f t="shared" si="7"/>
        <v>5.4237288135593218</v>
      </c>
      <c r="U18" s="1">
        <v>20.8</v>
      </c>
      <c r="V18" s="1">
        <v>21.8</v>
      </c>
      <c r="W18" s="1">
        <v>18.600000000000001</v>
      </c>
      <c r="X18" s="1">
        <v>21.4</v>
      </c>
      <c r="Y18" s="1">
        <v>24.8</v>
      </c>
      <c r="Z18" s="1">
        <v>23.4</v>
      </c>
      <c r="AA18" s="1"/>
      <c r="AB18" s="1">
        <f t="shared" si="3"/>
        <v>38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45</v>
      </c>
      <c r="B19" s="1" t="s">
        <v>30</v>
      </c>
      <c r="C19" s="1">
        <v>923.57899999999995</v>
      </c>
      <c r="D19" s="1">
        <v>1683.675</v>
      </c>
      <c r="E19" s="1">
        <v>923.43399999999997</v>
      </c>
      <c r="F19" s="1">
        <v>1503.4749999999999</v>
      </c>
      <c r="G19" s="6">
        <v>1</v>
      </c>
      <c r="H19" s="1">
        <v>55</v>
      </c>
      <c r="I19" s="1" t="s">
        <v>31</v>
      </c>
      <c r="J19" s="1">
        <v>887.7</v>
      </c>
      <c r="K19" s="1">
        <f t="shared" si="2"/>
        <v>35.733999999999924</v>
      </c>
      <c r="L19" s="1"/>
      <c r="M19" s="1"/>
      <c r="N19" s="1"/>
      <c r="O19" s="1">
        <f t="shared" si="4"/>
        <v>184.68680000000001</v>
      </c>
      <c r="P19" s="5">
        <f>9.5*O19-F19</f>
        <v>251.04960000000005</v>
      </c>
      <c r="Q19" s="5"/>
      <c r="R19" s="1"/>
      <c r="S19" s="1">
        <f t="shared" si="6"/>
        <v>9.5</v>
      </c>
      <c r="T19" s="1">
        <f t="shared" si="7"/>
        <v>8.1406738326723946</v>
      </c>
      <c r="U19" s="1">
        <v>182.12119999999999</v>
      </c>
      <c r="V19" s="1">
        <v>188.61619999999999</v>
      </c>
      <c r="W19" s="1">
        <v>186.9316</v>
      </c>
      <c r="X19" s="1">
        <v>169.00700000000001</v>
      </c>
      <c r="Y19" s="1">
        <v>187.0146</v>
      </c>
      <c r="Z19" s="1">
        <v>202.90940000000001</v>
      </c>
      <c r="AA19" s="1"/>
      <c r="AB19" s="1">
        <f t="shared" si="3"/>
        <v>251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46</v>
      </c>
      <c r="B20" s="1" t="s">
        <v>30</v>
      </c>
      <c r="C20" s="1">
        <v>2627.5720000000001</v>
      </c>
      <c r="D20" s="1">
        <v>4523.0519999999997</v>
      </c>
      <c r="E20" s="1">
        <v>2408.6289999999999</v>
      </c>
      <c r="F20" s="1">
        <v>4283.3530000000001</v>
      </c>
      <c r="G20" s="6">
        <v>1</v>
      </c>
      <c r="H20" s="1">
        <v>50</v>
      </c>
      <c r="I20" s="1" t="s">
        <v>31</v>
      </c>
      <c r="J20" s="1">
        <v>2417.4</v>
      </c>
      <c r="K20" s="1">
        <f t="shared" si="2"/>
        <v>-8.7710000000001855</v>
      </c>
      <c r="L20" s="1"/>
      <c r="M20" s="1"/>
      <c r="N20" s="1"/>
      <c r="O20" s="1">
        <f t="shared" si="4"/>
        <v>481.72579999999999</v>
      </c>
      <c r="P20" s="5">
        <f t="shared" ref="P20:P21" si="8">9.5*O20-F20</f>
        <v>293.04209999999966</v>
      </c>
      <c r="Q20" s="5"/>
      <c r="R20" s="1"/>
      <c r="S20" s="1">
        <f t="shared" si="6"/>
        <v>9.5</v>
      </c>
      <c r="T20" s="1">
        <f t="shared" si="7"/>
        <v>8.8916827788754524</v>
      </c>
      <c r="U20" s="1">
        <v>498.6454</v>
      </c>
      <c r="V20" s="1">
        <v>553.19080000000008</v>
      </c>
      <c r="W20" s="1">
        <v>567.96319999999992</v>
      </c>
      <c r="X20" s="1">
        <v>507.41160000000002</v>
      </c>
      <c r="Y20" s="1">
        <v>541.59759999999994</v>
      </c>
      <c r="Z20" s="1">
        <v>548.83879999999999</v>
      </c>
      <c r="AA20" s="1"/>
      <c r="AB20" s="1">
        <f t="shared" si="3"/>
        <v>293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47</v>
      </c>
      <c r="B21" s="1" t="s">
        <v>30</v>
      </c>
      <c r="C21" s="1">
        <v>1987.991</v>
      </c>
      <c r="D21" s="1">
        <v>2922.7370000000001</v>
      </c>
      <c r="E21" s="1">
        <v>1800.18</v>
      </c>
      <c r="F21" s="1">
        <v>2771.5039999999999</v>
      </c>
      <c r="G21" s="6">
        <v>1</v>
      </c>
      <c r="H21" s="1">
        <v>55</v>
      </c>
      <c r="I21" s="1" t="s">
        <v>31</v>
      </c>
      <c r="J21" s="1">
        <v>1732.69</v>
      </c>
      <c r="K21" s="1">
        <f t="shared" si="2"/>
        <v>67.490000000000009</v>
      </c>
      <c r="L21" s="1"/>
      <c r="M21" s="1"/>
      <c r="N21" s="1"/>
      <c r="O21" s="1">
        <f t="shared" si="4"/>
        <v>360.036</v>
      </c>
      <c r="P21" s="5">
        <f t="shared" si="8"/>
        <v>648.83800000000019</v>
      </c>
      <c r="Q21" s="5"/>
      <c r="R21" s="1"/>
      <c r="S21" s="1">
        <f t="shared" si="6"/>
        <v>9.5</v>
      </c>
      <c r="T21" s="1">
        <f t="shared" si="7"/>
        <v>7.6978524369785237</v>
      </c>
      <c r="U21" s="1">
        <v>352.09480000000002</v>
      </c>
      <c r="V21" s="1">
        <v>364.74540000000002</v>
      </c>
      <c r="W21" s="1">
        <v>367.12299999999999</v>
      </c>
      <c r="X21" s="1">
        <v>352.48140000000001</v>
      </c>
      <c r="Y21" s="1">
        <v>379.25479999999999</v>
      </c>
      <c r="Z21" s="1">
        <v>386.24099999999999</v>
      </c>
      <c r="AA21" s="1"/>
      <c r="AB21" s="1">
        <f t="shared" si="3"/>
        <v>649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48</v>
      </c>
      <c r="B22" s="1" t="s">
        <v>30</v>
      </c>
      <c r="C22" s="1">
        <v>248.37100000000001</v>
      </c>
      <c r="D22" s="1">
        <v>337.44</v>
      </c>
      <c r="E22" s="1">
        <v>145.227</v>
      </c>
      <c r="F22" s="1">
        <v>356.86500000000001</v>
      </c>
      <c r="G22" s="6">
        <v>1</v>
      </c>
      <c r="H22" s="1">
        <v>60</v>
      </c>
      <c r="I22" s="1" t="s">
        <v>31</v>
      </c>
      <c r="J22" s="1">
        <v>138.4</v>
      </c>
      <c r="K22" s="1">
        <f t="shared" si="2"/>
        <v>6.8269999999999982</v>
      </c>
      <c r="L22" s="1"/>
      <c r="M22" s="1"/>
      <c r="N22" s="1"/>
      <c r="O22" s="1">
        <f t="shared" si="4"/>
        <v>29.045400000000001</v>
      </c>
      <c r="P22" s="5"/>
      <c r="Q22" s="5"/>
      <c r="R22" s="1"/>
      <c r="S22" s="1">
        <f t="shared" si="6"/>
        <v>12.286454998037556</v>
      </c>
      <c r="T22" s="1">
        <f t="shared" si="7"/>
        <v>12.286454998037556</v>
      </c>
      <c r="U22" s="1">
        <v>43.330199999999998</v>
      </c>
      <c r="V22" s="1">
        <v>49.514600000000002</v>
      </c>
      <c r="W22" s="1">
        <v>36.3718</v>
      </c>
      <c r="X22" s="1">
        <v>39.796199999999999</v>
      </c>
      <c r="Y22" s="1">
        <v>48.003399999999999</v>
      </c>
      <c r="Z22" s="1">
        <v>45.936399999999999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49</v>
      </c>
      <c r="B23" s="1" t="s">
        <v>30</v>
      </c>
      <c r="C23" s="1">
        <v>265.27</v>
      </c>
      <c r="D23" s="1">
        <v>444.12700000000001</v>
      </c>
      <c r="E23" s="1">
        <v>257.91800000000001</v>
      </c>
      <c r="F23" s="1">
        <v>379.96499999999997</v>
      </c>
      <c r="G23" s="6">
        <v>1</v>
      </c>
      <c r="H23" s="1">
        <v>50</v>
      </c>
      <c r="I23" s="1" t="s">
        <v>31</v>
      </c>
      <c r="J23" s="1">
        <v>253.89</v>
      </c>
      <c r="K23" s="1">
        <f t="shared" si="2"/>
        <v>4.02800000000002</v>
      </c>
      <c r="L23" s="1"/>
      <c r="M23" s="1"/>
      <c r="N23" s="1"/>
      <c r="O23" s="1">
        <f t="shared" si="4"/>
        <v>51.583600000000004</v>
      </c>
      <c r="P23" s="5">
        <f t="shared" ref="P23:P24" si="9">9.5*O23-F23</f>
        <v>110.07920000000007</v>
      </c>
      <c r="Q23" s="5"/>
      <c r="R23" s="1"/>
      <c r="S23" s="1">
        <f t="shared" si="6"/>
        <v>9.5</v>
      </c>
      <c r="T23" s="1">
        <f t="shared" si="7"/>
        <v>7.3660039237276953</v>
      </c>
      <c r="U23" s="1">
        <v>52.476999999999997</v>
      </c>
      <c r="V23" s="1">
        <v>53.408399999999993</v>
      </c>
      <c r="W23" s="1">
        <v>48.078600000000002</v>
      </c>
      <c r="X23" s="1">
        <v>45.337200000000003</v>
      </c>
      <c r="Y23" s="1">
        <v>46.303400000000003</v>
      </c>
      <c r="Z23" s="1">
        <v>48.7898</v>
      </c>
      <c r="AA23" s="1"/>
      <c r="AB23" s="1">
        <f t="shared" si="3"/>
        <v>110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50</v>
      </c>
      <c r="B24" s="1" t="s">
        <v>30</v>
      </c>
      <c r="C24" s="1">
        <v>1778.4449999999999</v>
      </c>
      <c r="D24" s="1">
        <v>1666.547</v>
      </c>
      <c r="E24" s="1">
        <v>1409.279</v>
      </c>
      <c r="F24" s="1">
        <v>1731.229</v>
      </c>
      <c r="G24" s="6">
        <v>1</v>
      </c>
      <c r="H24" s="1">
        <v>55</v>
      </c>
      <c r="I24" s="1" t="s">
        <v>31</v>
      </c>
      <c r="J24" s="1">
        <v>1361.94</v>
      </c>
      <c r="K24" s="1">
        <f t="shared" si="2"/>
        <v>47.338999999999942</v>
      </c>
      <c r="L24" s="1"/>
      <c r="M24" s="1"/>
      <c r="N24" s="1"/>
      <c r="O24" s="1">
        <f t="shared" si="4"/>
        <v>281.85579999999999</v>
      </c>
      <c r="P24" s="5">
        <f t="shared" si="9"/>
        <v>946.40109999999981</v>
      </c>
      <c r="Q24" s="5"/>
      <c r="R24" s="1"/>
      <c r="S24" s="1">
        <f t="shared" si="6"/>
        <v>9.5</v>
      </c>
      <c r="T24" s="1">
        <f t="shared" si="7"/>
        <v>6.142250753754225</v>
      </c>
      <c r="U24" s="1">
        <v>262.13139999999999</v>
      </c>
      <c r="V24" s="1">
        <v>264.81200000000001</v>
      </c>
      <c r="W24" s="1">
        <v>279.84199999999998</v>
      </c>
      <c r="X24" s="1">
        <v>283.46940000000001</v>
      </c>
      <c r="Y24" s="1">
        <v>302.69920000000002</v>
      </c>
      <c r="Z24" s="1">
        <v>300.34800000000001</v>
      </c>
      <c r="AA24" s="1"/>
      <c r="AB24" s="1">
        <f t="shared" si="3"/>
        <v>946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51</v>
      </c>
      <c r="B25" s="10" t="s">
        <v>30</v>
      </c>
      <c r="C25" s="10">
        <v>2.5539999999999998</v>
      </c>
      <c r="D25" s="10">
        <v>295.73500000000001</v>
      </c>
      <c r="E25" s="19">
        <v>282.68200000000002</v>
      </c>
      <c r="F25" s="10"/>
      <c r="G25" s="11">
        <v>0</v>
      </c>
      <c r="H25" s="10">
        <v>60</v>
      </c>
      <c r="I25" s="10" t="s">
        <v>52</v>
      </c>
      <c r="J25" s="10">
        <v>322.5</v>
      </c>
      <c r="K25" s="10">
        <f t="shared" si="2"/>
        <v>-39.817999999999984</v>
      </c>
      <c r="L25" s="10"/>
      <c r="M25" s="10"/>
      <c r="N25" s="10"/>
      <c r="O25" s="10">
        <f t="shared" si="4"/>
        <v>56.5364</v>
      </c>
      <c r="P25" s="12"/>
      <c r="Q25" s="12"/>
      <c r="R25" s="10"/>
      <c r="S25" s="10">
        <f t="shared" si="6"/>
        <v>0</v>
      </c>
      <c r="T25" s="10">
        <f t="shared" si="7"/>
        <v>0</v>
      </c>
      <c r="U25" s="10">
        <v>222.33439999999999</v>
      </c>
      <c r="V25" s="10">
        <v>371.02719999999999</v>
      </c>
      <c r="W25" s="10">
        <v>505.52699999999999</v>
      </c>
      <c r="X25" s="10">
        <v>453.40420000000012</v>
      </c>
      <c r="Y25" s="10">
        <v>526.00720000000001</v>
      </c>
      <c r="Z25" s="10">
        <v>537.6816</v>
      </c>
      <c r="AA25" s="10" t="s">
        <v>53</v>
      </c>
      <c r="AB25" s="10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54</v>
      </c>
      <c r="B26" s="10" t="s">
        <v>30</v>
      </c>
      <c r="C26" s="10">
        <v>501.83800000000002</v>
      </c>
      <c r="D26" s="10">
        <v>184.631</v>
      </c>
      <c r="E26" s="19">
        <v>491.63299999999998</v>
      </c>
      <c r="F26" s="10"/>
      <c r="G26" s="11">
        <v>0</v>
      </c>
      <c r="H26" s="10">
        <v>60</v>
      </c>
      <c r="I26" s="10" t="s">
        <v>52</v>
      </c>
      <c r="J26" s="10">
        <v>492.5</v>
      </c>
      <c r="K26" s="10">
        <f t="shared" si="2"/>
        <v>-0.86700000000001864</v>
      </c>
      <c r="L26" s="10"/>
      <c r="M26" s="10"/>
      <c r="N26" s="10"/>
      <c r="O26" s="10">
        <f t="shared" si="4"/>
        <v>98.326599999999999</v>
      </c>
      <c r="P26" s="12"/>
      <c r="Q26" s="12"/>
      <c r="R26" s="10"/>
      <c r="S26" s="10">
        <f t="shared" si="6"/>
        <v>0</v>
      </c>
      <c r="T26" s="10">
        <f t="shared" si="7"/>
        <v>0</v>
      </c>
      <c r="U26" s="10">
        <v>259.79059999999998</v>
      </c>
      <c r="V26" s="10">
        <v>315.08359999999999</v>
      </c>
      <c r="W26" s="10">
        <v>412.08460000000002</v>
      </c>
      <c r="X26" s="10">
        <v>376.19260000000003</v>
      </c>
      <c r="Y26" s="10">
        <v>382.91460000000001</v>
      </c>
      <c r="Z26" s="10">
        <v>437.19940000000003</v>
      </c>
      <c r="AA26" s="10" t="s">
        <v>53</v>
      </c>
      <c r="AB26" s="10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55</v>
      </c>
      <c r="B27" s="1" t="s">
        <v>30</v>
      </c>
      <c r="C27" s="1">
        <v>561.23099999999999</v>
      </c>
      <c r="D27" s="1">
        <v>829.92</v>
      </c>
      <c r="E27" s="1">
        <v>472.52199999999999</v>
      </c>
      <c r="F27" s="1">
        <v>813.81500000000005</v>
      </c>
      <c r="G27" s="6">
        <v>1</v>
      </c>
      <c r="H27" s="1">
        <v>60</v>
      </c>
      <c r="I27" s="1" t="s">
        <v>31</v>
      </c>
      <c r="J27" s="1">
        <v>470.49</v>
      </c>
      <c r="K27" s="1">
        <f t="shared" si="2"/>
        <v>2.0319999999999823</v>
      </c>
      <c r="L27" s="1"/>
      <c r="M27" s="1"/>
      <c r="N27" s="1"/>
      <c r="O27" s="1">
        <f t="shared" si="4"/>
        <v>94.504400000000004</v>
      </c>
      <c r="P27" s="5">
        <f t="shared" ref="P27:P29" si="10">9.5*O27-F27</f>
        <v>83.976800000000026</v>
      </c>
      <c r="Q27" s="5"/>
      <c r="R27" s="1"/>
      <c r="S27" s="1">
        <f t="shared" si="6"/>
        <v>9.5</v>
      </c>
      <c r="T27" s="1">
        <f t="shared" si="7"/>
        <v>8.611397987818556</v>
      </c>
      <c r="U27" s="1">
        <v>103.1662</v>
      </c>
      <c r="V27" s="1">
        <v>107.6644</v>
      </c>
      <c r="W27" s="1">
        <v>104.64960000000001</v>
      </c>
      <c r="X27" s="1">
        <v>98.6434</v>
      </c>
      <c r="Y27" s="1">
        <v>100.15219999999999</v>
      </c>
      <c r="Z27" s="1">
        <v>104.78879999999999</v>
      </c>
      <c r="AA27" s="1"/>
      <c r="AB27" s="1">
        <f t="shared" si="3"/>
        <v>84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56</v>
      </c>
      <c r="B28" s="1" t="s">
        <v>30</v>
      </c>
      <c r="C28" s="1">
        <v>565.89800000000002</v>
      </c>
      <c r="D28" s="1">
        <v>897.48699999999997</v>
      </c>
      <c r="E28" s="1">
        <v>611.83299999999997</v>
      </c>
      <c r="F28" s="1">
        <v>768.41099999999994</v>
      </c>
      <c r="G28" s="6">
        <v>1</v>
      </c>
      <c r="H28" s="1">
        <v>60</v>
      </c>
      <c r="I28" s="1" t="s">
        <v>31</v>
      </c>
      <c r="J28" s="1">
        <v>584.19000000000005</v>
      </c>
      <c r="K28" s="1">
        <f t="shared" si="2"/>
        <v>27.642999999999915</v>
      </c>
      <c r="L28" s="1"/>
      <c r="M28" s="1"/>
      <c r="N28" s="1"/>
      <c r="O28" s="1">
        <f t="shared" si="4"/>
        <v>122.36659999999999</v>
      </c>
      <c r="P28" s="5">
        <f t="shared" si="10"/>
        <v>394.07170000000008</v>
      </c>
      <c r="Q28" s="5"/>
      <c r="R28" s="1"/>
      <c r="S28" s="1">
        <f t="shared" si="6"/>
        <v>9.5</v>
      </c>
      <c r="T28" s="1">
        <f t="shared" si="7"/>
        <v>6.2795811929072149</v>
      </c>
      <c r="U28" s="1">
        <v>112.13039999999999</v>
      </c>
      <c r="V28" s="1">
        <v>114.58499999999999</v>
      </c>
      <c r="W28" s="1">
        <v>116.04859999999999</v>
      </c>
      <c r="X28" s="1">
        <v>104.9492</v>
      </c>
      <c r="Y28" s="1">
        <v>104.6426</v>
      </c>
      <c r="Z28" s="1">
        <v>119.6648</v>
      </c>
      <c r="AA28" s="1"/>
      <c r="AB28" s="1">
        <f t="shared" si="3"/>
        <v>394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57</v>
      </c>
      <c r="B29" s="1" t="s">
        <v>30</v>
      </c>
      <c r="C29" s="1">
        <v>889.06200000000001</v>
      </c>
      <c r="D29" s="1">
        <v>928.53499999999997</v>
      </c>
      <c r="E29" s="1">
        <v>740.899</v>
      </c>
      <c r="F29" s="1">
        <v>953.74199999999996</v>
      </c>
      <c r="G29" s="6">
        <v>1</v>
      </c>
      <c r="H29" s="1">
        <v>60</v>
      </c>
      <c r="I29" s="1" t="s">
        <v>31</v>
      </c>
      <c r="J29" s="1">
        <v>709.39</v>
      </c>
      <c r="K29" s="1">
        <f t="shared" si="2"/>
        <v>31.509000000000015</v>
      </c>
      <c r="L29" s="1"/>
      <c r="M29" s="1"/>
      <c r="N29" s="1"/>
      <c r="O29" s="1">
        <f t="shared" si="4"/>
        <v>148.1798</v>
      </c>
      <c r="P29" s="5">
        <f t="shared" si="10"/>
        <v>453.9661000000001</v>
      </c>
      <c r="Q29" s="5"/>
      <c r="R29" s="1"/>
      <c r="S29" s="1">
        <f t="shared" si="6"/>
        <v>9.5</v>
      </c>
      <c r="T29" s="1">
        <f t="shared" si="7"/>
        <v>6.4363833666937058</v>
      </c>
      <c r="U29" s="1">
        <v>138.41499999999999</v>
      </c>
      <c r="V29" s="1">
        <v>140.42959999999999</v>
      </c>
      <c r="W29" s="1">
        <v>157.70060000000001</v>
      </c>
      <c r="X29" s="1">
        <v>150.0864</v>
      </c>
      <c r="Y29" s="1">
        <v>140.63140000000001</v>
      </c>
      <c r="Z29" s="1">
        <v>145.84719999999999</v>
      </c>
      <c r="AA29" s="1"/>
      <c r="AB29" s="1">
        <f t="shared" si="3"/>
        <v>454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58</v>
      </c>
      <c r="B30" s="1" t="s">
        <v>30</v>
      </c>
      <c r="C30" s="1">
        <v>43.451999999999998</v>
      </c>
      <c r="D30" s="1">
        <v>16.834</v>
      </c>
      <c r="E30" s="1">
        <v>27.986000000000001</v>
      </c>
      <c r="F30" s="1">
        <v>30.195</v>
      </c>
      <c r="G30" s="6">
        <v>1</v>
      </c>
      <c r="H30" s="1">
        <v>35</v>
      </c>
      <c r="I30" s="1" t="s">
        <v>31</v>
      </c>
      <c r="J30" s="1">
        <v>26.85</v>
      </c>
      <c r="K30" s="1">
        <f t="shared" si="2"/>
        <v>1.1359999999999992</v>
      </c>
      <c r="L30" s="1"/>
      <c r="M30" s="1"/>
      <c r="N30" s="1"/>
      <c r="O30" s="1">
        <f t="shared" si="4"/>
        <v>5.5972</v>
      </c>
      <c r="P30" s="5">
        <f t="shared" ref="P30:P35" si="11">10*O30-F30</f>
        <v>25.777000000000001</v>
      </c>
      <c r="Q30" s="5"/>
      <c r="R30" s="1"/>
      <c r="S30" s="1">
        <f t="shared" si="6"/>
        <v>10</v>
      </c>
      <c r="T30" s="1">
        <f t="shared" si="7"/>
        <v>5.3946616165225469</v>
      </c>
      <c r="U30" s="1">
        <v>3.8946000000000001</v>
      </c>
      <c r="V30" s="1">
        <v>1.6679999999999999</v>
      </c>
      <c r="W30" s="1">
        <v>2.1476000000000002</v>
      </c>
      <c r="X30" s="1">
        <v>4.0695999999999994</v>
      </c>
      <c r="Y30" s="1">
        <v>6.4969999999999999</v>
      </c>
      <c r="Z30" s="1">
        <v>6.766</v>
      </c>
      <c r="AA30" s="1"/>
      <c r="AB30" s="1">
        <f t="shared" si="3"/>
        <v>26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59</v>
      </c>
      <c r="B31" s="1" t="s">
        <v>30</v>
      </c>
      <c r="C31" s="1">
        <v>405.72</v>
      </c>
      <c r="D31" s="1">
        <v>438.923</v>
      </c>
      <c r="E31" s="1">
        <v>362.63099999999997</v>
      </c>
      <c r="F31" s="1">
        <v>420.95100000000002</v>
      </c>
      <c r="G31" s="6">
        <v>1</v>
      </c>
      <c r="H31" s="1">
        <v>30</v>
      </c>
      <c r="I31" s="1" t="s">
        <v>31</v>
      </c>
      <c r="J31" s="1">
        <v>351.3</v>
      </c>
      <c r="K31" s="1">
        <f t="shared" si="2"/>
        <v>11.33099999999996</v>
      </c>
      <c r="L31" s="1"/>
      <c r="M31" s="1"/>
      <c r="N31" s="1"/>
      <c r="O31" s="1">
        <f t="shared" si="4"/>
        <v>72.526199999999989</v>
      </c>
      <c r="P31" s="5">
        <f t="shared" si="11"/>
        <v>304.31099999999992</v>
      </c>
      <c r="Q31" s="5"/>
      <c r="R31" s="1"/>
      <c r="S31" s="1">
        <f t="shared" si="6"/>
        <v>10</v>
      </c>
      <c r="T31" s="1">
        <f t="shared" si="7"/>
        <v>5.8041231996161402</v>
      </c>
      <c r="U31" s="1">
        <v>66.375399999999999</v>
      </c>
      <c r="V31" s="1">
        <v>71.070599999999999</v>
      </c>
      <c r="W31" s="1">
        <v>77.805800000000005</v>
      </c>
      <c r="X31" s="1">
        <v>72.691000000000003</v>
      </c>
      <c r="Y31" s="1">
        <v>76.023800000000008</v>
      </c>
      <c r="Z31" s="1">
        <v>74.299199999999999</v>
      </c>
      <c r="AA31" s="1"/>
      <c r="AB31" s="1">
        <f t="shared" si="3"/>
        <v>304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60</v>
      </c>
      <c r="B32" s="1" t="s">
        <v>30</v>
      </c>
      <c r="C32" s="1">
        <v>328.49700000000001</v>
      </c>
      <c r="D32" s="1">
        <v>401.53899999999999</v>
      </c>
      <c r="E32" s="1">
        <v>306.56700000000001</v>
      </c>
      <c r="F32" s="1">
        <v>360.06299999999999</v>
      </c>
      <c r="G32" s="6">
        <v>1</v>
      </c>
      <c r="H32" s="1">
        <v>30</v>
      </c>
      <c r="I32" s="1" t="s">
        <v>31</v>
      </c>
      <c r="J32" s="1">
        <v>326.2</v>
      </c>
      <c r="K32" s="1">
        <f t="shared" si="2"/>
        <v>-19.632999999999981</v>
      </c>
      <c r="L32" s="1"/>
      <c r="M32" s="1"/>
      <c r="N32" s="1"/>
      <c r="O32" s="1">
        <f t="shared" si="4"/>
        <v>61.313400000000001</v>
      </c>
      <c r="P32" s="5">
        <f t="shared" si="11"/>
        <v>253.07100000000003</v>
      </c>
      <c r="Q32" s="5"/>
      <c r="R32" s="1"/>
      <c r="S32" s="1">
        <f t="shared" si="6"/>
        <v>10</v>
      </c>
      <c r="T32" s="1">
        <f t="shared" si="7"/>
        <v>5.8725009541144351</v>
      </c>
      <c r="U32" s="1">
        <v>57.636400000000002</v>
      </c>
      <c r="V32" s="1">
        <v>62.590800000000002</v>
      </c>
      <c r="W32" s="1">
        <v>62.386400000000002</v>
      </c>
      <c r="X32" s="1">
        <v>60.681199999999997</v>
      </c>
      <c r="Y32" s="1">
        <v>54.364999999999988</v>
      </c>
      <c r="Z32" s="1">
        <v>44.850200000000001</v>
      </c>
      <c r="AA32" s="1"/>
      <c r="AB32" s="1">
        <f t="shared" si="3"/>
        <v>253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61</v>
      </c>
      <c r="B33" s="1" t="s">
        <v>30</v>
      </c>
      <c r="C33" s="1">
        <v>580.202</v>
      </c>
      <c r="D33" s="1">
        <v>744.9</v>
      </c>
      <c r="E33" s="1">
        <v>519.95299999999997</v>
      </c>
      <c r="F33" s="1">
        <v>707.07299999999998</v>
      </c>
      <c r="G33" s="6">
        <v>1</v>
      </c>
      <c r="H33" s="1">
        <v>30</v>
      </c>
      <c r="I33" s="1" t="s">
        <v>31</v>
      </c>
      <c r="J33" s="1">
        <v>496.7</v>
      </c>
      <c r="K33" s="1">
        <f t="shared" si="2"/>
        <v>23.252999999999986</v>
      </c>
      <c r="L33" s="1"/>
      <c r="M33" s="1"/>
      <c r="N33" s="1"/>
      <c r="O33" s="1">
        <f t="shared" si="4"/>
        <v>103.9906</v>
      </c>
      <c r="P33" s="5">
        <f>9.5*O33-F33</f>
        <v>280.83770000000004</v>
      </c>
      <c r="Q33" s="5"/>
      <c r="R33" s="1"/>
      <c r="S33" s="1">
        <f t="shared" si="6"/>
        <v>9.5</v>
      </c>
      <c r="T33" s="1">
        <f t="shared" si="7"/>
        <v>6.7993934067117605</v>
      </c>
      <c r="U33" s="1">
        <v>104.5904</v>
      </c>
      <c r="V33" s="1">
        <v>108.1952</v>
      </c>
      <c r="W33" s="1">
        <v>113.5474</v>
      </c>
      <c r="X33" s="1">
        <v>107.1604</v>
      </c>
      <c r="Y33" s="1">
        <v>107.50539999999999</v>
      </c>
      <c r="Z33" s="1">
        <v>110.1704</v>
      </c>
      <c r="AA33" s="1"/>
      <c r="AB33" s="1">
        <f t="shared" si="3"/>
        <v>281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62</v>
      </c>
      <c r="B34" s="1" t="s">
        <v>30</v>
      </c>
      <c r="C34" s="1">
        <v>148.672</v>
      </c>
      <c r="D34" s="1">
        <v>160.339</v>
      </c>
      <c r="E34" s="1">
        <v>92.16</v>
      </c>
      <c r="F34" s="1">
        <v>179.68700000000001</v>
      </c>
      <c r="G34" s="6">
        <v>1</v>
      </c>
      <c r="H34" s="1">
        <v>45</v>
      </c>
      <c r="I34" s="1" t="s">
        <v>31</v>
      </c>
      <c r="J34" s="1">
        <v>88.7</v>
      </c>
      <c r="K34" s="1">
        <f t="shared" si="2"/>
        <v>3.4599999999999937</v>
      </c>
      <c r="L34" s="1"/>
      <c r="M34" s="1"/>
      <c r="N34" s="1"/>
      <c r="O34" s="1">
        <f t="shared" si="4"/>
        <v>18.431999999999999</v>
      </c>
      <c r="P34" s="5">
        <v>10</v>
      </c>
      <c r="Q34" s="5"/>
      <c r="R34" s="1"/>
      <c r="S34" s="1">
        <f t="shared" si="6"/>
        <v>10.291178385416668</v>
      </c>
      <c r="T34" s="1">
        <f t="shared" si="7"/>
        <v>9.7486436631944464</v>
      </c>
      <c r="U34" s="1">
        <v>19.268599999999999</v>
      </c>
      <c r="V34" s="1">
        <v>24.821999999999999</v>
      </c>
      <c r="W34" s="1">
        <v>21.542200000000001</v>
      </c>
      <c r="X34" s="1">
        <v>16.260400000000001</v>
      </c>
      <c r="Y34" s="1">
        <v>27.072600000000001</v>
      </c>
      <c r="Z34" s="1">
        <v>27.115600000000001</v>
      </c>
      <c r="AA34" s="1"/>
      <c r="AB34" s="1">
        <f t="shared" si="3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63</v>
      </c>
      <c r="B35" s="1" t="s">
        <v>30</v>
      </c>
      <c r="C35" s="1">
        <v>81.399000000000001</v>
      </c>
      <c r="D35" s="1">
        <v>82.096000000000004</v>
      </c>
      <c r="E35" s="1">
        <v>74.941000000000003</v>
      </c>
      <c r="F35" s="1">
        <v>81.653000000000006</v>
      </c>
      <c r="G35" s="6">
        <v>1</v>
      </c>
      <c r="H35" s="1">
        <v>40</v>
      </c>
      <c r="I35" s="1" t="s">
        <v>31</v>
      </c>
      <c r="J35" s="1">
        <v>74.599999999999994</v>
      </c>
      <c r="K35" s="1">
        <f t="shared" si="2"/>
        <v>0.34100000000000819</v>
      </c>
      <c r="L35" s="1"/>
      <c r="M35" s="1"/>
      <c r="N35" s="1"/>
      <c r="O35" s="1">
        <f t="shared" si="4"/>
        <v>14.988200000000001</v>
      </c>
      <c r="P35" s="5">
        <f t="shared" si="11"/>
        <v>68.228999999999999</v>
      </c>
      <c r="Q35" s="5"/>
      <c r="R35" s="1"/>
      <c r="S35" s="1">
        <f t="shared" si="6"/>
        <v>10</v>
      </c>
      <c r="T35" s="1">
        <f t="shared" si="7"/>
        <v>5.4478189509080481</v>
      </c>
      <c r="U35" s="1">
        <v>12.5098</v>
      </c>
      <c r="V35" s="1">
        <v>10.4534</v>
      </c>
      <c r="W35" s="1">
        <v>11.0928</v>
      </c>
      <c r="X35" s="1">
        <v>13.148199999999999</v>
      </c>
      <c r="Y35" s="1">
        <v>21.7836</v>
      </c>
      <c r="Z35" s="1">
        <v>21.506799999999998</v>
      </c>
      <c r="AA35" s="1"/>
      <c r="AB35" s="1">
        <f t="shared" si="3"/>
        <v>68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64</v>
      </c>
      <c r="B36" s="1" t="s">
        <v>30</v>
      </c>
      <c r="C36" s="1">
        <v>2057.1779999999999</v>
      </c>
      <c r="D36" s="1">
        <v>2739.29</v>
      </c>
      <c r="E36" s="1">
        <v>1827.8009999999999</v>
      </c>
      <c r="F36" s="1">
        <v>2551.0360000000001</v>
      </c>
      <c r="G36" s="6">
        <v>1</v>
      </c>
      <c r="H36" s="1">
        <v>40</v>
      </c>
      <c r="I36" s="1" t="s">
        <v>31</v>
      </c>
      <c r="J36" s="1">
        <v>1776.9</v>
      </c>
      <c r="K36" s="1">
        <f t="shared" si="2"/>
        <v>50.90099999999984</v>
      </c>
      <c r="L36" s="1"/>
      <c r="M36" s="1"/>
      <c r="N36" s="1"/>
      <c r="O36" s="1">
        <f t="shared" si="4"/>
        <v>365.56020000000001</v>
      </c>
      <c r="P36" s="5">
        <f>9.5*O36-F36</f>
        <v>921.78589999999986</v>
      </c>
      <c r="Q36" s="5"/>
      <c r="R36" s="1"/>
      <c r="S36" s="1">
        <f t="shared" si="6"/>
        <v>9.5</v>
      </c>
      <c r="T36" s="1">
        <f t="shared" si="7"/>
        <v>6.9784292710202038</v>
      </c>
      <c r="U36" s="1">
        <v>364.49779999999998</v>
      </c>
      <c r="V36" s="1">
        <v>374.57679999999999</v>
      </c>
      <c r="W36" s="1">
        <v>366.79140000000001</v>
      </c>
      <c r="X36" s="1">
        <v>359.72460000000001</v>
      </c>
      <c r="Y36" s="1">
        <v>409.87360000000001</v>
      </c>
      <c r="Z36" s="1">
        <v>390.67840000000001</v>
      </c>
      <c r="AA36" s="1"/>
      <c r="AB36" s="1">
        <f t="shared" si="3"/>
        <v>922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65</v>
      </c>
      <c r="B37" s="1" t="s">
        <v>30</v>
      </c>
      <c r="C37" s="1">
        <v>193.94399999999999</v>
      </c>
      <c r="D37" s="1">
        <v>150.69</v>
      </c>
      <c r="E37" s="1">
        <v>76.759</v>
      </c>
      <c r="F37" s="1">
        <v>231.3</v>
      </c>
      <c r="G37" s="6">
        <v>1</v>
      </c>
      <c r="H37" s="1">
        <v>35</v>
      </c>
      <c r="I37" s="1" t="s">
        <v>31</v>
      </c>
      <c r="J37" s="1">
        <v>74.900000000000006</v>
      </c>
      <c r="K37" s="1">
        <f t="shared" si="2"/>
        <v>1.8589999999999947</v>
      </c>
      <c r="L37" s="1"/>
      <c r="M37" s="1"/>
      <c r="N37" s="1"/>
      <c r="O37" s="1">
        <f t="shared" si="4"/>
        <v>15.351800000000001</v>
      </c>
      <c r="P37" s="5"/>
      <c r="Q37" s="5"/>
      <c r="R37" s="1"/>
      <c r="S37" s="1">
        <f t="shared" si="6"/>
        <v>15.066637137013249</v>
      </c>
      <c r="T37" s="1">
        <f t="shared" si="7"/>
        <v>15.066637137013249</v>
      </c>
      <c r="U37" s="1">
        <v>25.3444</v>
      </c>
      <c r="V37" s="1">
        <v>25.104199999999999</v>
      </c>
      <c r="W37" s="1">
        <v>24.902999999999999</v>
      </c>
      <c r="X37" s="1">
        <v>26.305199999999999</v>
      </c>
      <c r="Y37" s="1">
        <v>24.134399999999999</v>
      </c>
      <c r="Z37" s="1">
        <v>19.968399999999999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66</v>
      </c>
      <c r="B38" s="14" t="s">
        <v>30</v>
      </c>
      <c r="C38" s="14"/>
      <c r="D38" s="14"/>
      <c r="E38" s="14"/>
      <c r="F38" s="14"/>
      <c r="G38" s="15">
        <v>0</v>
      </c>
      <c r="H38" s="14">
        <v>45</v>
      </c>
      <c r="I38" s="14" t="s">
        <v>31</v>
      </c>
      <c r="J38" s="14">
        <v>15.5</v>
      </c>
      <c r="K38" s="14">
        <f t="shared" ref="K38:K69" si="12">E38-J38</f>
        <v>-15.5</v>
      </c>
      <c r="L38" s="14"/>
      <c r="M38" s="14"/>
      <c r="N38" s="14"/>
      <c r="O38" s="14">
        <f t="shared" si="4"/>
        <v>0</v>
      </c>
      <c r="P38" s="16"/>
      <c r="Q38" s="16"/>
      <c r="R38" s="14"/>
      <c r="S38" s="14" t="e">
        <f t="shared" si="6"/>
        <v>#DIV/0!</v>
      </c>
      <c r="T38" s="14" t="e">
        <f t="shared" si="7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 t="s">
        <v>67</v>
      </c>
      <c r="AB38" s="14">
        <f t="shared" ref="AB38:AB69" si="13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68</v>
      </c>
      <c r="B39" s="1" t="s">
        <v>30</v>
      </c>
      <c r="C39" s="1">
        <v>232.828</v>
      </c>
      <c r="D39" s="1">
        <v>200.34</v>
      </c>
      <c r="E39" s="1">
        <v>156.767</v>
      </c>
      <c r="F39" s="1">
        <v>249.80799999999999</v>
      </c>
      <c r="G39" s="6">
        <v>1</v>
      </c>
      <c r="H39" s="1">
        <v>30</v>
      </c>
      <c r="I39" s="1" t="s">
        <v>31</v>
      </c>
      <c r="J39" s="1">
        <v>151.69999999999999</v>
      </c>
      <c r="K39" s="1">
        <f t="shared" si="12"/>
        <v>5.0670000000000073</v>
      </c>
      <c r="L39" s="1"/>
      <c r="M39" s="1"/>
      <c r="N39" s="1"/>
      <c r="O39" s="1">
        <f t="shared" si="4"/>
        <v>31.353400000000001</v>
      </c>
      <c r="P39" s="5">
        <f t="shared" ref="P39:P57" si="14">10*O39-F39</f>
        <v>63.725999999999999</v>
      </c>
      <c r="Q39" s="5"/>
      <c r="R39" s="1"/>
      <c r="S39" s="1">
        <f t="shared" si="6"/>
        <v>10</v>
      </c>
      <c r="T39" s="1">
        <f t="shared" si="7"/>
        <v>7.9674931586367022</v>
      </c>
      <c r="U39" s="1">
        <v>32.381399999999999</v>
      </c>
      <c r="V39" s="1">
        <v>38.885199999999998</v>
      </c>
      <c r="W39" s="1">
        <v>44.135000000000012</v>
      </c>
      <c r="X39" s="1">
        <v>40.389400000000002</v>
      </c>
      <c r="Y39" s="1">
        <v>39.373199999999997</v>
      </c>
      <c r="Z39" s="1">
        <v>36.459400000000002</v>
      </c>
      <c r="AA39" s="1"/>
      <c r="AB39" s="1">
        <f t="shared" si="13"/>
        <v>64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69</v>
      </c>
      <c r="B40" s="1" t="s">
        <v>30</v>
      </c>
      <c r="C40" s="1">
        <v>21.369</v>
      </c>
      <c r="D40" s="1">
        <v>122.10299999999999</v>
      </c>
      <c r="E40" s="1">
        <v>73.260999999999996</v>
      </c>
      <c r="F40" s="1">
        <v>48.347000000000001</v>
      </c>
      <c r="G40" s="6">
        <v>1</v>
      </c>
      <c r="H40" s="1">
        <v>45</v>
      </c>
      <c r="I40" s="1" t="s">
        <v>31</v>
      </c>
      <c r="J40" s="1">
        <v>88.75</v>
      </c>
      <c r="K40" s="1">
        <f t="shared" si="12"/>
        <v>-15.489000000000004</v>
      </c>
      <c r="L40" s="1"/>
      <c r="M40" s="1"/>
      <c r="N40" s="1"/>
      <c r="O40" s="1">
        <f t="shared" si="4"/>
        <v>14.652199999999999</v>
      </c>
      <c r="P40" s="5">
        <f t="shared" si="14"/>
        <v>98.174999999999983</v>
      </c>
      <c r="Q40" s="5"/>
      <c r="R40" s="1"/>
      <c r="S40" s="1">
        <f t="shared" si="6"/>
        <v>10</v>
      </c>
      <c r="T40" s="1">
        <f t="shared" si="7"/>
        <v>3.2996410095412299</v>
      </c>
      <c r="U40" s="1">
        <v>6.6319999999999997</v>
      </c>
      <c r="V40" s="1">
        <v>11.787599999999999</v>
      </c>
      <c r="W40" s="1">
        <v>8.8032000000000004</v>
      </c>
      <c r="X40" s="1">
        <v>6.5930000000000009</v>
      </c>
      <c r="Y40" s="1">
        <v>7.2840000000000007</v>
      </c>
      <c r="Z40" s="1">
        <v>4.0570000000000004</v>
      </c>
      <c r="AA40" s="1"/>
      <c r="AB40" s="1">
        <f t="shared" si="13"/>
        <v>98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70</v>
      </c>
      <c r="B41" s="1" t="s">
        <v>30</v>
      </c>
      <c r="C41" s="1">
        <v>95.111999999999995</v>
      </c>
      <c r="D41" s="1">
        <v>125.877</v>
      </c>
      <c r="E41" s="1">
        <v>57.834000000000003</v>
      </c>
      <c r="F41" s="1">
        <v>128.499</v>
      </c>
      <c r="G41" s="6">
        <v>1</v>
      </c>
      <c r="H41" s="1">
        <v>45</v>
      </c>
      <c r="I41" s="1" t="s">
        <v>31</v>
      </c>
      <c r="J41" s="1">
        <v>53.55</v>
      </c>
      <c r="K41" s="1">
        <f t="shared" si="12"/>
        <v>4.284000000000006</v>
      </c>
      <c r="L41" s="1"/>
      <c r="M41" s="1"/>
      <c r="N41" s="1"/>
      <c r="O41" s="1">
        <f t="shared" si="4"/>
        <v>11.566800000000001</v>
      </c>
      <c r="P41" s="5"/>
      <c r="Q41" s="5"/>
      <c r="R41" s="1"/>
      <c r="S41" s="1">
        <f t="shared" si="6"/>
        <v>11.109295570079883</v>
      </c>
      <c r="T41" s="1">
        <f t="shared" si="7"/>
        <v>11.109295570079883</v>
      </c>
      <c r="U41" s="1">
        <v>7.3754000000000008</v>
      </c>
      <c r="V41" s="1">
        <v>13.2622</v>
      </c>
      <c r="W41" s="1">
        <v>18.484200000000001</v>
      </c>
      <c r="X41" s="1">
        <v>13.1744</v>
      </c>
      <c r="Y41" s="1">
        <v>10.1328</v>
      </c>
      <c r="Z41" s="1">
        <v>11.949199999999999</v>
      </c>
      <c r="AA41" s="1"/>
      <c r="AB41" s="1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71</v>
      </c>
      <c r="B42" s="1" t="s">
        <v>30</v>
      </c>
      <c r="C42" s="1">
        <v>65.108999999999995</v>
      </c>
      <c r="D42" s="1">
        <v>104.8</v>
      </c>
      <c r="E42" s="1">
        <v>40.491</v>
      </c>
      <c r="F42" s="1">
        <v>105.807</v>
      </c>
      <c r="G42" s="6">
        <v>1</v>
      </c>
      <c r="H42" s="1">
        <v>45</v>
      </c>
      <c r="I42" s="1" t="s">
        <v>31</v>
      </c>
      <c r="J42" s="1">
        <v>37.65</v>
      </c>
      <c r="K42" s="1">
        <f t="shared" si="12"/>
        <v>2.8410000000000011</v>
      </c>
      <c r="L42" s="1"/>
      <c r="M42" s="1"/>
      <c r="N42" s="1"/>
      <c r="O42" s="1">
        <f t="shared" si="4"/>
        <v>8.0982000000000003</v>
      </c>
      <c r="P42" s="5"/>
      <c r="Q42" s="5"/>
      <c r="R42" s="1"/>
      <c r="S42" s="1">
        <f t="shared" si="6"/>
        <v>13.065496036156183</v>
      </c>
      <c r="T42" s="1">
        <f t="shared" si="7"/>
        <v>13.065496036156183</v>
      </c>
      <c r="U42" s="1">
        <v>6.9468000000000014</v>
      </c>
      <c r="V42" s="1">
        <v>13.594799999999999</v>
      </c>
      <c r="W42" s="1">
        <v>13.5016</v>
      </c>
      <c r="X42" s="1">
        <v>7.2840000000000007</v>
      </c>
      <c r="Y42" s="1">
        <v>12.703200000000001</v>
      </c>
      <c r="Z42" s="1">
        <v>11.992800000000001</v>
      </c>
      <c r="AA42" s="1"/>
      <c r="AB42" s="1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72</v>
      </c>
      <c r="B43" s="1" t="s">
        <v>37</v>
      </c>
      <c r="C43" s="1">
        <v>1834</v>
      </c>
      <c r="D43" s="1">
        <v>2382</v>
      </c>
      <c r="E43" s="1">
        <v>1774</v>
      </c>
      <c r="F43" s="1">
        <v>2088</v>
      </c>
      <c r="G43" s="6">
        <v>0.4</v>
      </c>
      <c r="H43" s="1">
        <v>45</v>
      </c>
      <c r="I43" s="1" t="s">
        <v>31</v>
      </c>
      <c r="J43" s="1">
        <v>1774</v>
      </c>
      <c r="K43" s="1">
        <f t="shared" si="12"/>
        <v>0</v>
      </c>
      <c r="L43" s="1"/>
      <c r="M43" s="1"/>
      <c r="N43" s="1"/>
      <c r="O43" s="1">
        <f t="shared" si="4"/>
        <v>354.8</v>
      </c>
      <c r="P43" s="5">
        <f t="shared" ref="P43:P48" si="15">9.5*O43-F43</f>
        <v>1282.5999999999999</v>
      </c>
      <c r="Q43" s="5"/>
      <c r="R43" s="1"/>
      <c r="S43" s="1">
        <f t="shared" si="6"/>
        <v>9.5</v>
      </c>
      <c r="T43" s="1">
        <f t="shared" si="7"/>
        <v>5.8850056369785797</v>
      </c>
      <c r="U43" s="1">
        <v>324.8</v>
      </c>
      <c r="V43" s="1">
        <v>340</v>
      </c>
      <c r="W43" s="1">
        <v>329.8</v>
      </c>
      <c r="X43" s="1">
        <v>323.8</v>
      </c>
      <c r="Y43" s="1">
        <v>330.2</v>
      </c>
      <c r="Z43" s="1">
        <v>333.6</v>
      </c>
      <c r="AA43" s="1" t="s">
        <v>73</v>
      </c>
      <c r="AB43" s="1">
        <f t="shared" si="13"/>
        <v>513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74</v>
      </c>
      <c r="B44" s="1" t="s">
        <v>37</v>
      </c>
      <c r="C44" s="1">
        <v>901</v>
      </c>
      <c r="D44" s="1">
        <v>490</v>
      </c>
      <c r="E44" s="1">
        <v>581</v>
      </c>
      <c r="F44" s="1">
        <v>761</v>
      </c>
      <c r="G44" s="6">
        <v>0.45</v>
      </c>
      <c r="H44" s="1">
        <v>50</v>
      </c>
      <c r="I44" s="1" t="s">
        <v>31</v>
      </c>
      <c r="J44" s="1">
        <v>588</v>
      </c>
      <c r="K44" s="1">
        <f t="shared" si="12"/>
        <v>-7</v>
      </c>
      <c r="L44" s="1"/>
      <c r="M44" s="1"/>
      <c r="N44" s="1"/>
      <c r="O44" s="1">
        <f t="shared" si="4"/>
        <v>116.2</v>
      </c>
      <c r="P44" s="5">
        <f t="shared" si="15"/>
        <v>342.90000000000009</v>
      </c>
      <c r="Q44" s="5"/>
      <c r="R44" s="1"/>
      <c r="S44" s="1">
        <f t="shared" si="6"/>
        <v>9.5</v>
      </c>
      <c r="T44" s="1">
        <f t="shared" si="7"/>
        <v>6.5490533562822719</v>
      </c>
      <c r="U44" s="1">
        <v>115</v>
      </c>
      <c r="V44" s="1">
        <v>116.8</v>
      </c>
      <c r="W44" s="1">
        <v>147.6</v>
      </c>
      <c r="X44" s="1">
        <v>144</v>
      </c>
      <c r="Y44" s="1">
        <v>120.2</v>
      </c>
      <c r="Z44" s="1">
        <v>129.6</v>
      </c>
      <c r="AA44" s="1"/>
      <c r="AB44" s="1">
        <f t="shared" si="13"/>
        <v>154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75</v>
      </c>
      <c r="B45" s="1" t="s">
        <v>37</v>
      </c>
      <c r="C45" s="1">
        <v>1508</v>
      </c>
      <c r="D45" s="1">
        <v>2202</v>
      </c>
      <c r="E45" s="1">
        <v>1641</v>
      </c>
      <c r="F45" s="1">
        <v>1740</v>
      </c>
      <c r="G45" s="6">
        <v>0.4</v>
      </c>
      <c r="H45" s="1">
        <v>45</v>
      </c>
      <c r="I45" s="1" t="s">
        <v>31</v>
      </c>
      <c r="J45" s="1">
        <v>1640</v>
      </c>
      <c r="K45" s="1">
        <f t="shared" si="12"/>
        <v>1</v>
      </c>
      <c r="L45" s="1"/>
      <c r="M45" s="1"/>
      <c r="N45" s="1"/>
      <c r="O45" s="1">
        <f t="shared" si="4"/>
        <v>328.2</v>
      </c>
      <c r="P45" s="5">
        <f t="shared" si="15"/>
        <v>1377.9</v>
      </c>
      <c r="Q45" s="5"/>
      <c r="R45" s="1"/>
      <c r="S45" s="1">
        <f t="shared" si="6"/>
        <v>9.5</v>
      </c>
      <c r="T45" s="1">
        <f t="shared" si="7"/>
        <v>5.3016453382084094</v>
      </c>
      <c r="U45" s="1">
        <v>288</v>
      </c>
      <c r="V45" s="1">
        <v>304</v>
      </c>
      <c r="W45" s="1">
        <v>284.2</v>
      </c>
      <c r="X45" s="1">
        <v>276.8</v>
      </c>
      <c r="Y45" s="1">
        <v>280</v>
      </c>
      <c r="Z45" s="1">
        <v>291.2</v>
      </c>
      <c r="AA45" s="1" t="s">
        <v>73</v>
      </c>
      <c r="AB45" s="1">
        <f t="shared" si="13"/>
        <v>551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30</v>
      </c>
      <c r="C46" s="1">
        <v>1223.4839999999999</v>
      </c>
      <c r="D46" s="1">
        <v>1691.857</v>
      </c>
      <c r="E46" s="1">
        <v>1157.4380000000001</v>
      </c>
      <c r="F46" s="1">
        <v>1576.03</v>
      </c>
      <c r="G46" s="6">
        <v>1</v>
      </c>
      <c r="H46" s="1">
        <v>45</v>
      </c>
      <c r="I46" s="1" t="s">
        <v>31</v>
      </c>
      <c r="J46" s="1">
        <v>1061.55</v>
      </c>
      <c r="K46" s="1">
        <f t="shared" si="12"/>
        <v>95.888000000000147</v>
      </c>
      <c r="L46" s="1"/>
      <c r="M46" s="1"/>
      <c r="N46" s="1"/>
      <c r="O46" s="1">
        <f t="shared" si="4"/>
        <v>231.48760000000001</v>
      </c>
      <c r="P46" s="5">
        <f t="shared" si="15"/>
        <v>623.10220000000004</v>
      </c>
      <c r="Q46" s="5"/>
      <c r="R46" s="1"/>
      <c r="S46" s="1">
        <f t="shared" si="6"/>
        <v>9.5</v>
      </c>
      <c r="T46" s="1">
        <f t="shared" si="7"/>
        <v>6.8082696438167742</v>
      </c>
      <c r="U46" s="1">
        <v>222.3278</v>
      </c>
      <c r="V46" s="1">
        <v>212.63220000000001</v>
      </c>
      <c r="W46" s="1">
        <v>222.68379999999999</v>
      </c>
      <c r="X46" s="1">
        <v>214.19300000000001</v>
      </c>
      <c r="Y46" s="1">
        <v>186.5026</v>
      </c>
      <c r="Z46" s="1">
        <v>202.75139999999999</v>
      </c>
      <c r="AA46" s="1"/>
      <c r="AB46" s="1">
        <f t="shared" si="13"/>
        <v>623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37</v>
      </c>
      <c r="C47" s="1">
        <v>488</v>
      </c>
      <c r="D47" s="1">
        <v>1122</v>
      </c>
      <c r="E47" s="1">
        <v>540</v>
      </c>
      <c r="F47" s="1">
        <v>994</v>
      </c>
      <c r="G47" s="6">
        <v>0.45</v>
      </c>
      <c r="H47" s="1">
        <v>45</v>
      </c>
      <c r="I47" s="1" t="s">
        <v>31</v>
      </c>
      <c r="J47" s="1">
        <v>547</v>
      </c>
      <c r="K47" s="1">
        <f t="shared" si="12"/>
        <v>-7</v>
      </c>
      <c r="L47" s="1"/>
      <c r="M47" s="1"/>
      <c r="N47" s="1"/>
      <c r="O47" s="1">
        <f t="shared" si="4"/>
        <v>108</v>
      </c>
      <c r="P47" s="5">
        <f t="shared" si="15"/>
        <v>32</v>
      </c>
      <c r="Q47" s="5"/>
      <c r="R47" s="1"/>
      <c r="S47" s="1">
        <f t="shared" si="6"/>
        <v>9.5</v>
      </c>
      <c r="T47" s="1">
        <f t="shared" si="7"/>
        <v>9.2037037037037042</v>
      </c>
      <c r="U47" s="1">
        <v>131.4</v>
      </c>
      <c r="V47" s="1">
        <v>133.80000000000001</v>
      </c>
      <c r="W47" s="1">
        <v>116.4</v>
      </c>
      <c r="X47" s="1">
        <v>107.2</v>
      </c>
      <c r="Y47" s="1">
        <v>110.2</v>
      </c>
      <c r="Z47" s="1">
        <v>124.2</v>
      </c>
      <c r="AA47" s="1"/>
      <c r="AB47" s="1">
        <f t="shared" si="13"/>
        <v>14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37</v>
      </c>
      <c r="C48" s="1">
        <v>624</v>
      </c>
      <c r="D48" s="1">
        <v>924</v>
      </c>
      <c r="E48" s="1">
        <v>555</v>
      </c>
      <c r="F48" s="1">
        <v>883</v>
      </c>
      <c r="G48" s="6">
        <v>0.35</v>
      </c>
      <c r="H48" s="1">
        <v>40</v>
      </c>
      <c r="I48" s="1" t="s">
        <v>31</v>
      </c>
      <c r="J48" s="1">
        <v>555</v>
      </c>
      <c r="K48" s="1">
        <f t="shared" si="12"/>
        <v>0</v>
      </c>
      <c r="L48" s="1"/>
      <c r="M48" s="1"/>
      <c r="N48" s="1"/>
      <c r="O48" s="1">
        <f t="shared" si="4"/>
        <v>111</v>
      </c>
      <c r="P48" s="5">
        <f t="shared" si="15"/>
        <v>171.5</v>
      </c>
      <c r="Q48" s="5"/>
      <c r="R48" s="1"/>
      <c r="S48" s="1">
        <f t="shared" si="6"/>
        <v>9.5</v>
      </c>
      <c r="T48" s="1">
        <f t="shared" si="7"/>
        <v>7.954954954954955</v>
      </c>
      <c r="U48" s="1">
        <v>117.6</v>
      </c>
      <c r="V48" s="1">
        <v>119.4</v>
      </c>
      <c r="W48" s="1">
        <v>115</v>
      </c>
      <c r="X48" s="1">
        <v>112.4</v>
      </c>
      <c r="Y48" s="1">
        <v>112.2</v>
      </c>
      <c r="Z48" s="1">
        <v>114.6</v>
      </c>
      <c r="AA48" s="1" t="s">
        <v>73</v>
      </c>
      <c r="AB48" s="1">
        <f t="shared" si="13"/>
        <v>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30</v>
      </c>
      <c r="C49" s="1">
        <v>173.614</v>
      </c>
      <c r="D49" s="1">
        <v>409.93200000000002</v>
      </c>
      <c r="E49" s="1">
        <v>237.94499999999999</v>
      </c>
      <c r="F49" s="1">
        <v>307.5</v>
      </c>
      <c r="G49" s="6">
        <v>1</v>
      </c>
      <c r="H49" s="1">
        <v>40</v>
      </c>
      <c r="I49" s="1" t="s">
        <v>31</v>
      </c>
      <c r="J49" s="1">
        <v>226.1</v>
      </c>
      <c r="K49" s="1">
        <f t="shared" si="12"/>
        <v>11.844999999999999</v>
      </c>
      <c r="L49" s="1"/>
      <c r="M49" s="1"/>
      <c r="N49" s="1"/>
      <c r="O49" s="1">
        <f t="shared" si="4"/>
        <v>47.588999999999999</v>
      </c>
      <c r="P49" s="5">
        <f t="shared" si="14"/>
        <v>168.39</v>
      </c>
      <c r="Q49" s="5"/>
      <c r="R49" s="1"/>
      <c r="S49" s="1">
        <f t="shared" si="6"/>
        <v>10</v>
      </c>
      <c r="T49" s="1">
        <f t="shared" si="7"/>
        <v>6.4615772552480619</v>
      </c>
      <c r="U49" s="1">
        <v>40.642800000000001</v>
      </c>
      <c r="V49" s="1">
        <v>53.830199999999998</v>
      </c>
      <c r="W49" s="1">
        <v>51.420399999999987</v>
      </c>
      <c r="X49" s="1">
        <v>39.767600000000002</v>
      </c>
      <c r="Y49" s="1">
        <v>44.061799999999998</v>
      </c>
      <c r="Z49" s="1">
        <v>37.968400000000003</v>
      </c>
      <c r="AA49" s="1"/>
      <c r="AB49" s="1">
        <f t="shared" si="13"/>
        <v>168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37</v>
      </c>
      <c r="C50" s="1">
        <v>933</v>
      </c>
      <c r="D50" s="1">
        <v>888</v>
      </c>
      <c r="E50" s="1">
        <v>979</v>
      </c>
      <c r="F50" s="1">
        <v>717</v>
      </c>
      <c r="G50" s="6">
        <v>0.4</v>
      </c>
      <c r="H50" s="1">
        <v>40</v>
      </c>
      <c r="I50" s="1" t="s">
        <v>31</v>
      </c>
      <c r="J50" s="1">
        <v>995</v>
      </c>
      <c r="K50" s="1">
        <f t="shared" si="12"/>
        <v>-16</v>
      </c>
      <c r="L50" s="1"/>
      <c r="M50" s="1"/>
      <c r="N50" s="1"/>
      <c r="O50" s="1">
        <f t="shared" si="4"/>
        <v>195.8</v>
      </c>
      <c r="P50" s="5">
        <f t="shared" ref="P50:P51" si="16">9.5*O50-F50</f>
        <v>1143.1000000000001</v>
      </c>
      <c r="Q50" s="5"/>
      <c r="R50" s="1"/>
      <c r="S50" s="1">
        <f t="shared" si="6"/>
        <v>9.5</v>
      </c>
      <c r="T50" s="1">
        <f t="shared" si="7"/>
        <v>3.661899897854954</v>
      </c>
      <c r="U50" s="1">
        <v>136.19999999999999</v>
      </c>
      <c r="V50" s="1">
        <v>134.19999999999999</v>
      </c>
      <c r="W50" s="1">
        <v>155.19999999999999</v>
      </c>
      <c r="X50" s="1">
        <v>152.80000000000001</v>
      </c>
      <c r="Y50" s="1">
        <v>142.80000000000001</v>
      </c>
      <c r="Z50" s="1">
        <v>151</v>
      </c>
      <c r="AA50" s="1"/>
      <c r="AB50" s="1">
        <f t="shared" si="13"/>
        <v>457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37</v>
      </c>
      <c r="C51" s="1">
        <v>869</v>
      </c>
      <c r="D51" s="1">
        <v>924</v>
      </c>
      <c r="E51" s="1">
        <v>881</v>
      </c>
      <c r="F51" s="1">
        <v>828</v>
      </c>
      <c r="G51" s="6">
        <v>0.4</v>
      </c>
      <c r="H51" s="1">
        <v>45</v>
      </c>
      <c r="I51" s="1" t="s">
        <v>31</v>
      </c>
      <c r="J51" s="1">
        <v>894</v>
      </c>
      <c r="K51" s="1">
        <f t="shared" si="12"/>
        <v>-13</v>
      </c>
      <c r="L51" s="1"/>
      <c r="M51" s="1"/>
      <c r="N51" s="1"/>
      <c r="O51" s="1">
        <f t="shared" si="4"/>
        <v>176.2</v>
      </c>
      <c r="P51" s="5">
        <f t="shared" si="16"/>
        <v>845.89999999999986</v>
      </c>
      <c r="Q51" s="5"/>
      <c r="R51" s="1"/>
      <c r="S51" s="1">
        <f t="shared" si="6"/>
        <v>9.5</v>
      </c>
      <c r="T51" s="1">
        <f t="shared" si="7"/>
        <v>4.6992054483541432</v>
      </c>
      <c r="U51" s="1">
        <v>139.4</v>
      </c>
      <c r="V51" s="1">
        <v>141.19999999999999</v>
      </c>
      <c r="W51" s="1">
        <v>148</v>
      </c>
      <c r="X51" s="1">
        <v>148.80000000000001</v>
      </c>
      <c r="Y51" s="1">
        <v>136.80000000000001</v>
      </c>
      <c r="Z51" s="1">
        <v>139.4</v>
      </c>
      <c r="AA51" s="1" t="s">
        <v>73</v>
      </c>
      <c r="AB51" s="1">
        <f t="shared" si="13"/>
        <v>338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30</v>
      </c>
      <c r="C52" s="1">
        <v>239.53100000000001</v>
      </c>
      <c r="D52" s="1">
        <v>469.50700000000001</v>
      </c>
      <c r="E52" s="1">
        <v>269.28199999999998</v>
      </c>
      <c r="F52" s="1">
        <v>396.41699999999997</v>
      </c>
      <c r="G52" s="6">
        <v>1</v>
      </c>
      <c r="H52" s="1">
        <v>40</v>
      </c>
      <c r="I52" s="1" t="s">
        <v>31</v>
      </c>
      <c r="J52" s="1">
        <v>264.85000000000002</v>
      </c>
      <c r="K52" s="1">
        <f t="shared" si="12"/>
        <v>4.4319999999999595</v>
      </c>
      <c r="L52" s="1"/>
      <c r="M52" s="1"/>
      <c r="N52" s="1"/>
      <c r="O52" s="1">
        <f t="shared" si="4"/>
        <v>53.856399999999994</v>
      </c>
      <c r="P52" s="5">
        <f t="shared" si="14"/>
        <v>142.14699999999999</v>
      </c>
      <c r="Q52" s="5"/>
      <c r="R52" s="1"/>
      <c r="S52" s="1">
        <f t="shared" si="6"/>
        <v>10</v>
      </c>
      <c r="T52" s="1">
        <f t="shared" si="7"/>
        <v>7.3606293773813327</v>
      </c>
      <c r="U52" s="1">
        <v>51.722400000000007</v>
      </c>
      <c r="V52" s="1">
        <v>64.015799999999999</v>
      </c>
      <c r="W52" s="1">
        <v>66.991</v>
      </c>
      <c r="X52" s="1">
        <v>51.644000000000013</v>
      </c>
      <c r="Y52" s="1">
        <v>54.560400000000001</v>
      </c>
      <c r="Z52" s="1">
        <v>56.092399999999998</v>
      </c>
      <c r="AA52" s="1"/>
      <c r="AB52" s="1">
        <f t="shared" si="13"/>
        <v>142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37</v>
      </c>
      <c r="C53" s="1">
        <v>891</v>
      </c>
      <c r="D53" s="1">
        <v>1002</v>
      </c>
      <c r="E53" s="1">
        <v>707</v>
      </c>
      <c r="F53" s="1">
        <v>1051</v>
      </c>
      <c r="G53" s="6">
        <v>0.35</v>
      </c>
      <c r="H53" s="1">
        <v>40</v>
      </c>
      <c r="I53" s="1" t="s">
        <v>31</v>
      </c>
      <c r="J53" s="1">
        <v>706</v>
      </c>
      <c r="K53" s="1">
        <f t="shared" si="12"/>
        <v>1</v>
      </c>
      <c r="L53" s="1"/>
      <c r="M53" s="1"/>
      <c r="N53" s="1"/>
      <c r="O53" s="1">
        <f t="shared" si="4"/>
        <v>141.4</v>
      </c>
      <c r="P53" s="5">
        <f t="shared" ref="P53:P56" si="17">9.5*O53-F53</f>
        <v>292.29999999999995</v>
      </c>
      <c r="Q53" s="5"/>
      <c r="R53" s="1"/>
      <c r="S53" s="1">
        <f t="shared" si="6"/>
        <v>9.5</v>
      </c>
      <c r="T53" s="1">
        <f t="shared" si="7"/>
        <v>7.4328147100424324</v>
      </c>
      <c r="U53" s="1">
        <v>144.19999999999999</v>
      </c>
      <c r="V53" s="1">
        <v>145.4</v>
      </c>
      <c r="W53" s="1">
        <v>148.4</v>
      </c>
      <c r="X53" s="1">
        <v>149.19999999999999</v>
      </c>
      <c r="Y53" s="1">
        <v>145.19999999999999</v>
      </c>
      <c r="Z53" s="1">
        <v>142.19999999999999</v>
      </c>
      <c r="AA53" s="1"/>
      <c r="AB53" s="1">
        <f t="shared" si="13"/>
        <v>102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37</v>
      </c>
      <c r="C54" s="1">
        <v>911</v>
      </c>
      <c r="D54" s="1">
        <v>750</v>
      </c>
      <c r="E54" s="1">
        <v>648</v>
      </c>
      <c r="F54" s="1">
        <v>851</v>
      </c>
      <c r="G54" s="6">
        <v>0.4</v>
      </c>
      <c r="H54" s="1">
        <v>40</v>
      </c>
      <c r="I54" s="1" t="s">
        <v>31</v>
      </c>
      <c r="J54" s="1">
        <v>654</v>
      </c>
      <c r="K54" s="1">
        <f t="shared" si="12"/>
        <v>-6</v>
      </c>
      <c r="L54" s="1"/>
      <c r="M54" s="1"/>
      <c r="N54" s="1"/>
      <c r="O54" s="1">
        <f t="shared" si="4"/>
        <v>129.6</v>
      </c>
      <c r="P54" s="5">
        <f t="shared" si="17"/>
        <v>380.20000000000005</v>
      </c>
      <c r="Q54" s="5"/>
      <c r="R54" s="1"/>
      <c r="S54" s="1">
        <f t="shared" si="6"/>
        <v>9.5</v>
      </c>
      <c r="T54" s="1">
        <f t="shared" si="7"/>
        <v>6.5663580246913584</v>
      </c>
      <c r="U54" s="1">
        <v>127.8</v>
      </c>
      <c r="V54" s="1">
        <v>143.6</v>
      </c>
      <c r="W54" s="1">
        <v>149.6</v>
      </c>
      <c r="X54" s="1">
        <v>146.4</v>
      </c>
      <c r="Y54" s="1">
        <v>133.6</v>
      </c>
      <c r="Z54" s="1">
        <v>133.19999999999999</v>
      </c>
      <c r="AA54" s="1"/>
      <c r="AB54" s="1">
        <f t="shared" si="13"/>
        <v>152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30</v>
      </c>
      <c r="C55" s="1">
        <v>1123.2950000000001</v>
      </c>
      <c r="D55" s="1">
        <v>749.56500000000005</v>
      </c>
      <c r="E55" s="1">
        <v>623.26400000000001</v>
      </c>
      <c r="F55" s="1">
        <v>1122.5450000000001</v>
      </c>
      <c r="G55" s="6">
        <v>1</v>
      </c>
      <c r="H55" s="1">
        <v>50</v>
      </c>
      <c r="I55" s="1" t="s">
        <v>31</v>
      </c>
      <c r="J55" s="1">
        <v>604.75</v>
      </c>
      <c r="K55" s="1">
        <f t="shared" si="12"/>
        <v>18.51400000000001</v>
      </c>
      <c r="L55" s="1"/>
      <c r="M55" s="1"/>
      <c r="N55" s="1"/>
      <c r="O55" s="1">
        <f t="shared" si="4"/>
        <v>124.6528</v>
      </c>
      <c r="P55" s="5">
        <f t="shared" si="17"/>
        <v>61.656600000000026</v>
      </c>
      <c r="Q55" s="5"/>
      <c r="R55" s="1"/>
      <c r="S55" s="1">
        <f t="shared" si="6"/>
        <v>9.5</v>
      </c>
      <c r="T55" s="1">
        <f t="shared" si="7"/>
        <v>9.0053733249473744</v>
      </c>
      <c r="U55" s="1">
        <v>131.95599999999999</v>
      </c>
      <c r="V55" s="1">
        <v>150.18799999999999</v>
      </c>
      <c r="W55" s="1">
        <v>188.25239999999999</v>
      </c>
      <c r="X55" s="1">
        <v>174.59020000000001</v>
      </c>
      <c r="Y55" s="1">
        <v>142.98259999999999</v>
      </c>
      <c r="Z55" s="1">
        <v>148.4006</v>
      </c>
      <c r="AA55" s="1"/>
      <c r="AB55" s="1">
        <f t="shared" si="13"/>
        <v>62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30</v>
      </c>
      <c r="C56" s="1">
        <v>1367.9259999999999</v>
      </c>
      <c r="D56" s="1">
        <v>894.56600000000003</v>
      </c>
      <c r="E56" s="1">
        <v>883.19</v>
      </c>
      <c r="F56" s="1">
        <v>1234.4069999999999</v>
      </c>
      <c r="G56" s="6">
        <v>1</v>
      </c>
      <c r="H56" s="1">
        <v>50</v>
      </c>
      <c r="I56" s="1" t="s">
        <v>31</v>
      </c>
      <c r="J56" s="1">
        <v>841.93</v>
      </c>
      <c r="K56" s="1">
        <f t="shared" si="12"/>
        <v>41.260000000000105</v>
      </c>
      <c r="L56" s="1"/>
      <c r="M56" s="1"/>
      <c r="N56" s="1"/>
      <c r="O56" s="1">
        <f t="shared" si="4"/>
        <v>176.63800000000001</v>
      </c>
      <c r="P56" s="5">
        <f t="shared" si="17"/>
        <v>443.65400000000022</v>
      </c>
      <c r="Q56" s="5"/>
      <c r="R56" s="1"/>
      <c r="S56" s="1">
        <f t="shared" si="6"/>
        <v>9.5</v>
      </c>
      <c r="T56" s="1">
        <f t="shared" si="7"/>
        <v>6.988343391569197</v>
      </c>
      <c r="U56" s="1">
        <v>166.77719999999999</v>
      </c>
      <c r="V56" s="1">
        <v>148.7578</v>
      </c>
      <c r="W56" s="1">
        <v>193.404</v>
      </c>
      <c r="X56" s="1">
        <v>193.80840000000001</v>
      </c>
      <c r="Y56" s="1">
        <v>179.33019999999999</v>
      </c>
      <c r="Z56" s="1">
        <v>185.55860000000001</v>
      </c>
      <c r="AA56" s="1"/>
      <c r="AB56" s="1">
        <f t="shared" si="13"/>
        <v>444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30</v>
      </c>
      <c r="C57" s="1">
        <v>58.28</v>
      </c>
      <c r="D57" s="1">
        <v>49.765000000000001</v>
      </c>
      <c r="E57" s="1">
        <v>40.164000000000001</v>
      </c>
      <c r="F57" s="1">
        <v>65.622</v>
      </c>
      <c r="G57" s="6">
        <v>1</v>
      </c>
      <c r="H57" s="1">
        <v>40</v>
      </c>
      <c r="I57" s="1" t="s">
        <v>31</v>
      </c>
      <c r="J57" s="1">
        <v>40.5</v>
      </c>
      <c r="K57" s="1">
        <f t="shared" si="12"/>
        <v>-0.33599999999999852</v>
      </c>
      <c r="L57" s="1"/>
      <c r="M57" s="1"/>
      <c r="N57" s="1"/>
      <c r="O57" s="1">
        <f t="shared" si="4"/>
        <v>8.0327999999999999</v>
      </c>
      <c r="P57" s="5">
        <f t="shared" si="14"/>
        <v>14.706000000000003</v>
      </c>
      <c r="Q57" s="5"/>
      <c r="R57" s="1"/>
      <c r="S57" s="1">
        <f t="shared" si="6"/>
        <v>10</v>
      </c>
      <c r="T57" s="1">
        <f t="shared" si="7"/>
        <v>8.1692560501942033</v>
      </c>
      <c r="U57" s="1">
        <v>7.2767999999999997</v>
      </c>
      <c r="V57" s="1">
        <v>6.8144000000000009</v>
      </c>
      <c r="W57" s="1">
        <v>6.6707999999999998</v>
      </c>
      <c r="X57" s="1">
        <v>5.6066000000000003</v>
      </c>
      <c r="Y57" s="1">
        <v>10.8492</v>
      </c>
      <c r="Z57" s="1">
        <v>8.4390000000000001</v>
      </c>
      <c r="AA57" s="1"/>
      <c r="AB57" s="1">
        <f t="shared" si="13"/>
        <v>15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4" t="s">
        <v>88</v>
      </c>
      <c r="B58" s="14" t="s">
        <v>30</v>
      </c>
      <c r="C58" s="14"/>
      <c r="D58" s="14"/>
      <c r="E58" s="14"/>
      <c r="F58" s="14"/>
      <c r="G58" s="15">
        <v>0</v>
      </c>
      <c r="H58" s="14">
        <v>40</v>
      </c>
      <c r="I58" s="14" t="s">
        <v>31</v>
      </c>
      <c r="J58" s="14"/>
      <c r="K58" s="14">
        <f t="shared" si="12"/>
        <v>0</v>
      </c>
      <c r="L58" s="14"/>
      <c r="M58" s="14"/>
      <c r="N58" s="14"/>
      <c r="O58" s="14">
        <f t="shared" si="4"/>
        <v>0</v>
      </c>
      <c r="P58" s="16"/>
      <c r="Q58" s="16"/>
      <c r="R58" s="14"/>
      <c r="S58" s="14" t="e">
        <f t="shared" si="6"/>
        <v>#DIV/0!</v>
      </c>
      <c r="T58" s="14" t="e">
        <f t="shared" si="7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6.7721999999999998</v>
      </c>
      <c r="Z58" s="14">
        <v>7.5858000000000008</v>
      </c>
      <c r="AA58" s="14" t="s">
        <v>67</v>
      </c>
      <c r="AB58" s="14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89</v>
      </c>
      <c r="B59" s="1" t="s">
        <v>30</v>
      </c>
      <c r="C59" s="1">
        <v>78.457999999999998</v>
      </c>
      <c r="D59" s="1">
        <v>28.032</v>
      </c>
      <c r="E59" s="1">
        <v>35.808</v>
      </c>
      <c r="F59" s="1">
        <v>67.652000000000001</v>
      </c>
      <c r="G59" s="6">
        <v>1</v>
      </c>
      <c r="H59" s="1">
        <v>40</v>
      </c>
      <c r="I59" s="1" t="s">
        <v>31</v>
      </c>
      <c r="J59" s="1">
        <v>35.1</v>
      </c>
      <c r="K59" s="1">
        <f t="shared" si="12"/>
        <v>0.70799999999999841</v>
      </c>
      <c r="L59" s="1"/>
      <c r="M59" s="1"/>
      <c r="N59" s="1"/>
      <c r="O59" s="1">
        <f t="shared" si="4"/>
        <v>7.1616</v>
      </c>
      <c r="P59" s="5">
        <v>10</v>
      </c>
      <c r="Q59" s="5"/>
      <c r="R59" s="1"/>
      <c r="S59" s="1">
        <f t="shared" si="6"/>
        <v>10.842828418230564</v>
      </c>
      <c r="T59" s="1">
        <f t="shared" si="7"/>
        <v>9.4464924039320817</v>
      </c>
      <c r="U59" s="1">
        <v>7.0977999999999994</v>
      </c>
      <c r="V59" s="1">
        <v>6.0488</v>
      </c>
      <c r="W59" s="1">
        <v>7.7593999999999994</v>
      </c>
      <c r="X59" s="1">
        <v>9.4383999999999997</v>
      </c>
      <c r="Y59" s="1">
        <v>16.230399999999999</v>
      </c>
      <c r="Z59" s="1">
        <v>14.262</v>
      </c>
      <c r="AA59" s="1"/>
      <c r="AB59" s="1">
        <f t="shared" si="13"/>
        <v>10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37</v>
      </c>
      <c r="C60" s="1">
        <v>712</v>
      </c>
      <c r="D60" s="1">
        <v>560</v>
      </c>
      <c r="E60" s="1">
        <v>436</v>
      </c>
      <c r="F60" s="1">
        <v>767</v>
      </c>
      <c r="G60" s="6">
        <v>0.45</v>
      </c>
      <c r="H60" s="1">
        <v>50</v>
      </c>
      <c r="I60" s="1" t="s">
        <v>31</v>
      </c>
      <c r="J60" s="1">
        <v>432</v>
      </c>
      <c r="K60" s="1">
        <f t="shared" si="12"/>
        <v>4</v>
      </c>
      <c r="L60" s="1"/>
      <c r="M60" s="1"/>
      <c r="N60" s="1"/>
      <c r="O60" s="1">
        <f t="shared" si="4"/>
        <v>87.2</v>
      </c>
      <c r="P60" s="5">
        <f t="shared" ref="P60:P74" si="18">10*O60-F60</f>
        <v>105</v>
      </c>
      <c r="Q60" s="5"/>
      <c r="R60" s="1"/>
      <c r="S60" s="1">
        <f t="shared" si="6"/>
        <v>10</v>
      </c>
      <c r="T60" s="1">
        <f t="shared" si="7"/>
        <v>8.7958715596330279</v>
      </c>
      <c r="U60" s="1">
        <v>102.8</v>
      </c>
      <c r="V60" s="1">
        <v>103</v>
      </c>
      <c r="W60" s="1">
        <v>114</v>
      </c>
      <c r="X60" s="1">
        <v>115.6</v>
      </c>
      <c r="Y60" s="1">
        <v>104.6</v>
      </c>
      <c r="Z60" s="1">
        <v>96.6</v>
      </c>
      <c r="AA60" s="1"/>
      <c r="AB60" s="1">
        <f t="shared" si="13"/>
        <v>47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91</v>
      </c>
      <c r="B61" s="1" t="s">
        <v>30</v>
      </c>
      <c r="C61" s="1">
        <v>250.23099999999999</v>
      </c>
      <c r="D61" s="1">
        <v>588.61599999999999</v>
      </c>
      <c r="E61" s="1">
        <v>265.46899999999999</v>
      </c>
      <c r="F61" s="1">
        <v>523.84199999999998</v>
      </c>
      <c r="G61" s="6">
        <v>1</v>
      </c>
      <c r="H61" s="1">
        <v>40</v>
      </c>
      <c r="I61" s="1" t="s">
        <v>31</v>
      </c>
      <c r="J61" s="1">
        <v>260.3</v>
      </c>
      <c r="K61" s="1">
        <f t="shared" si="12"/>
        <v>5.1689999999999827</v>
      </c>
      <c r="L61" s="1"/>
      <c r="M61" s="1"/>
      <c r="N61" s="1"/>
      <c r="O61" s="1">
        <f t="shared" si="4"/>
        <v>53.093800000000002</v>
      </c>
      <c r="P61" s="5">
        <v>10</v>
      </c>
      <c r="Q61" s="5"/>
      <c r="R61" s="1"/>
      <c r="S61" s="1">
        <f t="shared" si="6"/>
        <v>10.054695651846353</v>
      </c>
      <c r="T61" s="1">
        <f t="shared" si="7"/>
        <v>9.8663497432845269</v>
      </c>
      <c r="U61" s="1">
        <v>62.784199999999998</v>
      </c>
      <c r="V61" s="1">
        <v>61.945000000000007</v>
      </c>
      <c r="W61" s="1">
        <v>51.185000000000002</v>
      </c>
      <c r="X61" s="1">
        <v>48.520400000000002</v>
      </c>
      <c r="Y61" s="1">
        <v>54.368200000000002</v>
      </c>
      <c r="Z61" s="1">
        <v>42.489400000000003</v>
      </c>
      <c r="AA61" s="1"/>
      <c r="AB61" s="1">
        <f t="shared" si="13"/>
        <v>10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0" t="s">
        <v>92</v>
      </c>
      <c r="B62" s="1" t="s">
        <v>37</v>
      </c>
      <c r="C62" s="1"/>
      <c r="D62" s="1"/>
      <c r="E62" s="19">
        <f>E75</f>
        <v>393</v>
      </c>
      <c r="F62" s="19">
        <f>F75</f>
        <v>280</v>
      </c>
      <c r="G62" s="6">
        <v>0.4</v>
      </c>
      <c r="H62" s="1">
        <v>40</v>
      </c>
      <c r="I62" s="1" t="s">
        <v>31</v>
      </c>
      <c r="J62" s="1"/>
      <c r="K62" s="1">
        <f t="shared" si="12"/>
        <v>393</v>
      </c>
      <c r="L62" s="1"/>
      <c r="M62" s="1"/>
      <c r="N62" s="1"/>
      <c r="O62" s="1">
        <f t="shared" si="4"/>
        <v>78.599999999999994</v>
      </c>
      <c r="P62" s="5">
        <f t="shared" si="18"/>
        <v>506</v>
      </c>
      <c r="Q62" s="5"/>
      <c r="R62" s="1"/>
      <c r="S62" s="1">
        <f t="shared" si="6"/>
        <v>10</v>
      </c>
      <c r="T62" s="1">
        <f t="shared" si="7"/>
        <v>3.5623409669211199</v>
      </c>
      <c r="U62" s="1">
        <v>55.6</v>
      </c>
      <c r="V62" s="1">
        <v>52.2</v>
      </c>
      <c r="W62" s="1">
        <v>56.2</v>
      </c>
      <c r="X62" s="1">
        <v>58</v>
      </c>
      <c r="Y62" s="1">
        <v>57.2</v>
      </c>
      <c r="Z62" s="1">
        <v>58.2</v>
      </c>
      <c r="AA62" s="1" t="s">
        <v>93</v>
      </c>
      <c r="AB62" s="1">
        <f t="shared" si="13"/>
        <v>202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37</v>
      </c>
      <c r="C63" s="1">
        <v>171</v>
      </c>
      <c r="D63" s="1">
        <v>324</v>
      </c>
      <c r="E63" s="1">
        <v>163</v>
      </c>
      <c r="F63" s="1">
        <v>265</v>
      </c>
      <c r="G63" s="6">
        <v>0.4</v>
      </c>
      <c r="H63" s="1">
        <v>40</v>
      </c>
      <c r="I63" s="1" t="s">
        <v>31</v>
      </c>
      <c r="J63" s="1">
        <v>166</v>
      </c>
      <c r="K63" s="1">
        <f t="shared" si="12"/>
        <v>-3</v>
      </c>
      <c r="L63" s="1"/>
      <c r="M63" s="1"/>
      <c r="N63" s="1"/>
      <c r="O63" s="1">
        <f t="shared" si="4"/>
        <v>32.6</v>
      </c>
      <c r="P63" s="5">
        <f t="shared" si="18"/>
        <v>61</v>
      </c>
      <c r="Q63" s="5"/>
      <c r="R63" s="1"/>
      <c r="S63" s="1">
        <f t="shared" si="6"/>
        <v>10</v>
      </c>
      <c r="T63" s="1">
        <f t="shared" si="7"/>
        <v>8.1288343558282197</v>
      </c>
      <c r="U63" s="1">
        <v>36.200000000000003</v>
      </c>
      <c r="V63" s="1">
        <v>36.799999999999997</v>
      </c>
      <c r="W63" s="1">
        <v>30.8</v>
      </c>
      <c r="X63" s="1">
        <v>29.6</v>
      </c>
      <c r="Y63" s="1">
        <v>34.200000000000003</v>
      </c>
      <c r="Z63" s="1">
        <v>35.799999999999997</v>
      </c>
      <c r="AA63" s="1"/>
      <c r="AB63" s="1">
        <f t="shared" si="13"/>
        <v>24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30</v>
      </c>
      <c r="C64" s="1">
        <v>785.09400000000005</v>
      </c>
      <c r="D64" s="1">
        <v>530.23</v>
      </c>
      <c r="E64" s="1">
        <v>509.73200000000003</v>
      </c>
      <c r="F64" s="1">
        <v>731.83399999999995</v>
      </c>
      <c r="G64" s="6">
        <v>1</v>
      </c>
      <c r="H64" s="1">
        <v>55</v>
      </c>
      <c r="I64" s="1" t="s">
        <v>31</v>
      </c>
      <c r="J64" s="1">
        <v>487.85</v>
      </c>
      <c r="K64" s="1">
        <f t="shared" si="12"/>
        <v>21.882000000000005</v>
      </c>
      <c r="L64" s="1"/>
      <c r="M64" s="1"/>
      <c r="N64" s="1"/>
      <c r="O64" s="1">
        <f t="shared" si="4"/>
        <v>101.94640000000001</v>
      </c>
      <c r="P64" s="5">
        <f t="shared" si="18"/>
        <v>287.63000000000022</v>
      </c>
      <c r="Q64" s="5"/>
      <c r="R64" s="1"/>
      <c r="S64" s="1">
        <f t="shared" si="6"/>
        <v>10</v>
      </c>
      <c r="T64" s="1">
        <f t="shared" si="7"/>
        <v>7.1786154292844069</v>
      </c>
      <c r="U64" s="1">
        <v>96.86</v>
      </c>
      <c r="V64" s="1">
        <v>91.720399999999998</v>
      </c>
      <c r="W64" s="1">
        <v>109.9436</v>
      </c>
      <c r="X64" s="1">
        <v>115.4658</v>
      </c>
      <c r="Y64" s="1">
        <v>93.131799999999998</v>
      </c>
      <c r="Z64" s="1">
        <v>80.189400000000006</v>
      </c>
      <c r="AA64" s="1"/>
      <c r="AB64" s="1">
        <f t="shared" si="13"/>
        <v>288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96</v>
      </c>
      <c r="B65" s="1" t="s">
        <v>30</v>
      </c>
      <c r="C65" s="1">
        <v>1486.145</v>
      </c>
      <c r="D65" s="1">
        <v>1105.1189999999999</v>
      </c>
      <c r="E65" s="1">
        <v>1061.1590000000001</v>
      </c>
      <c r="F65" s="1">
        <v>1392.386</v>
      </c>
      <c r="G65" s="6">
        <v>1</v>
      </c>
      <c r="H65" s="1">
        <v>50</v>
      </c>
      <c r="I65" s="1" t="s">
        <v>31</v>
      </c>
      <c r="J65" s="1">
        <v>959.48</v>
      </c>
      <c r="K65" s="1">
        <f t="shared" si="12"/>
        <v>101.67900000000009</v>
      </c>
      <c r="L65" s="1"/>
      <c r="M65" s="1"/>
      <c r="N65" s="1"/>
      <c r="O65" s="1">
        <f t="shared" si="4"/>
        <v>212.23180000000002</v>
      </c>
      <c r="P65" s="5">
        <f t="shared" si="18"/>
        <v>729.93200000000024</v>
      </c>
      <c r="Q65" s="5"/>
      <c r="R65" s="1"/>
      <c r="S65" s="1">
        <f t="shared" si="6"/>
        <v>10</v>
      </c>
      <c r="T65" s="1">
        <f t="shared" si="7"/>
        <v>6.5606850622762458</v>
      </c>
      <c r="U65" s="1">
        <v>196.7834</v>
      </c>
      <c r="V65" s="1">
        <v>209.27359999999999</v>
      </c>
      <c r="W65" s="1">
        <v>254.6026</v>
      </c>
      <c r="X65" s="1">
        <v>237.47819999999999</v>
      </c>
      <c r="Y65" s="1">
        <v>237.98939999999999</v>
      </c>
      <c r="Z65" s="1">
        <v>243.81</v>
      </c>
      <c r="AA65" s="1"/>
      <c r="AB65" s="1">
        <f t="shared" si="13"/>
        <v>730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30</v>
      </c>
      <c r="C66" s="1">
        <v>93.152000000000001</v>
      </c>
      <c r="D66" s="1">
        <v>426.46100000000001</v>
      </c>
      <c r="E66" s="1">
        <v>87.804000000000002</v>
      </c>
      <c r="F66" s="1">
        <v>377.12900000000002</v>
      </c>
      <c r="G66" s="6">
        <v>1</v>
      </c>
      <c r="H66" s="1">
        <v>50</v>
      </c>
      <c r="I66" s="1" t="s">
        <v>31</v>
      </c>
      <c r="J66" s="1">
        <v>105.9</v>
      </c>
      <c r="K66" s="1">
        <f t="shared" si="12"/>
        <v>-18.096000000000004</v>
      </c>
      <c r="L66" s="1"/>
      <c r="M66" s="1"/>
      <c r="N66" s="1"/>
      <c r="O66" s="1">
        <f t="shared" si="4"/>
        <v>17.5608</v>
      </c>
      <c r="P66" s="5"/>
      <c r="Q66" s="5"/>
      <c r="R66" s="1"/>
      <c r="S66" s="1">
        <f t="shared" si="6"/>
        <v>21.475616145050338</v>
      </c>
      <c r="T66" s="1">
        <f t="shared" si="7"/>
        <v>21.475616145050338</v>
      </c>
      <c r="U66" s="1">
        <v>30.986599999999999</v>
      </c>
      <c r="V66" s="1">
        <v>43.120800000000003</v>
      </c>
      <c r="W66" s="1">
        <v>34.272599999999997</v>
      </c>
      <c r="X66" s="1">
        <v>21.590199999999999</v>
      </c>
      <c r="Y66" s="1">
        <v>32.188800000000001</v>
      </c>
      <c r="Z66" s="1">
        <v>35.889800000000001</v>
      </c>
      <c r="AA66" s="1"/>
      <c r="AB66" s="1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37</v>
      </c>
      <c r="C67" s="1">
        <v>432</v>
      </c>
      <c r="D67" s="1">
        <v>130</v>
      </c>
      <c r="E67" s="1">
        <v>358</v>
      </c>
      <c r="F67" s="1">
        <v>133</v>
      </c>
      <c r="G67" s="6">
        <v>0.4</v>
      </c>
      <c r="H67" s="1">
        <v>50</v>
      </c>
      <c r="I67" s="1" t="s">
        <v>31</v>
      </c>
      <c r="J67" s="1">
        <v>350</v>
      </c>
      <c r="K67" s="1">
        <f t="shared" si="12"/>
        <v>8</v>
      </c>
      <c r="L67" s="1"/>
      <c r="M67" s="1"/>
      <c r="N67" s="1"/>
      <c r="O67" s="1">
        <f t="shared" si="4"/>
        <v>71.599999999999994</v>
      </c>
      <c r="P67" s="5">
        <f>9*O67-F67</f>
        <v>511.4</v>
      </c>
      <c r="Q67" s="5"/>
      <c r="R67" s="1"/>
      <c r="S67" s="1">
        <f t="shared" si="6"/>
        <v>9</v>
      </c>
      <c r="T67" s="1">
        <f t="shared" si="7"/>
        <v>1.8575418994413408</v>
      </c>
      <c r="U67" s="1">
        <v>37.6</v>
      </c>
      <c r="V67" s="1">
        <v>27</v>
      </c>
      <c r="W67" s="1">
        <v>47.6</v>
      </c>
      <c r="X67" s="1">
        <v>54.4</v>
      </c>
      <c r="Y67" s="1">
        <v>47.2</v>
      </c>
      <c r="Z67" s="1">
        <v>48.2</v>
      </c>
      <c r="AA67" s="1"/>
      <c r="AB67" s="1">
        <f t="shared" si="13"/>
        <v>205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37</v>
      </c>
      <c r="C68" s="1">
        <v>1401</v>
      </c>
      <c r="D68" s="1">
        <v>1326</v>
      </c>
      <c r="E68" s="1">
        <v>1097</v>
      </c>
      <c r="F68" s="1">
        <v>1414</v>
      </c>
      <c r="G68" s="6">
        <v>0.4</v>
      </c>
      <c r="H68" s="1">
        <v>40</v>
      </c>
      <c r="I68" s="1" t="s">
        <v>31</v>
      </c>
      <c r="J68" s="1">
        <v>1093</v>
      </c>
      <c r="K68" s="1">
        <f t="shared" si="12"/>
        <v>4</v>
      </c>
      <c r="L68" s="1"/>
      <c r="M68" s="1"/>
      <c r="N68" s="1"/>
      <c r="O68" s="1">
        <f t="shared" si="4"/>
        <v>219.4</v>
      </c>
      <c r="P68" s="5">
        <f t="shared" si="18"/>
        <v>780</v>
      </c>
      <c r="Q68" s="5"/>
      <c r="R68" s="1"/>
      <c r="S68" s="1">
        <f t="shared" si="6"/>
        <v>10</v>
      </c>
      <c r="T68" s="1">
        <f t="shared" si="7"/>
        <v>6.4448495897903371</v>
      </c>
      <c r="U68" s="1">
        <v>214</v>
      </c>
      <c r="V68" s="1">
        <v>228</v>
      </c>
      <c r="W68" s="1">
        <v>240.2</v>
      </c>
      <c r="X68" s="1">
        <v>232.8</v>
      </c>
      <c r="Y68" s="1">
        <v>162.6</v>
      </c>
      <c r="Z68" s="1">
        <v>166.6</v>
      </c>
      <c r="AA68" s="1"/>
      <c r="AB68" s="1">
        <f t="shared" si="13"/>
        <v>312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37</v>
      </c>
      <c r="C69" s="1">
        <v>1252</v>
      </c>
      <c r="D69" s="1">
        <v>1086</v>
      </c>
      <c r="E69" s="1">
        <v>931</v>
      </c>
      <c r="F69" s="1">
        <v>1225</v>
      </c>
      <c r="G69" s="6">
        <v>0.4</v>
      </c>
      <c r="H69" s="1">
        <v>40</v>
      </c>
      <c r="I69" s="1" t="s">
        <v>31</v>
      </c>
      <c r="J69" s="1">
        <v>939</v>
      </c>
      <c r="K69" s="1">
        <f t="shared" si="12"/>
        <v>-8</v>
      </c>
      <c r="L69" s="1"/>
      <c r="M69" s="1"/>
      <c r="N69" s="1"/>
      <c r="O69" s="1">
        <f t="shared" si="4"/>
        <v>186.2</v>
      </c>
      <c r="P69" s="5">
        <f t="shared" si="18"/>
        <v>637</v>
      </c>
      <c r="Q69" s="5"/>
      <c r="R69" s="1"/>
      <c r="S69" s="1">
        <f t="shared" si="6"/>
        <v>10</v>
      </c>
      <c r="T69" s="1">
        <f t="shared" si="7"/>
        <v>6.5789473684210531</v>
      </c>
      <c r="U69" s="1">
        <v>185.2</v>
      </c>
      <c r="V69" s="1">
        <v>197.6</v>
      </c>
      <c r="W69" s="1">
        <v>209.8</v>
      </c>
      <c r="X69" s="1">
        <v>204.8</v>
      </c>
      <c r="Y69" s="1">
        <v>207.6</v>
      </c>
      <c r="Z69" s="1">
        <v>218.6</v>
      </c>
      <c r="AA69" s="1"/>
      <c r="AB69" s="1">
        <f t="shared" si="13"/>
        <v>255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101</v>
      </c>
      <c r="B70" s="1" t="s">
        <v>30</v>
      </c>
      <c r="C70" s="1">
        <v>465.30599999999998</v>
      </c>
      <c r="D70" s="1">
        <v>1253.3399999999999</v>
      </c>
      <c r="E70" s="1">
        <v>547.68399999999997</v>
      </c>
      <c r="F70" s="1">
        <v>1078.4390000000001</v>
      </c>
      <c r="G70" s="6">
        <v>1</v>
      </c>
      <c r="H70" s="1">
        <v>40</v>
      </c>
      <c r="I70" s="1" t="s">
        <v>31</v>
      </c>
      <c r="J70" s="1">
        <v>529.65</v>
      </c>
      <c r="K70" s="1">
        <f t="shared" ref="K70:K98" si="19">E70-J70</f>
        <v>18.033999999999992</v>
      </c>
      <c r="L70" s="1"/>
      <c r="M70" s="1"/>
      <c r="N70" s="1"/>
      <c r="O70" s="1">
        <f t="shared" si="4"/>
        <v>109.5368</v>
      </c>
      <c r="P70" s="5">
        <f t="shared" si="18"/>
        <v>16.92899999999986</v>
      </c>
      <c r="Q70" s="5"/>
      <c r="R70" s="1"/>
      <c r="S70" s="1">
        <f t="shared" si="6"/>
        <v>10</v>
      </c>
      <c r="T70" s="1">
        <f t="shared" si="7"/>
        <v>9.8454492006339436</v>
      </c>
      <c r="U70" s="1">
        <v>121.6758</v>
      </c>
      <c r="V70" s="1">
        <v>161.37440000000001</v>
      </c>
      <c r="W70" s="1">
        <v>146.1172</v>
      </c>
      <c r="X70" s="1">
        <v>117.52800000000001</v>
      </c>
      <c r="Y70" s="1">
        <v>140.6062</v>
      </c>
      <c r="Z70" s="1">
        <v>141.4306</v>
      </c>
      <c r="AA70" s="1"/>
      <c r="AB70" s="1">
        <f t="shared" ref="AB70:AB98" si="20">ROUND(P70*G70,0)</f>
        <v>17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102</v>
      </c>
      <c r="B71" s="1" t="s">
        <v>30</v>
      </c>
      <c r="C71" s="1">
        <v>295.36700000000002</v>
      </c>
      <c r="D71" s="1">
        <v>808.56899999999996</v>
      </c>
      <c r="E71" s="1">
        <v>388.56900000000002</v>
      </c>
      <c r="F71" s="1">
        <v>634.81600000000003</v>
      </c>
      <c r="G71" s="6">
        <v>1</v>
      </c>
      <c r="H71" s="1">
        <v>40</v>
      </c>
      <c r="I71" s="1" t="s">
        <v>31</v>
      </c>
      <c r="J71" s="1">
        <v>376.25</v>
      </c>
      <c r="K71" s="1">
        <f t="shared" si="19"/>
        <v>12.319000000000017</v>
      </c>
      <c r="L71" s="1"/>
      <c r="M71" s="1"/>
      <c r="N71" s="1"/>
      <c r="O71" s="1">
        <f t="shared" ref="O71:O98" si="21">E71/5</f>
        <v>77.713800000000006</v>
      </c>
      <c r="P71" s="5">
        <f t="shared" si="18"/>
        <v>142.322</v>
      </c>
      <c r="Q71" s="5"/>
      <c r="R71" s="1"/>
      <c r="S71" s="1">
        <f t="shared" ref="S71:S98" si="22">(F71+P71)/O71</f>
        <v>10</v>
      </c>
      <c r="T71" s="1">
        <f t="shared" ref="T71:T98" si="23">F71/O71</f>
        <v>8.1686392892896755</v>
      </c>
      <c r="U71" s="1">
        <v>74.153199999999998</v>
      </c>
      <c r="V71" s="1">
        <v>100.7796</v>
      </c>
      <c r="W71" s="1">
        <v>100.5428</v>
      </c>
      <c r="X71" s="1">
        <v>72.435599999999994</v>
      </c>
      <c r="Y71" s="1">
        <v>79.111000000000004</v>
      </c>
      <c r="Z71" s="1">
        <v>92.296199999999999</v>
      </c>
      <c r="AA71" s="1"/>
      <c r="AB71" s="1">
        <f t="shared" si="20"/>
        <v>142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103</v>
      </c>
      <c r="B72" s="1" t="s">
        <v>30</v>
      </c>
      <c r="C72" s="1">
        <v>395.97</v>
      </c>
      <c r="D72" s="1">
        <v>706.53399999999999</v>
      </c>
      <c r="E72" s="1">
        <v>346.61399999999998</v>
      </c>
      <c r="F72" s="1">
        <v>678.39800000000002</v>
      </c>
      <c r="G72" s="6">
        <v>1</v>
      </c>
      <c r="H72" s="1">
        <v>40</v>
      </c>
      <c r="I72" s="1" t="s">
        <v>31</v>
      </c>
      <c r="J72" s="1">
        <v>338.1</v>
      </c>
      <c r="K72" s="1">
        <f t="shared" si="19"/>
        <v>8.5139999999999532</v>
      </c>
      <c r="L72" s="1"/>
      <c r="M72" s="1"/>
      <c r="N72" s="1"/>
      <c r="O72" s="1">
        <f t="shared" si="21"/>
        <v>69.322800000000001</v>
      </c>
      <c r="P72" s="5">
        <f t="shared" si="18"/>
        <v>14.830000000000041</v>
      </c>
      <c r="Q72" s="5"/>
      <c r="R72" s="1"/>
      <c r="S72" s="1">
        <f t="shared" si="22"/>
        <v>10</v>
      </c>
      <c r="T72" s="1">
        <f t="shared" si="23"/>
        <v>9.7860732688235323</v>
      </c>
      <c r="U72" s="1">
        <v>79.111400000000003</v>
      </c>
      <c r="V72" s="1">
        <v>101.4402</v>
      </c>
      <c r="W72" s="1">
        <v>100.4624</v>
      </c>
      <c r="X72" s="1">
        <v>82.057199999999995</v>
      </c>
      <c r="Y72" s="1">
        <v>85.325400000000002</v>
      </c>
      <c r="Z72" s="1">
        <v>86.89</v>
      </c>
      <c r="AA72" s="1"/>
      <c r="AB72" s="1">
        <f t="shared" si="20"/>
        <v>15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30</v>
      </c>
      <c r="C73" s="1">
        <v>102.065</v>
      </c>
      <c r="D73" s="1">
        <v>246.02</v>
      </c>
      <c r="E73" s="1">
        <v>127.318</v>
      </c>
      <c r="F73" s="1">
        <v>201.471</v>
      </c>
      <c r="G73" s="6">
        <v>1</v>
      </c>
      <c r="H73" s="1">
        <v>30</v>
      </c>
      <c r="I73" s="1" t="s">
        <v>31</v>
      </c>
      <c r="J73" s="1">
        <v>127.15</v>
      </c>
      <c r="K73" s="1">
        <f t="shared" si="19"/>
        <v>0.16799999999999216</v>
      </c>
      <c r="L73" s="1"/>
      <c r="M73" s="1"/>
      <c r="N73" s="1"/>
      <c r="O73" s="1">
        <f t="shared" si="21"/>
        <v>25.4636</v>
      </c>
      <c r="P73" s="5">
        <f t="shared" si="18"/>
        <v>53.164999999999992</v>
      </c>
      <c r="Q73" s="5"/>
      <c r="R73" s="1"/>
      <c r="S73" s="1">
        <f t="shared" si="22"/>
        <v>10</v>
      </c>
      <c r="T73" s="1">
        <f t="shared" si="23"/>
        <v>7.9121176895647123</v>
      </c>
      <c r="U73" s="1">
        <v>26.082999999999998</v>
      </c>
      <c r="V73" s="1">
        <v>30.006</v>
      </c>
      <c r="W73" s="1">
        <v>31.115200000000002</v>
      </c>
      <c r="X73" s="1">
        <v>25.471</v>
      </c>
      <c r="Y73" s="1">
        <v>30.591999999999999</v>
      </c>
      <c r="Z73" s="1">
        <v>32.123800000000003</v>
      </c>
      <c r="AA73" s="1" t="s">
        <v>73</v>
      </c>
      <c r="AB73" s="1">
        <f t="shared" si="20"/>
        <v>53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106</v>
      </c>
      <c r="B74" s="1" t="s">
        <v>37</v>
      </c>
      <c r="C74" s="1">
        <v>112</v>
      </c>
      <c r="D74" s="1">
        <v>120</v>
      </c>
      <c r="E74" s="1">
        <v>145</v>
      </c>
      <c r="F74" s="1">
        <v>84</v>
      </c>
      <c r="G74" s="6">
        <v>0.6</v>
      </c>
      <c r="H74" s="1">
        <v>55</v>
      </c>
      <c r="I74" s="1" t="s">
        <v>31</v>
      </c>
      <c r="J74" s="1">
        <v>280</v>
      </c>
      <c r="K74" s="1">
        <f t="shared" si="19"/>
        <v>-135</v>
      </c>
      <c r="L74" s="1"/>
      <c r="M74" s="1"/>
      <c r="N74" s="1"/>
      <c r="O74" s="1">
        <f t="shared" si="21"/>
        <v>29</v>
      </c>
      <c r="P74" s="5">
        <f t="shared" si="18"/>
        <v>206</v>
      </c>
      <c r="Q74" s="5"/>
      <c r="R74" s="1"/>
      <c r="S74" s="1">
        <f t="shared" si="22"/>
        <v>10</v>
      </c>
      <c r="T74" s="1">
        <f t="shared" si="23"/>
        <v>2.896551724137931</v>
      </c>
      <c r="U74" s="1">
        <v>17.2</v>
      </c>
      <c r="V74" s="1">
        <v>12.4</v>
      </c>
      <c r="W74" s="1">
        <v>18.2</v>
      </c>
      <c r="X74" s="1">
        <v>18.600000000000001</v>
      </c>
      <c r="Y74" s="1">
        <v>14.4</v>
      </c>
      <c r="Z74" s="1">
        <v>17.8</v>
      </c>
      <c r="AA74" s="1"/>
      <c r="AB74" s="1">
        <f t="shared" si="20"/>
        <v>124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0" t="s">
        <v>107</v>
      </c>
      <c r="B75" s="10" t="s">
        <v>37</v>
      </c>
      <c r="C75" s="10">
        <v>375</v>
      </c>
      <c r="D75" s="13">
        <v>354</v>
      </c>
      <c r="E75" s="19">
        <v>393</v>
      </c>
      <c r="F75" s="19">
        <v>280</v>
      </c>
      <c r="G75" s="11">
        <v>0</v>
      </c>
      <c r="H75" s="10">
        <v>40</v>
      </c>
      <c r="I75" s="10" t="s">
        <v>104</v>
      </c>
      <c r="J75" s="10">
        <v>401</v>
      </c>
      <c r="K75" s="10">
        <f t="shared" si="19"/>
        <v>-8</v>
      </c>
      <c r="L75" s="10"/>
      <c r="M75" s="10"/>
      <c r="N75" s="10"/>
      <c r="O75" s="10">
        <f t="shared" si="21"/>
        <v>78.599999999999994</v>
      </c>
      <c r="P75" s="12"/>
      <c r="Q75" s="12"/>
      <c r="R75" s="10"/>
      <c r="S75" s="10">
        <f t="shared" si="22"/>
        <v>3.5623409669211199</v>
      </c>
      <c r="T75" s="10">
        <f t="shared" si="23"/>
        <v>3.5623409669211199</v>
      </c>
      <c r="U75" s="10">
        <v>55.6</v>
      </c>
      <c r="V75" s="10">
        <v>52.2</v>
      </c>
      <c r="W75" s="10">
        <v>56.2</v>
      </c>
      <c r="X75" s="10">
        <v>58</v>
      </c>
      <c r="Y75" s="10">
        <v>57.2</v>
      </c>
      <c r="Z75" s="10">
        <v>58.2</v>
      </c>
      <c r="AA75" s="10" t="s">
        <v>108</v>
      </c>
      <c r="AB75" s="10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109</v>
      </c>
      <c r="B76" s="1" t="s">
        <v>37</v>
      </c>
      <c r="C76" s="1">
        <v>295</v>
      </c>
      <c r="D76" s="1">
        <v>66</v>
      </c>
      <c r="E76" s="1">
        <v>197</v>
      </c>
      <c r="F76" s="1">
        <v>150</v>
      </c>
      <c r="G76" s="6">
        <v>0.35</v>
      </c>
      <c r="H76" s="1">
        <v>50</v>
      </c>
      <c r="I76" s="1" t="s">
        <v>31</v>
      </c>
      <c r="J76" s="1">
        <v>216</v>
      </c>
      <c r="K76" s="1">
        <f t="shared" si="19"/>
        <v>-19</v>
      </c>
      <c r="L76" s="1"/>
      <c r="M76" s="1"/>
      <c r="N76" s="1"/>
      <c r="O76" s="1">
        <f t="shared" si="21"/>
        <v>39.4</v>
      </c>
      <c r="P76" s="5">
        <f t="shared" ref="P76:P85" si="24">10*O76-F76</f>
        <v>244</v>
      </c>
      <c r="Q76" s="5"/>
      <c r="R76" s="1"/>
      <c r="S76" s="1">
        <f t="shared" si="22"/>
        <v>10</v>
      </c>
      <c r="T76" s="1">
        <f t="shared" si="23"/>
        <v>3.8071065989847717</v>
      </c>
      <c r="U76" s="1">
        <v>23.4</v>
      </c>
      <c r="V76" s="1">
        <v>20.399999999999999</v>
      </c>
      <c r="W76" s="1">
        <v>38.200000000000003</v>
      </c>
      <c r="X76" s="1">
        <v>39.200000000000003</v>
      </c>
      <c r="Y76" s="1">
        <v>24.6</v>
      </c>
      <c r="Z76" s="1">
        <v>28.4</v>
      </c>
      <c r="AA76" s="1"/>
      <c r="AB76" s="1">
        <f t="shared" si="20"/>
        <v>85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37</v>
      </c>
      <c r="C77" s="1">
        <v>306</v>
      </c>
      <c r="D77" s="1">
        <v>620</v>
      </c>
      <c r="E77" s="1">
        <v>376</v>
      </c>
      <c r="F77" s="1">
        <v>478</v>
      </c>
      <c r="G77" s="6">
        <v>0.37</v>
      </c>
      <c r="H77" s="1">
        <v>50</v>
      </c>
      <c r="I77" s="1" t="s">
        <v>31</v>
      </c>
      <c r="J77" s="1">
        <v>381</v>
      </c>
      <c r="K77" s="1">
        <f t="shared" si="19"/>
        <v>-5</v>
      </c>
      <c r="L77" s="1"/>
      <c r="M77" s="1"/>
      <c r="N77" s="1"/>
      <c r="O77" s="1">
        <f t="shared" si="21"/>
        <v>75.2</v>
      </c>
      <c r="P77" s="5">
        <f t="shared" si="24"/>
        <v>274</v>
      </c>
      <c r="Q77" s="5"/>
      <c r="R77" s="1"/>
      <c r="S77" s="1">
        <f t="shared" si="22"/>
        <v>10</v>
      </c>
      <c r="T77" s="1">
        <f t="shared" si="23"/>
        <v>6.3563829787234036</v>
      </c>
      <c r="U77" s="1">
        <v>71.400000000000006</v>
      </c>
      <c r="V77" s="1">
        <v>70</v>
      </c>
      <c r="W77" s="1">
        <v>61</v>
      </c>
      <c r="X77" s="1">
        <v>58</v>
      </c>
      <c r="Y77" s="1">
        <v>66.400000000000006</v>
      </c>
      <c r="Z77" s="1">
        <v>70.400000000000006</v>
      </c>
      <c r="AA77" s="1"/>
      <c r="AB77" s="1">
        <f t="shared" si="20"/>
        <v>101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37</v>
      </c>
      <c r="C78" s="1">
        <v>183</v>
      </c>
      <c r="D78" s="1">
        <v>42</v>
      </c>
      <c r="E78" s="1">
        <v>96</v>
      </c>
      <c r="F78" s="1">
        <v>125</v>
      </c>
      <c r="G78" s="6">
        <v>0.4</v>
      </c>
      <c r="H78" s="1">
        <v>30</v>
      </c>
      <c r="I78" s="1" t="s">
        <v>31</v>
      </c>
      <c r="J78" s="1">
        <v>98</v>
      </c>
      <c r="K78" s="1">
        <f t="shared" si="19"/>
        <v>-2</v>
      </c>
      <c r="L78" s="1"/>
      <c r="M78" s="1"/>
      <c r="N78" s="1"/>
      <c r="O78" s="1">
        <f t="shared" si="21"/>
        <v>19.2</v>
      </c>
      <c r="P78" s="5">
        <f t="shared" si="24"/>
        <v>67</v>
      </c>
      <c r="Q78" s="5"/>
      <c r="R78" s="1"/>
      <c r="S78" s="1">
        <f t="shared" si="22"/>
        <v>10</v>
      </c>
      <c r="T78" s="1">
        <f t="shared" si="23"/>
        <v>6.510416666666667</v>
      </c>
      <c r="U78" s="1">
        <v>5.2</v>
      </c>
      <c r="V78" s="1">
        <v>3.2</v>
      </c>
      <c r="W78" s="1">
        <v>19.399999999999999</v>
      </c>
      <c r="X78" s="1">
        <v>20.6</v>
      </c>
      <c r="Y78" s="1">
        <v>9</v>
      </c>
      <c r="Z78" s="1">
        <v>9.1999999999999993</v>
      </c>
      <c r="AA78" s="1"/>
      <c r="AB78" s="1">
        <f t="shared" si="20"/>
        <v>27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37</v>
      </c>
      <c r="C79" s="1">
        <v>351</v>
      </c>
      <c r="D79" s="1">
        <v>72</v>
      </c>
      <c r="E79" s="1">
        <v>320</v>
      </c>
      <c r="F79" s="1">
        <v>90</v>
      </c>
      <c r="G79" s="6">
        <v>0.6</v>
      </c>
      <c r="H79" s="1">
        <v>55</v>
      </c>
      <c r="I79" s="1" t="s">
        <v>31</v>
      </c>
      <c r="J79" s="1">
        <v>317</v>
      </c>
      <c r="K79" s="1">
        <f t="shared" si="19"/>
        <v>3</v>
      </c>
      <c r="L79" s="1"/>
      <c r="M79" s="1"/>
      <c r="N79" s="1"/>
      <c r="O79" s="1">
        <f t="shared" si="21"/>
        <v>64</v>
      </c>
      <c r="P79" s="5">
        <f>8*O79-F79</f>
        <v>422</v>
      </c>
      <c r="Q79" s="5"/>
      <c r="R79" s="1"/>
      <c r="S79" s="1">
        <f t="shared" si="22"/>
        <v>8</v>
      </c>
      <c r="T79" s="1">
        <f t="shared" si="23"/>
        <v>1.40625</v>
      </c>
      <c r="U79" s="1">
        <v>32.4</v>
      </c>
      <c r="V79" s="1">
        <v>28.8</v>
      </c>
      <c r="W79" s="1">
        <v>46.4</v>
      </c>
      <c r="X79" s="1">
        <v>48</v>
      </c>
      <c r="Y79" s="1">
        <v>30.6</v>
      </c>
      <c r="Z79" s="1">
        <v>34.4</v>
      </c>
      <c r="AA79" s="1" t="s">
        <v>73</v>
      </c>
      <c r="AB79" s="1">
        <f t="shared" si="20"/>
        <v>253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37</v>
      </c>
      <c r="C80" s="1">
        <v>164</v>
      </c>
      <c r="D80" s="1">
        <v>42</v>
      </c>
      <c r="E80" s="1">
        <v>60</v>
      </c>
      <c r="F80" s="1">
        <v>120</v>
      </c>
      <c r="G80" s="6">
        <v>0.45</v>
      </c>
      <c r="H80" s="1">
        <v>40</v>
      </c>
      <c r="I80" s="1" t="s">
        <v>31</v>
      </c>
      <c r="J80" s="1">
        <v>72</v>
      </c>
      <c r="K80" s="1">
        <f t="shared" si="19"/>
        <v>-12</v>
      </c>
      <c r="L80" s="1"/>
      <c r="M80" s="1"/>
      <c r="N80" s="1"/>
      <c r="O80" s="1">
        <f t="shared" si="21"/>
        <v>12</v>
      </c>
      <c r="P80" s="5"/>
      <c r="Q80" s="5"/>
      <c r="R80" s="1"/>
      <c r="S80" s="1">
        <f t="shared" si="22"/>
        <v>10</v>
      </c>
      <c r="T80" s="1">
        <f t="shared" si="23"/>
        <v>10</v>
      </c>
      <c r="U80" s="1">
        <v>7.2</v>
      </c>
      <c r="V80" s="1">
        <v>7.2</v>
      </c>
      <c r="W80" s="1">
        <v>19.399999999999999</v>
      </c>
      <c r="X80" s="1">
        <v>19.399999999999999</v>
      </c>
      <c r="Y80" s="1">
        <v>6.4</v>
      </c>
      <c r="Z80" s="1">
        <v>10</v>
      </c>
      <c r="AA80" s="1" t="s">
        <v>73</v>
      </c>
      <c r="AB80" s="1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37</v>
      </c>
      <c r="C81" s="1">
        <v>196</v>
      </c>
      <c r="D81" s="1">
        <v>240</v>
      </c>
      <c r="E81" s="1">
        <v>179</v>
      </c>
      <c r="F81" s="1">
        <v>215</v>
      </c>
      <c r="G81" s="6">
        <v>0.4</v>
      </c>
      <c r="H81" s="1">
        <v>50</v>
      </c>
      <c r="I81" s="1" t="s">
        <v>31</v>
      </c>
      <c r="J81" s="1">
        <v>181</v>
      </c>
      <c r="K81" s="1">
        <f t="shared" si="19"/>
        <v>-2</v>
      </c>
      <c r="L81" s="1"/>
      <c r="M81" s="1"/>
      <c r="N81" s="1"/>
      <c r="O81" s="1">
        <f t="shared" si="21"/>
        <v>35.799999999999997</v>
      </c>
      <c r="P81" s="5">
        <f t="shared" si="24"/>
        <v>143</v>
      </c>
      <c r="Q81" s="5"/>
      <c r="R81" s="1"/>
      <c r="S81" s="1">
        <f t="shared" si="22"/>
        <v>10</v>
      </c>
      <c r="T81" s="1">
        <f t="shared" si="23"/>
        <v>6.005586592178771</v>
      </c>
      <c r="U81" s="1">
        <v>32.6</v>
      </c>
      <c r="V81" s="1">
        <v>30.8</v>
      </c>
      <c r="W81" s="1">
        <v>30</v>
      </c>
      <c r="X81" s="1">
        <v>30.2</v>
      </c>
      <c r="Y81" s="1">
        <v>25.6</v>
      </c>
      <c r="Z81" s="1">
        <v>28.2</v>
      </c>
      <c r="AA81" s="1"/>
      <c r="AB81" s="1">
        <f t="shared" si="20"/>
        <v>57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37</v>
      </c>
      <c r="C82" s="1">
        <v>58</v>
      </c>
      <c r="D82" s="1"/>
      <c r="E82" s="1">
        <v>4</v>
      </c>
      <c r="F82" s="1">
        <v>50</v>
      </c>
      <c r="G82" s="6">
        <v>0.11</v>
      </c>
      <c r="H82" s="1">
        <v>150</v>
      </c>
      <c r="I82" s="1" t="s">
        <v>31</v>
      </c>
      <c r="J82" s="1">
        <v>3</v>
      </c>
      <c r="K82" s="1">
        <f t="shared" si="19"/>
        <v>1</v>
      </c>
      <c r="L82" s="1"/>
      <c r="M82" s="1"/>
      <c r="N82" s="1"/>
      <c r="O82" s="1">
        <f t="shared" si="21"/>
        <v>0.8</v>
      </c>
      <c r="P82" s="5"/>
      <c r="Q82" s="5"/>
      <c r="R82" s="1"/>
      <c r="S82" s="1">
        <f t="shared" si="22"/>
        <v>62.5</v>
      </c>
      <c r="T82" s="1">
        <f t="shared" si="23"/>
        <v>62.5</v>
      </c>
      <c r="U82" s="1">
        <v>1.6</v>
      </c>
      <c r="V82" s="1">
        <v>2.8</v>
      </c>
      <c r="W82" s="1">
        <v>3.8</v>
      </c>
      <c r="X82" s="1">
        <v>2.6</v>
      </c>
      <c r="Y82" s="1">
        <v>0</v>
      </c>
      <c r="Z82" s="1">
        <v>0</v>
      </c>
      <c r="AA82" s="22" t="s">
        <v>116</v>
      </c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37</v>
      </c>
      <c r="C83" s="1">
        <v>124</v>
      </c>
      <c r="D83" s="1">
        <v>40</v>
      </c>
      <c r="E83" s="1">
        <v>73</v>
      </c>
      <c r="F83" s="1">
        <v>86</v>
      </c>
      <c r="G83" s="6">
        <v>0.06</v>
      </c>
      <c r="H83" s="1">
        <v>60</v>
      </c>
      <c r="I83" s="1" t="s">
        <v>31</v>
      </c>
      <c r="J83" s="1">
        <v>70</v>
      </c>
      <c r="K83" s="1">
        <f t="shared" si="19"/>
        <v>3</v>
      </c>
      <c r="L83" s="1"/>
      <c r="M83" s="1"/>
      <c r="N83" s="1"/>
      <c r="O83" s="1">
        <f t="shared" si="21"/>
        <v>14.6</v>
      </c>
      <c r="P83" s="5">
        <f t="shared" si="24"/>
        <v>60</v>
      </c>
      <c r="Q83" s="5"/>
      <c r="R83" s="1"/>
      <c r="S83" s="1">
        <f t="shared" si="22"/>
        <v>10</v>
      </c>
      <c r="T83" s="1">
        <f t="shared" si="23"/>
        <v>5.89041095890411</v>
      </c>
      <c r="U83" s="1">
        <v>9.8000000000000007</v>
      </c>
      <c r="V83" s="1">
        <v>11</v>
      </c>
      <c r="W83" s="1">
        <v>15.4</v>
      </c>
      <c r="X83" s="1">
        <v>14.4</v>
      </c>
      <c r="Y83" s="1">
        <v>19.399999999999999</v>
      </c>
      <c r="Z83" s="1">
        <v>17.600000000000001</v>
      </c>
      <c r="AA83" s="1"/>
      <c r="AB83" s="1">
        <f t="shared" si="20"/>
        <v>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37</v>
      </c>
      <c r="C84" s="1">
        <v>59</v>
      </c>
      <c r="D84" s="1">
        <v>80</v>
      </c>
      <c r="E84" s="1">
        <v>63</v>
      </c>
      <c r="F84" s="1">
        <v>65</v>
      </c>
      <c r="G84" s="6">
        <v>0.15</v>
      </c>
      <c r="H84" s="1">
        <v>60</v>
      </c>
      <c r="I84" s="1" t="s">
        <v>31</v>
      </c>
      <c r="J84" s="1">
        <v>66</v>
      </c>
      <c r="K84" s="1">
        <f t="shared" si="19"/>
        <v>-3</v>
      </c>
      <c r="L84" s="1"/>
      <c r="M84" s="1"/>
      <c r="N84" s="1"/>
      <c r="O84" s="1">
        <f t="shared" si="21"/>
        <v>12.6</v>
      </c>
      <c r="P84" s="5">
        <f t="shared" si="24"/>
        <v>61</v>
      </c>
      <c r="Q84" s="5"/>
      <c r="R84" s="1"/>
      <c r="S84" s="1">
        <f t="shared" si="22"/>
        <v>10</v>
      </c>
      <c r="T84" s="1">
        <f t="shared" si="23"/>
        <v>5.1587301587301591</v>
      </c>
      <c r="U84" s="1">
        <v>8.4</v>
      </c>
      <c r="V84" s="1">
        <v>5.2</v>
      </c>
      <c r="W84" s="1">
        <v>8</v>
      </c>
      <c r="X84" s="1">
        <v>14</v>
      </c>
      <c r="Y84" s="1">
        <v>13.4</v>
      </c>
      <c r="Z84" s="1">
        <v>8.1999999999999993</v>
      </c>
      <c r="AA84" s="1" t="s">
        <v>119</v>
      </c>
      <c r="AB84" s="1">
        <f t="shared" si="20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30</v>
      </c>
      <c r="C85" s="1">
        <v>144.155</v>
      </c>
      <c r="D85" s="1">
        <v>162.26499999999999</v>
      </c>
      <c r="E85" s="1">
        <v>124.46</v>
      </c>
      <c r="F85" s="1">
        <v>174.79</v>
      </c>
      <c r="G85" s="6">
        <v>1</v>
      </c>
      <c r="H85" s="1">
        <v>55</v>
      </c>
      <c r="I85" s="1" t="s">
        <v>31</v>
      </c>
      <c r="J85" s="1">
        <v>109</v>
      </c>
      <c r="K85" s="1">
        <f t="shared" si="19"/>
        <v>15.459999999999994</v>
      </c>
      <c r="L85" s="1"/>
      <c r="M85" s="1"/>
      <c r="N85" s="1"/>
      <c r="O85" s="1">
        <f t="shared" si="21"/>
        <v>24.891999999999999</v>
      </c>
      <c r="P85" s="5">
        <f t="shared" si="24"/>
        <v>74.13</v>
      </c>
      <c r="Q85" s="5"/>
      <c r="R85" s="1"/>
      <c r="S85" s="1">
        <f t="shared" si="22"/>
        <v>10</v>
      </c>
      <c r="T85" s="1">
        <f t="shared" si="23"/>
        <v>7.02193475815523</v>
      </c>
      <c r="U85" s="1">
        <v>8.932599999999999</v>
      </c>
      <c r="V85" s="1">
        <v>22.4954</v>
      </c>
      <c r="W85" s="1">
        <v>24.520199999999999</v>
      </c>
      <c r="X85" s="1">
        <v>12.7034</v>
      </c>
      <c r="Y85" s="1">
        <v>20.7378</v>
      </c>
      <c r="Z85" s="1">
        <v>15.542199999999999</v>
      </c>
      <c r="AA85" s="1"/>
      <c r="AB85" s="1">
        <f t="shared" si="20"/>
        <v>74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37</v>
      </c>
      <c r="C86" s="1">
        <v>77</v>
      </c>
      <c r="D86" s="1">
        <v>10</v>
      </c>
      <c r="E86" s="1">
        <v>61</v>
      </c>
      <c r="F86" s="1">
        <v>13</v>
      </c>
      <c r="G86" s="6">
        <v>0.4</v>
      </c>
      <c r="H86" s="1">
        <v>55</v>
      </c>
      <c r="I86" s="1" t="s">
        <v>31</v>
      </c>
      <c r="J86" s="1">
        <v>113</v>
      </c>
      <c r="K86" s="1">
        <f t="shared" si="19"/>
        <v>-52</v>
      </c>
      <c r="L86" s="1"/>
      <c r="M86" s="1"/>
      <c r="N86" s="1"/>
      <c r="O86" s="1">
        <f t="shared" si="21"/>
        <v>12.2</v>
      </c>
      <c r="P86" s="5">
        <f>8*O86-F86</f>
        <v>84.6</v>
      </c>
      <c r="Q86" s="5"/>
      <c r="R86" s="1"/>
      <c r="S86" s="1">
        <f t="shared" si="22"/>
        <v>8</v>
      </c>
      <c r="T86" s="1">
        <f t="shared" si="23"/>
        <v>1.0655737704918034</v>
      </c>
      <c r="U86" s="1">
        <v>4</v>
      </c>
      <c r="V86" s="1">
        <v>3.8</v>
      </c>
      <c r="W86" s="1">
        <v>7.8</v>
      </c>
      <c r="X86" s="1">
        <v>8</v>
      </c>
      <c r="Y86" s="1">
        <v>2</v>
      </c>
      <c r="Z86" s="1">
        <v>2.2000000000000002</v>
      </c>
      <c r="AA86" s="1"/>
      <c r="AB86" s="1">
        <f t="shared" si="20"/>
        <v>34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30</v>
      </c>
      <c r="C87" s="1">
        <v>137.02000000000001</v>
      </c>
      <c r="D87" s="1">
        <v>795.52499999999998</v>
      </c>
      <c r="E87" s="1">
        <v>270.35199999999998</v>
      </c>
      <c r="F87" s="1">
        <v>562.495</v>
      </c>
      <c r="G87" s="6">
        <v>1</v>
      </c>
      <c r="H87" s="1">
        <v>55</v>
      </c>
      <c r="I87" s="1" t="s">
        <v>31</v>
      </c>
      <c r="J87" s="1">
        <v>367.45</v>
      </c>
      <c r="K87" s="1">
        <f t="shared" si="19"/>
        <v>-97.098000000000013</v>
      </c>
      <c r="L87" s="1"/>
      <c r="M87" s="1"/>
      <c r="N87" s="1"/>
      <c r="O87" s="1">
        <f t="shared" si="21"/>
        <v>54.070399999999992</v>
      </c>
      <c r="P87" s="5"/>
      <c r="Q87" s="5"/>
      <c r="R87" s="1"/>
      <c r="S87" s="1">
        <f t="shared" si="22"/>
        <v>10.403011629283306</v>
      </c>
      <c r="T87" s="1">
        <f t="shared" si="23"/>
        <v>10.403011629283306</v>
      </c>
      <c r="U87" s="1">
        <v>62.328400000000002</v>
      </c>
      <c r="V87" s="1">
        <v>80.298400000000001</v>
      </c>
      <c r="W87" s="1">
        <v>62.144599999999997</v>
      </c>
      <c r="X87" s="1">
        <v>48.2622</v>
      </c>
      <c r="Y87" s="1">
        <v>52.556800000000003</v>
      </c>
      <c r="Z87" s="1">
        <v>53.352600000000002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123</v>
      </c>
      <c r="B88" s="14" t="s">
        <v>37</v>
      </c>
      <c r="C88" s="14"/>
      <c r="D88" s="14"/>
      <c r="E88" s="14"/>
      <c r="F88" s="14"/>
      <c r="G88" s="15">
        <v>0</v>
      </c>
      <c r="H88" s="14" t="e">
        <v>#N/A</v>
      </c>
      <c r="I88" s="14" t="s">
        <v>31</v>
      </c>
      <c r="J88" s="14"/>
      <c r="K88" s="14">
        <f t="shared" si="19"/>
        <v>0</v>
      </c>
      <c r="L88" s="14"/>
      <c r="M88" s="14"/>
      <c r="N88" s="14"/>
      <c r="O88" s="14">
        <f t="shared" si="21"/>
        <v>0</v>
      </c>
      <c r="P88" s="16"/>
      <c r="Q88" s="16"/>
      <c r="R88" s="14"/>
      <c r="S88" s="14" t="e">
        <f t="shared" si="22"/>
        <v>#DIV/0!</v>
      </c>
      <c r="T88" s="14" t="e">
        <f t="shared" si="23"/>
        <v>#DIV/0!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 t="s">
        <v>67</v>
      </c>
      <c r="AB88" s="14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37</v>
      </c>
      <c r="C89" s="1">
        <v>31</v>
      </c>
      <c r="D89" s="1"/>
      <c r="E89" s="1">
        <v>5</v>
      </c>
      <c r="F89" s="1">
        <v>25</v>
      </c>
      <c r="G89" s="6">
        <v>0.4</v>
      </c>
      <c r="H89" s="1">
        <v>55</v>
      </c>
      <c r="I89" s="1" t="s">
        <v>31</v>
      </c>
      <c r="J89" s="1">
        <v>5</v>
      </c>
      <c r="K89" s="1">
        <f t="shared" si="19"/>
        <v>0</v>
      </c>
      <c r="L89" s="1"/>
      <c r="M89" s="1"/>
      <c r="N89" s="1"/>
      <c r="O89" s="1">
        <f t="shared" si="21"/>
        <v>1</v>
      </c>
      <c r="P89" s="5"/>
      <c r="Q89" s="5"/>
      <c r="R89" s="1"/>
      <c r="S89" s="1">
        <f t="shared" si="22"/>
        <v>25</v>
      </c>
      <c r="T89" s="1">
        <f t="shared" si="23"/>
        <v>25</v>
      </c>
      <c r="U89" s="1">
        <v>1.4</v>
      </c>
      <c r="V89" s="1">
        <v>1.4</v>
      </c>
      <c r="W89" s="1">
        <v>0.6</v>
      </c>
      <c r="X89" s="1">
        <v>0.6</v>
      </c>
      <c r="Y89" s="1">
        <v>2.6</v>
      </c>
      <c r="Z89" s="1">
        <v>3.6</v>
      </c>
      <c r="AA89" s="18" t="s">
        <v>116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30</v>
      </c>
      <c r="C90" s="1">
        <v>618.178</v>
      </c>
      <c r="D90" s="1">
        <v>326.85000000000002</v>
      </c>
      <c r="E90" s="1">
        <v>457.87700000000001</v>
      </c>
      <c r="F90" s="1">
        <v>430.87599999999998</v>
      </c>
      <c r="G90" s="6">
        <v>1</v>
      </c>
      <c r="H90" s="1">
        <v>50</v>
      </c>
      <c r="I90" s="1" t="s">
        <v>31</v>
      </c>
      <c r="J90" s="1">
        <v>402.5</v>
      </c>
      <c r="K90" s="1">
        <f t="shared" si="19"/>
        <v>55.37700000000001</v>
      </c>
      <c r="L90" s="1"/>
      <c r="M90" s="1"/>
      <c r="N90" s="1"/>
      <c r="O90" s="1">
        <f t="shared" si="21"/>
        <v>91.575400000000002</v>
      </c>
      <c r="P90" s="5">
        <f t="shared" ref="P90" si="25">10*O90-F90</f>
        <v>484.87800000000004</v>
      </c>
      <c r="Q90" s="5"/>
      <c r="R90" s="1"/>
      <c r="S90" s="1">
        <f t="shared" si="22"/>
        <v>10</v>
      </c>
      <c r="T90" s="1">
        <f t="shared" si="23"/>
        <v>4.7051500730545532</v>
      </c>
      <c r="U90" s="1">
        <v>67.344200000000001</v>
      </c>
      <c r="V90" s="1">
        <v>65.724999999999994</v>
      </c>
      <c r="W90" s="1">
        <v>92.697199999999995</v>
      </c>
      <c r="X90" s="1">
        <v>88.847400000000007</v>
      </c>
      <c r="Y90" s="1">
        <v>63.6616</v>
      </c>
      <c r="Z90" s="1">
        <v>52.2256</v>
      </c>
      <c r="AA90" s="1"/>
      <c r="AB90" s="1">
        <f t="shared" si="20"/>
        <v>485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126</v>
      </c>
      <c r="B91" s="14" t="s">
        <v>37</v>
      </c>
      <c r="C91" s="14"/>
      <c r="D91" s="14"/>
      <c r="E91" s="14"/>
      <c r="F91" s="14"/>
      <c r="G91" s="15">
        <v>0</v>
      </c>
      <c r="H91" s="14">
        <v>30</v>
      </c>
      <c r="I91" s="14" t="s">
        <v>31</v>
      </c>
      <c r="J91" s="14"/>
      <c r="K91" s="14">
        <f t="shared" si="19"/>
        <v>0</v>
      </c>
      <c r="L91" s="14"/>
      <c r="M91" s="14"/>
      <c r="N91" s="14"/>
      <c r="O91" s="14">
        <f t="shared" si="21"/>
        <v>0</v>
      </c>
      <c r="P91" s="16"/>
      <c r="Q91" s="16"/>
      <c r="R91" s="14"/>
      <c r="S91" s="14" t="e">
        <f t="shared" si="22"/>
        <v>#DIV/0!</v>
      </c>
      <c r="T91" s="14" t="e">
        <f t="shared" si="23"/>
        <v>#DIV/0!</v>
      </c>
      <c r="U91" s="14">
        <v>0</v>
      </c>
      <c r="V91" s="14">
        <v>0</v>
      </c>
      <c r="W91" s="14">
        <v>-0.8</v>
      </c>
      <c r="X91" s="14">
        <v>-0.8</v>
      </c>
      <c r="Y91" s="14">
        <v>0</v>
      </c>
      <c r="Z91" s="14">
        <v>0</v>
      </c>
      <c r="AA91" s="14" t="s">
        <v>67</v>
      </c>
      <c r="AB91" s="14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4" t="s">
        <v>127</v>
      </c>
      <c r="B92" s="14" t="s">
        <v>37</v>
      </c>
      <c r="C92" s="14"/>
      <c r="D92" s="14"/>
      <c r="E92" s="14"/>
      <c r="F92" s="14"/>
      <c r="G92" s="15">
        <v>0</v>
      </c>
      <c r="H92" s="14">
        <v>30</v>
      </c>
      <c r="I92" s="14" t="s">
        <v>31</v>
      </c>
      <c r="J92" s="14"/>
      <c r="K92" s="14">
        <f t="shared" si="19"/>
        <v>0</v>
      </c>
      <c r="L92" s="14"/>
      <c r="M92" s="14"/>
      <c r="N92" s="14"/>
      <c r="O92" s="14">
        <f t="shared" si="21"/>
        <v>0</v>
      </c>
      <c r="P92" s="16"/>
      <c r="Q92" s="16"/>
      <c r="R92" s="14"/>
      <c r="S92" s="14" t="e">
        <f t="shared" si="22"/>
        <v>#DIV/0!</v>
      </c>
      <c r="T92" s="14" t="e">
        <f t="shared" si="23"/>
        <v>#DIV/0!</v>
      </c>
      <c r="U92" s="14">
        <v>-0.2</v>
      </c>
      <c r="V92" s="14">
        <v>-0.2</v>
      </c>
      <c r="W92" s="14">
        <v>-1.6</v>
      </c>
      <c r="X92" s="14">
        <v>-1.6</v>
      </c>
      <c r="Y92" s="14">
        <v>0.4</v>
      </c>
      <c r="Z92" s="14">
        <v>0.4</v>
      </c>
      <c r="AA92" s="14" t="s">
        <v>67</v>
      </c>
      <c r="AB92" s="14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128</v>
      </c>
      <c r="B93" s="1" t="s">
        <v>30</v>
      </c>
      <c r="C93" s="1">
        <v>2500.366</v>
      </c>
      <c r="D93" s="1">
        <v>1275.7449999999999</v>
      </c>
      <c r="E93" s="19">
        <f>1111.942+E26</f>
        <v>1603.575</v>
      </c>
      <c r="F93" s="1">
        <v>2357.4650000000001</v>
      </c>
      <c r="G93" s="6">
        <v>1</v>
      </c>
      <c r="H93" s="1">
        <v>60</v>
      </c>
      <c r="I93" s="1" t="s">
        <v>129</v>
      </c>
      <c r="J93" s="1">
        <v>1099.5</v>
      </c>
      <c r="K93" s="1">
        <f t="shared" si="19"/>
        <v>504.07500000000005</v>
      </c>
      <c r="L93" s="1"/>
      <c r="M93" s="1"/>
      <c r="N93" s="1"/>
      <c r="O93" s="1">
        <f t="shared" si="21"/>
        <v>320.71500000000003</v>
      </c>
      <c r="P93" s="5">
        <f>9.5*O93-F93</f>
        <v>689.32750000000033</v>
      </c>
      <c r="Q93" s="5"/>
      <c r="R93" s="1"/>
      <c r="S93" s="1">
        <f t="shared" si="22"/>
        <v>9.5</v>
      </c>
      <c r="T93" s="1">
        <f t="shared" si="23"/>
        <v>7.350654007452099</v>
      </c>
      <c r="U93" s="1">
        <v>318.30759999999998</v>
      </c>
      <c r="V93" s="1">
        <v>353.06240000000003</v>
      </c>
      <c r="W93" s="1">
        <v>412.08460000000002</v>
      </c>
      <c r="X93" s="1">
        <v>376.19260000000003</v>
      </c>
      <c r="Y93" s="1">
        <v>382.91460000000001</v>
      </c>
      <c r="Z93" s="1">
        <v>437.19940000000003</v>
      </c>
      <c r="AA93" s="1" t="s">
        <v>53</v>
      </c>
      <c r="AB93" s="1">
        <f t="shared" si="20"/>
        <v>689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130</v>
      </c>
      <c r="B94" s="10" t="s">
        <v>30</v>
      </c>
      <c r="C94" s="10">
        <v>1078.0129999999999</v>
      </c>
      <c r="D94" s="10">
        <v>10.314</v>
      </c>
      <c r="E94" s="19">
        <v>829.95500000000004</v>
      </c>
      <c r="F94" s="10"/>
      <c r="G94" s="11">
        <v>0</v>
      </c>
      <c r="H94" s="10">
        <v>60</v>
      </c>
      <c r="I94" s="10" t="s">
        <v>104</v>
      </c>
      <c r="J94" s="10">
        <v>952.5</v>
      </c>
      <c r="K94" s="10">
        <f t="shared" si="19"/>
        <v>-122.54499999999996</v>
      </c>
      <c r="L94" s="10"/>
      <c r="M94" s="10"/>
      <c r="N94" s="10"/>
      <c r="O94" s="10">
        <f t="shared" si="21"/>
        <v>165.99100000000001</v>
      </c>
      <c r="P94" s="12"/>
      <c r="Q94" s="12"/>
      <c r="R94" s="10"/>
      <c r="S94" s="10">
        <f t="shared" si="22"/>
        <v>0</v>
      </c>
      <c r="T94" s="10">
        <f t="shared" si="23"/>
        <v>0</v>
      </c>
      <c r="U94" s="10">
        <v>222.5744</v>
      </c>
      <c r="V94" s="10">
        <v>261.21879999999999</v>
      </c>
      <c r="W94" s="10">
        <v>243.87180000000001</v>
      </c>
      <c r="X94" s="10">
        <v>177.65440000000001</v>
      </c>
      <c r="Y94" s="10">
        <v>42.6706</v>
      </c>
      <c r="Z94" s="10">
        <v>96.997600000000006</v>
      </c>
      <c r="AA94" s="10" t="s">
        <v>53</v>
      </c>
      <c r="AB94" s="10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131</v>
      </c>
      <c r="B95" s="1" t="s">
        <v>37</v>
      </c>
      <c r="C95" s="1">
        <v>48</v>
      </c>
      <c r="D95" s="1">
        <v>20</v>
      </c>
      <c r="E95" s="1">
        <v>6</v>
      </c>
      <c r="F95" s="1">
        <v>62</v>
      </c>
      <c r="G95" s="6">
        <v>0.1</v>
      </c>
      <c r="H95" s="1">
        <v>60</v>
      </c>
      <c r="I95" s="1" t="s">
        <v>31</v>
      </c>
      <c r="J95" s="1">
        <v>5</v>
      </c>
      <c r="K95" s="1">
        <f t="shared" si="19"/>
        <v>1</v>
      </c>
      <c r="L95" s="1"/>
      <c r="M95" s="1"/>
      <c r="N95" s="1"/>
      <c r="O95" s="1">
        <f t="shared" si="21"/>
        <v>1.2</v>
      </c>
      <c r="P95" s="5"/>
      <c r="Q95" s="5"/>
      <c r="R95" s="1"/>
      <c r="S95" s="1">
        <f t="shared" si="22"/>
        <v>51.666666666666671</v>
      </c>
      <c r="T95" s="1">
        <f t="shared" si="23"/>
        <v>51.666666666666671</v>
      </c>
      <c r="U95" s="1">
        <v>1.2</v>
      </c>
      <c r="V95" s="1">
        <v>1.4</v>
      </c>
      <c r="W95" s="1">
        <v>5.2</v>
      </c>
      <c r="X95" s="1">
        <v>5.8</v>
      </c>
      <c r="Y95" s="1">
        <v>2</v>
      </c>
      <c r="Z95" s="1">
        <v>2.4</v>
      </c>
      <c r="AA95" s="21" t="s">
        <v>136</v>
      </c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132</v>
      </c>
      <c r="B96" s="1" t="s">
        <v>30</v>
      </c>
      <c r="C96" s="1">
        <v>2464.8049999999998</v>
      </c>
      <c r="D96" s="1">
        <v>4577.165</v>
      </c>
      <c r="E96" s="19">
        <f>2209.325+E94</f>
        <v>3039.2799999999997</v>
      </c>
      <c r="F96" s="1">
        <v>4437.1750000000002</v>
      </c>
      <c r="G96" s="6">
        <v>1</v>
      </c>
      <c r="H96" s="1">
        <v>60</v>
      </c>
      <c r="I96" s="1" t="s">
        <v>31</v>
      </c>
      <c r="J96" s="1">
        <v>2115</v>
      </c>
      <c r="K96" s="1">
        <f t="shared" si="19"/>
        <v>924.27999999999975</v>
      </c>
      <c r="L96" s="1"/>
      <c r="M96" s="1"/>
      <c r="N96" s="1"/>
      <c r="O96" s="1">
        <f t="shared" si="21"/>
        <v>607.85599999999999</v>
      </c>
      <c r="P96" s="5">
        <f t="shared" ref="P96:P97" si="26">9.5*O96-F96</f>
        <v>1337.4569999999994</v>
      </c>
      <c r="Q96" s="5"/>
      <c r="R96" s="1"/>
      <c r="S96" s="1">
        <f t="shared" si="22"/>
        <v>9.5</v>
      </c>
      <c r="T96" s="1">
        <f t="shared" si="23"/>
        <v>7.2997140770182414</v>
      </c>
      <c r="U96" s="1">
        <v>552.06799999999998</v>
      </c>
      <c r="V96" s="1">
        <v>617.17719999999997</v>
      </c>
      <c r="W96" s="1">
        <v>659.33119999999997</v>
      </c>
      <c r="X96" s="1">
        <v>573.77560000000005</v>
      </c>
      <c r="Y96" s="1">
        <v>695.29240000000004</v>
      </c>
      <c r="Z96" s="1">
        <v>741.30439999999999</v>
      </c>
      <c r="AA96" s="1" t="s">
        <v>53</v>
      </c>
      <c r="AB96" s="1">
        <f t="shared" si="20"/>
        <v>1337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133</v>
      </c>
      <c r="B97" s="1" t="s">
        <v>30</v>
      </c>
      <c r="C97" s="1">
        <v>2602.9589999999998</v>
      </c>
      <c r="D97" s="1">
        <v>3187.1950000000002</v>
      </c>
      <c r="E97" s="19">
        <f>2037.418+E25</f>
        <v>2320.1</v>
      </c>
      <c r="F97" s="1">
        <v>3121.4580000000001</v>
      </c>
      <c r="G97" s="6">
        <v>1</v>
      </c>
      <c r="H97" s="1">
        <v>60</v>
      </c>
      <c r="I97" s="1" t="s">
        <v>129</v>
      </c>
      <c r="J97" s="1">
        <v>1977.5</v>
      </c>
      <c r="K97" s="1">
        <f t="shared" si="19"/>
        <v>342.59999999999991</v>
      </c>
      <c r="L97" s="1"/>
      <c r="M97" s="1"/>
      <c r="N97" s="1"/>
      <c r="O97" s="1">
        <f t="shared" si="21"/>
        <v>464.02</v>
      </c>
      <c r="P97" s="5">
        <f t="shared" si="26"/>
        <v>1286.7319999999995</v>
      </c>
      <c r="Q97" s="5"/>
      <c r="R97" s="1"/>
      <c r="S97" s="1">
        <f t="shared" si="22"/>
        <v>9.5</v>
      </c>
      <c r="T97" s="1">
        <f t="shared" si="23"/>
        <v>6.7269902159389687</v>
      </c>
      <c r="U97" s="1">
        <v>404.58139999999997</v>
      </c>
      <c r="V97" s="1">
        <v>459.88600000000002</v>
      </c>
      <c r="W97" s="1">
        <v>505.52699999999999</v>
      </c>
      <c r="X97" s="1">
        <v>453.40420000000012</v>
      </c>
      <c r="Y97" s="1">
        <v>526.00720000000001</v>
      </c>
      <c r="Z97" s="1">
        <v>537.6816</v>
      </c>
      <c r="AA97" s="1" t="s">
        <v>53</v>
      </c>
      <c r="AB97" s="1">
        <f t="shared" si="20"/>
        <v>1287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134</v>
      </c>
      <c r="B98" s="1" t="s">
        <v>37</v>
      </c>
      <c r="C98" s="1">
        <v>6</v>
      </c>
      <c r="D98" s="1">
        <v>57</v>
      </c>
      <c r="E98" s="1">
        <v>35</v>
      </c>
      <c r="F98" s="1">
        <v>23</v>
      </c>
      <c r="G98" s="6">
        <v>0.2</v>
      </c>
      <c r="H98" s="1">
        <v>30</v>
      </c>
      <c r="I98" s="1" t="s">
        <v>31</v>
      </c>
      <c r="J98" s="1">
        <v>39</v>
      </c>
      <c r="K98" s="1">
        <f t="shared" si="19"/>
        <v>-4</v>
      </c>
      <c r="L98" s="1"/>
      <c r="M98" s="1"/>
      <c r="N98" s="1"/>
      <c r="O98" s="1">
        <f t="shared" si="21"/>
        <v>7</v>
      </c>
      <c r="P98" s="5">
        <f t="shared" ref="P98" si="27">10*O98-F98</f>
        <v>47</v>
      </c>
      <c r="Q98" s="5"/>
      <c r="R98" s="1"/>
      <c r="S98" s="1">
        <f t="shared" si="22"/>
        <v>10</v>
      </c>
      <c r="T98" s="1">
        <f t="shared" si="23"/>
        <v>3.2857142857142856</v>
      </c>
      <c r="U98" s="1">
        <v>3.2</v>
      </c>
      <c r="V98" s="1">
        <v>3.8</v>
      </c>
      <c r="W98" s="1">
        <v>2.8</v>
      </c>
      <c r="X98" s="1">
        <v>1.8</v>
      </c>
      <c r="Y98" s="1">
        <v>0</v>
      </c>
      <c r="Z98" s="1">
        <v>0</v>
      </c>
      <c r="AA98" s="1"/>
      <c r="AB98" s="1">
        <f t="shared" si="20"/>
        <v>9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98" xr:uid="{9A91496E-EC28-4C27-90F8-26807DD0F2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2024-07-10T13:08:33Z</dcterms:created>
  <dcterms:modified xsi:type="dcterms:W3CDTF">2024-07-11T08:56:06Z</dcterms:modified>
</cp:coreProperties>
</file>