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F2A909-0400-4529-829D-FA11678A27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X22" i="1"/>
  <c r="B559" i="1" s="1"/>
  <c r="O22" i="1"/>
  <c r="H10" i="1"/>
  <c r="A9" i="1"/>
  <c r="F10" i="1" s="1"/>
  <c r="D7" i="1"/>
  <c r="P6" i="1"/>
  <c r="O2" i="1"/>
  <c r="H9" i="1" l="1"/>
  <c r="A10" i="1"/>
  <c r="X24" i="1"/>
  <c r="X36" i="1"/>
  <c r="X87" i="1"/>
  <c r="X103" i="1"/>
  <c r="X121" i="1"/>
  <c r="X129" i="1"/>
  <c r="BO134" i="1"/>
  <c r="BM134" i="1"/>
  <c r="Y134" i="1"/>
  <c r="Y138" i="1" s="1"/>
  <c r="X138" i="1"/>
  <c r="BO152" i="1"/>
  <c r="BM152" i="1"/>
  <c r="Y152" i="1"/>
  <c r="Y159" i="1" s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Y201" i="1" s="1"/>
  <c r="BO189" i="1"/>
  <c r="BM189" i="1"/>
  <c r="Y189" i="1"/>
  <c r="BO193" i="1"/>
  <c r="BM193" i="1"/>
  <c r="Y193" i="1"/>
  <c r="BO214" i="1"/>
  <c r="BM214" i="1"/>
  <c r="Y214" i="1"/>
  <c r="Y220" i="1" s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X249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Y283" i="1" s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W552" i="1"/>
  <c r="X56" i="1"/>
  <c r="X64" i="1"/>
  <c r="X93" i="1"/>
  <c r="F9" i="1"/>
  <c r="J9" i="1"/>
  <c r="Y22" i="1"/>
  <c r="Y24" i="1" s="1"/>
  <c r="BM22" i="1"/>
  <c r="BO22" i="1"/>
  <c r="W553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30" i="1"/>
  <c r="Y125" i="1"/>
  <c r="Y129" i="1" s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X170" i="1"/>
  <c r="BO175" i="1"/>
  <c r="BM175" i="1"/>
  <c r="Y175" i="1"/>
  <c r="BO179" i="1"/>
  <c r="BM179" i="1"/>
  <c r="Y179" i="1"/>
  <c r="X201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Y225" i="1" s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6" i="1"/>
  <c r="X255" i="1"/>
  <c r="BO259" i="1"/>
  <c r="BM259" i="1"/>
  <c r="Y259" i="1"/>
  <c r="Y265" i="1" s="1"/>
  <c r="BO263" i="1"/>
  <c r="BM263" i="1"/>
  <c r="Y263" i="1"/>
  <c r="BO290" i="1"/>
  <c r="BM290" i="1"/>
  <c r="Y290" i="1"/>
  <c r="X294" i="1"/>
  <c r="Y309" i="1"/>
  <c r="BO307" i="1"/>
  <c r="BM307" i="1"/>
  <c r="Y307" i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Y381" i="1" s="1"/>
  <c r="X382" i="1"/>
  <c r="BO385" i="1"/>
  <c r="BM385" i="1"/>
  <c r="Y385" i="1"/>
  <c r="Y407" i="1" s="1"/>
  <c r="X408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Y271" i="1"/>
  <c r="BO269" i="1"/>
  <c r="BM269" i="1"/>
  <c r="Y269" i="1"/>
  <c r="BO275" i="1"/>
  <c r="BM275" i="1"/>
  <c r="Y275" i="1"/>
  <c r="X284" i="1"/>
  <c r="BO288" i="1"/>
  <c r="BM288" i="1"/>
  <c r="Y288" i="1"/>
  <c r="BO292" i="1"/>
  <c r="BM292" i="1"/>
  <c r="Y292" i="1"/>
  <c r="Y294" i="1" s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Y355" i="1" s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95" i="1"/>
  <c r="O559" i="1"/>
  <c r="X304" i="1"/>
  <c r="P559" i="1"/>
  <c r="X330" i="1"/>
  <c r="Q559" i="1"/>
  <c r="X355" i="1"/>
  <c r="X407" i="1"/>
  <c r="Y418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27" i="1" l="1"/>
  <c r="Y330" i="1"/>
  <c r="Y435" i="1"/>
  <c r="Y361" i="1"/>
  <c r="Y249" i="1"/>
  <c r="Y87" i="1"/>
  <c r="Y63" i="1"/>
  <c r="X550" i="1"/>
  <c r="Y336" i="1"/>
  <c r="Y277" i="1"/>
  <c r="Y181" i="1"/>
  <c r="Y540" i="1"/>
  <c r="Y501" i="1"/>
  <c r="Y481" i="1"/>
  <c r="Y369" i="1"/>
  <c r="Y237" i="1"/>
  <c r="Y554" i="1" s="1"/>
  <c r="X549" i="1"/>
  <c r="X551" i="1"/>
  <c r="X553" i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<sst xmlns="http://schemas.openxmlformats.org/spreadsheetml/2006/main" count="2425" uniqueCount="810">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</sst>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0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0</v>
      </c>
      <c r="X122" s="386">
        <f>IFERROR(SUM(X106:X120),"0")</f>
        <v>0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0</v>
      </c>
      <c r="X138" s="386">
        <f>IFERROR(X133/H133,"0")+IFERROR(X134/H134,"0")+IFERROR(X135/H135,"0")+IFERROR(X136/H136,"0")+IFERROR(X137/H137,"0")</f>
        <v>0</v>
      </c>
      <c r="Y138" s="386">
        <f>IFERROR(IF(Y133="",0,Y133),"0")+IFERROR(IF(Y134="",0,Y134),"0")+IFERROR(IF(Y135="",0,Y135),"0")+IFERROR(IF(Y136="",0,Y136),"0")+IFERROR(IF(Y137="",0,Y137),"0")</f>
        <v>0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0</v>
      </c>
      <c r="X139" s="386">
        <f>IFERROR(SUM(X133:X137),"0")</f>
        <v>0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0</v>
      </c>
      <c r="X196" s="385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0</v>
      </c>
      <c r="X197" s="385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0</v>
      </c>
      <c r="X202" s="386">
        <f>IFERROR(SUM(X184:X200),"0")</f>
        <v>0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0</v>
      </c>
      <c r="X321" s="385">
        <f t="shared" si="64"/>
        <v>0</v>
      </c>
      <c r="Y321" s="36" t="str">
        <f>IFERROR(IF(X321=0,"",ROUNDUP(X321/H321,0)*0.02175),"")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0</v>
      </c>
      <c r="X323" s="385">
        <f t="shared" si="64"/>
        <v>0</v>
      </c>
      <c r="Y323" s="36" t="str">
        <f>IFERROR(IF(X323=0,"",ROUNDUP(X323/H323,0)*0.02175),"")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0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0</v>
      </c>
      <c r="X331" s="386">
        <f>IFERROR(SUM(X318:X329),"0")</f>
        <v>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314</v>
      </c>
      <c r="X333" s="385">
        <f>IFERROR(IF(W333="",0,CEILING((W333/$H333),1)*$H333),"")</f>
        <v>315</v>
      </c>
      <c r="Y333" s="36">
        <f>IFERROR(IF(X333=0,"",ROUNDUP(X333/H333,0)*0.02175),"")</f>
        <v>0.45674999999999999</v>
      </c>
      <c r="Z333" s="56"/>
      <c r="AA333" s="57"/>
      <c r="AE333" s="64"/>
      <c r="BB333" s="255" t="s">
        <v>1</v>
      </c>
      <c r="BL333" s="64">
        <f>IFERROR(W333*I333/H333,"0")</f>
        <v>324.048</v>
      </c>
      <c r="BM333" s="64">
        <f>IFERROR(X333*I333/H333,"0")</f>
        <v>325.08</v>
      </c>
      <c r="BN333" s="64">
        <f>IFERROR(1/J333*(W333/H333),"0")</f>
        <v>0.43611111111111112</v>
      </c>
      <c r="BO333" s="64">
        <f>IFERROR(1/J333*(X333/H333),"0")</f>
        <v>0.4375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20.933333333333334</v>
      </c>
      <c r="X336" s="386">
        <f>IFERROR(X333/H333,"0")+IFERROR(X334/H334,"0")+IFERROR(X335/H335,"0")</f>
        <v>21</v>
      </c>
      <c r="Y336" s="386">
        <f>IFERROR(IF(Y333="",0,Y333),"0")+IFERROR(IF(Y334="",0,Y334),"0")+IFERROR(IF(Y335="",0,Y335),"0")</f>
        <v>0.45674999999999999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314</v>
      </c>
      <c r="X337" s="386">
        <f>IFERROR(SUM(X333:X335),"0")</f>
        <v>315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0</v>
      </c>
      <c r="X364" s="385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0</v>
      </c>
      <c r="X369" s="386">
        <f>IFERROR(X364/H364,"0")+IFERROR(X365/H365,"0")+IFERROR(X366/H366,"0")+IFERROR(X367/H367,"0")+IFERROR(X368/H368,"0")</f>
        <v>0</v>
      </c>
      <c r="Y369" s="386">
        <f>IFERROR(IF(Y364="",0,Y364),"0")+IFERROR(IF(Y365="",0,Y365),"0")+IFERROR(IF(Y366="",0,Y366),"0")+IFERROR(IF(Y367="",0,Y367),"0")+IFERROR(IF(Y368="",0,Y368),"0")</f>
        <v>0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0</v>
      </c>
      <c r="X370" s="386">
        <f>IFERROR(SUM(X364:X368),"0")</f>
        <v>0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475</v>
      </c>
      <c r="X472" s="385">
        <f t="shared" si="82"/>
        <v>475.20000000000005</v>
      </c>
      <c r="Y472" s="36">
        <f t="shared" si="83"/>
        <v>1.0764</v>
      </c>
      <c r="Z472" s="56"/>
      <c r="AA472" s="57"/>
      <c r="AE472" s="64"/>
      <c r="BB472" s="329" t="s">
        <v>1</v>
      </c>
      <c r="BL472" s="64">
        <f t="shared" si="84"/>
        <v>507.38636363636363</v>
      </c>
      <c r="BM472" s="64">
        <f t="shared" si="85"/>
        <v>507.6</v>
      </c>
      <c r="BN472" s="64">
        <f t="shared" si="86"/>
        <v>0.86502039627039629</v>
      </c>
      <c r="BO472" s="64">
        <f t="shared" si="87"/>
        <v>0.86538461538461542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578</v>
      </c>
      <c r="X475" s="385">
        <f t="shared" si="82"/>
        <v>580.80000000000007</v>
      </c>
      <c r="Y475" s="36">
        <f t="shared" si="83"/>
        <v>1.3156000000000001</v>
      </c>
      <c r="Z475" s="56"/>
      <c r="AA475" s="57"/>
      <c r="AE475" s="64"/>
      <c r="BB475" s="332" t="s">
        <v>1</v>
      </c>
      <c r="BL475" s="64">
        <f t="shared" si="84"/>
        <v>617.40909090909076</v>
      </c>
      <c r="BM475" s="64">
        <f t="shared" si="85"/>
        <v>620.4</v>
      </c>
      <c r="BN475" s="64">
        <f t="shared" si="86"/>
        <v>1.0525932400932401</v>
      </c>
      <c r="BO475" s="64">
        <f t="shared" si="87"/>
        <v>1.0576923076923079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199.43181818181819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200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2.3920000000000003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1053</v>
      </c>
      <c r="X482" s="386">
        <f>IFERROR(SUM(X470:X480),"0")</f>
        <v>1056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429</v>
      </c>
      <c r="X490" s="385">
        <f t="shared" si="88"/>
        <v>432.96000000000004</v>
      </c>
      <c r="Y490" s="36">
        <f>IFERROR(IF(X490=0,"",ROUNDUP(X490/H490,0)*0.01196),"")</f>
        <v>0.98072000000000004</v>
      </c>
      <c r="Z490" s="56"/>
      <c r="AA490" s="57"/>
      <c r="AE490" s="64"/>
      <c r="BB490" s="341" t="s">
        <v>1</v>
      </c>
      <c r="BL490" s="64">
        <f t="shared" si="89"/>
        <v>458.24999999999994</v>
      </c>
      <c r="BM490" s="64">
        <f t="shared" si="90"/>
        <v>462.48</v>
      </c>
      <c r="BN490" s="64">
        <f t="shared" si="91"/>
        <v>0.78125</v>
      </c>
      <c r="BO490" s="64">
        <f t="shared" si="92"/>
        <v>0.78846153846153855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81.25</v>
      </c>
      <c r="X495" s="386">
        <f>IFERROR(X489/H489,"0")+IFERROR(X490/H490,"0")+IFERROR(X491/H491,"0")+IFERROR(X492/H492,"0")+IFERROR(X493/H493,"0")+IFERROR(X494/H494,"0")</f>
        <v>82</v>
      </c>
      <c r="Y495" s="386">
        <f>IFERROR(IF(Y489="",0,Y489),"0")+IFERROR(IF(Y490="",0,Y490),"0")+IFERROR(IF(Y491="",0,Y491),"0")+IFERROR(IF(Y492="",0,Y492),"0")+IFERROR(IF(Y493="",0,Y493),"0")+IFERROR(IF(Y494="",0,Y494),"0")</f>
        <v>0.98072000000000004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429</v>
      </c>
      <c r="X496" s="386">
        <f>IFERROR(SUM(X489:X494),"0")</f>
        <v>432.96000000000004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1796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1803.96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1907.0934545454543</v>
      </c>
      <c r="X550" s="386">
        <f>IFERROR(SUM(BM22:BM546),"0")</f>
        <v>1915.56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4</v>
      </c>
      <c r="X551" s="38">
        <f>ROUNDUP(SUM(BO22:BO546),0)</f>
        <v>4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2007.0934545454543</v>
      </c>
      <c r="X552" s="386">
        <f>GrossWeightTotalR+PalletQtyTotalR*25</f>
        <v>2015.56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301.61515151515152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303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3.8294700000000006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315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0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1488.96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