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729E13-B4D0-459E-82BA-0232950A76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O460" i="1"/>
  <c r="BN460" i="1"/>
  <c r="BM460" i="1"/>
  <c r="BL460" i="1"/>
  <c r="Y460" i="1"/>
  <c r="X460" i="1"/>
  <c r="O460" i="1"/>
  <c r="BN459" i="1"/>
  <c r="BL459" i="1"/>
  <c r="X459" i="1"/>
  <c r="X461" i="1" s="1"/>
  <c r="W456" i="1"/>
  <c r="X455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T559" i="1" s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M406" i="1"/>
  <c r="BL406" i="1"/>
  <c r="Y406" i="1"/>
  <c r="X406" i="1"/>
  <c r="BO406" i="1" s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X40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X375" i="1" s="1"/>
  <c r="O373" i="1"/>
  <c r="BO372" i="1"/>
  <c r="BN372" i="1"/>
  <c r="BM372" i="1"/>
  <c r="BL372" i="1"/>
  <c r="Y372" i="1"/>
  <c r="X372" i="1"/>
  <c r="X374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X370" i="1" s="1"/>
  <c r="O364" i="1"/>
  <c r="W362" i="1"/>
  <c r="W361" i="1"/>
  <c r="BO360" i="1"/>
  <c r="BN360" i="1"/>
  <c r="BM360" i="1"/>
  <c r="BL360" i="1"/>
  <c r="Y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X362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BN351" i="1"/>
  <c r="BL351" i="1"/>
  <c r="X351" i="1"/>
  <c r="Q559" i="1" s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X342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X337" i="1" s="1"/>
  <c r="O333" i="1"/>
  <c r="W331" i="1"/>
  <c r="W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O307" i="1"/>
  <c r="BN307" i="1"/>
  <c r="BM307" i="1"/>
  <c r="BL307" i="1"/>
  <c r="Y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X295" i="1" s="1"/>
  <c r="O287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X277" i="1" s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X272" i="1" s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5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L55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X209" i="1" s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X202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29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X93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Y103" i="1" s="1"/>
  <c r="BM97" i="1"/>
  <c r="BO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22" i="1"/>
  <c r="Y125" i="1"/>
  <c r="Y129" i="1" s="1"/>
  <c r="BM125" i="1"/>
  <c r="BO125" i="1"/>
  <c r="Y127" i="1"/>
  <c r="BM127" i="1"/>
  <c r="F559" i="1"/>
  <c r="Y134" i="1"/>
  <c r="Y138" i="1" s="1"/>
  <c r="BM134" i="1"/>
  <c r="BO134" i="1"/>
  <c r="Y136" i="1"/>
  <c r="BM136" i="1"/>
  <c r="X139" i="1"/>
  <c r="X148" i="1"/>
  <c r="H559" i="1"/>
  <c r="Y152" i="1"/>
  <c r="Y159" i="1" s="1"/>
  <c r="BM152" i="1"/>
  <c r="BO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Y181" i="1" s="1"/>
  <c r="BM173" i="1"/>
  <c r="BO173" i="1"/>
  <c r="Y175" i="1"/>
  <c r="BM175" i="1"/>
  <c r="Y177" i="1"/>
  <c r="BM177" i="1"/>
  <c r="Y179" i="1"/>
  <c r="BM179" i="1"/>
  <c r="X182" i="1"/>
  <c r="Y185" i="1"/>
  <c r="Y201" i="1" s="1"/>
  <c r="BM185" i="1"/>
  <c r="Y188" i="1"/>
  <c r="BM188" i="1"/>
  <c r="Y189" i="1"/>
  <c r="BM189" i="1"/>
  <c r="Y191" i="1"/>
  <c r="BM191" i="1"/>
  <c r="Y193" i="1"/>
  <c r="BM193" i="1"/>
  <c r="Y200" i="1"/>
  <c r="BM200" i="1"/>
  <c r="X201" i="1"/>
  <c r="Y205" i="1"/>
  <c r="Y209" i="1" s="1"/>
  <c r="BM205" i="1"/>
  <c r="X210" i="1"/>
  <c r="J559" i="1"/>
  <c r="Y214" i="1"/>
  <c r="Y220" i="1" s="1"/>
  <c r="BM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X256" i="1"/>
  <c r="X266" i="1"/>
  <c r="Y259" i="1"/>
  <c r="BM259" i="1"/>
  <c r="BO263" i="1"/>
  <c r="BM263" i="1"/>
  <c r="Y263" i="1"/>
  <c r="BO270" i="1"/>
  <c r="BM270" i="1"/>
  <c r="Y270" i="1"/>
  <c r="BO276" i="1"/>
  <c r="BM276" i="1"/>
  <c r="Y276" i="1"/>
  <c r="Y277" i="1" s="1"/>
  <c r="X278" i="1"/>
  <c r="X283" i="1"/>
  <c r="BO280" i="1"/>
  <c r="BM280" i="1"/>
  <c r="Y280" i="1"/>
  <c r="BO289" i="1"/>
  <c r="BM289" i="1"/>
  <c r="Y289" i="1"/>
  <c r="BO293" i="1"/>
  <c r="BM293" i="1"/>
  <c r="Y293" i="1"/>
  <c r="X298" i="1"/>
  <c r="BO297" i="1"/>
  <c r="BM297" i="1"/>
  <c r="Y297" i="1"/>
  <c r="Y298" i="1" s="1"/>
  <c r="X299" i="1"/>
  <c r="O559" i="1"/>
  <c r="X303" i="1"/>
  <c r="BO302" i="1"/>
  <c r="BM302" i="1"/>
  <c r="Y302" i="1"/>
  <c r="Y303" i="1" s="1"/>
  <c r="X304" i="1"/>
  <c r="X309" i="1"/>
  <c r="BO306" i="1"/>
  <c r="BM306" i="1"/>
  <c r="Y306" i="1"/>
  <c r="BO320" i="1"/>
  <c r="BM320" i="1"/>
  <c r="Y320" i="1"/>
  <c r="BO324" i="1"/>
  <c r="BM324" i="1"/>
  <c r="Y324" i="1"/>
  <c r="BO328" i="1"/>
  <c r="BM328" i="1"/>
  <c r="Y328" i="1"/>
  <c r="H9" i="1"/>
  <c r="X24" i="1"/>
  <c r="X64" i="1"/>
  <c r="X87" i="1"/>
  <c r="X165" i="1"/>
  <c r="X220" i="1"/>
  <c r="X237" i="1"/>
  <c r="X249" i="1"/>
  <c r="BO261" i="1"/>
  <c r="BM261" i="1"/>
  <c r="Y261" i="1"/>
  <c r="Y265" i="1" s="1"/>
  <c r="X265" i="1"/>
  <c r="X271" i="1"/>
  <c r="BO268" i="1"/>
  <c r="BM268" i="1"/>
  <c r="Y268" i="1"/>
  <c r="Y271" i="1" s="1"/>
  <c r="BO282" i="1"/>
  <c r="BM282" i="1"/>
  <c r="Y282" i="1"/>
  <c r="X284" i="1"/>
  <c r="N559" i="1"/>
  <c r="X294" i="1"/>
  <c r="BO287" i="1"/>
  <c r="BM287" i="1"/>
  <c r="Y287" i="1"/>
  <c r="Y294" i="1" s="1"/>
  <c r="BO291" i="1"/>
  <c r="BM291" i="1"/>
  <c r="Y291" i="1"/>
  <c r="BO308" i="1"/>
  <c r="BM308" i="1"/>
  <c r="Y308" i="1"/>
  <c r="X310" i="1"/>
  <c r="X313" i="1"/>
  <c r="BO312" i="1"/>
  <c r="BM312" i="1"/>
  <c r="Y312" i="1"/>
  <c r="Y313" i="1" s="1"/>
  <c r="X314" i="1"/>
  <c r="P559" i="1"/>
  <c r="X331" i="1"/>
  <c r="BO318" i="1"/>
  <c r="BM318" i="1"/>
  <c r="Y318" i="1"/>
  <c r="BO322" i="1"/>
  <c r="BM322" i="1"/>
  <c r="Y322" i="1"/>
  <c r="BO326" i="1"/>
  <c r="BM326" i="1"/>
  <c r="Y326" i="1"/>
  <c r="X330" i="1"/>
  <c r="Y342" i="1"/>
  <c r="Y374" i="1"/>
  <c r="Y334" i="1"/>
  <c r="Y336" i="1" s="1"/>
  <c r="BM334" i="1"/>
  <c r="BO334" i="1"/>
  <c r="Y340" i="1"/>
  <c r="BM340" i="1"/>
  <c r="BO340" i="1"/>
  <c r="Y346" i="1"/>
  <c r="Y347" i="1" s="1"/>
  <c r="BM346" i="1"/>
  <c r="BO346" i="1"/>
  <c r="Y351" i="1"/>
  <c r="BM351" i="1"/>
  <c r="BO351" i="1"/>
  <c r="Y353" i="1"/>
  <c r="BM353" i="1"/>
  <c r="X356" i="1"/>
  <c r="Y359" i="1"/>
  <c r="Y361" i="1" s="1"/>
  <c r="BM359" i="1"/>
  <c r="BO359" i="1"/>
  <c r="Y365" i="1"/>
  <c r="Y369" i="1" s="1"/>
  <c r="BM365" i="1"/>
  <c r="BO365" i="1"/>
  <c r="Y367" i="1"/>
  <c r="BM367" i="1"/>
  <c r="Y373" i="1"/>
  <c r="BM373" i="1"/>
  <c r="BO373" i="1"/>
  <c r="Y379" i="1"/>
  <c r="Y381" i="1" s="1"/>
  <c r="BM379" i="1"/>
  <c r="BO379" i="1"/>
  <c r="X382" i="1"/>
  <c r="Y384" i="1"/>
  <c r="Y407" i="1" s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Y455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Y501" i="1" s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40" i="1" l="1"/>
  <c r="Y481" i="1"/>
  <c r="Y355" i="1"/>
  <c r="Y330" i="1"/>
  <c r="Y309" i="1"/>
  <c r="Y249" i="1"/>
  <c r="Y237" i="1"/>
  <c r="X549" i="1"/>
  <c r="X550" i="1"/>
  <c r="Y527" i="1"/>
  <c r="Y435" i="1"/>
  <c r="X553" i="1"/>
  <c r="Y283" i="1"/>
  <c r="Y87" i="1"/>
  <c r="Y554" i="1" s="1"/>
  <c r="Y63" i="1"/>
  <c r="X551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<sst xmlns="http://schemas.openxmlformats.org/spreadsheetml/2006/main" count="2425" uniqueCount="810">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</sst>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8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16</v>
      </c>
      <c r="X71" s="385">
        <f t="shared" si="6"/>
        <v>21.6</v>
      </c>
      <c r="Y71" s="36">
        <f t="shared" si="7"/>
        <v>4.3499999999999997E-2</v>
      </c>
      <c r="Z71" s="56"/>
      <c r="AA71" s="57"/>
      <c r="AE71" s="64"/>
      <c r="BB71" s="89" t="s">
        <v>1</v>
      </c>
      <c r="BL71" s="64">
        <f t="shared" si="8"/>
        <v>16.711111111111109</v>
      </c>
      <c r="BM71" s="64">
        <f t="shared" si="9"/>
        <v>22.56</v>
      </c>
      <c r="BN71" s="64">
        <f t="shared" si="10"/>
        <v>2.6455026455026454E-2</v>
      </c>
      <c r="BO71" s="64">
        <f t="shared" si="11"/>
        <v>3.5714285714285712E-2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29</v>
      </c>
      <c r="X73" s="385">
        <f t="shared" si="6"/>
        <v>33.599999999999994</v>
      </c>
      <c r="Y73" s="36">
        <f t="shared" si="7"/>
        <v>6.5250000000000002E-2</v>
      </c>
      <c r="Z73" s="56"/>
      <c r="AA73" s="57"/>
      <c r="AE73" s="64"/>
      <c r="BB73" s="91" t="s">
        <v>1</v>
      </c>
      <c r="BL73" s="64">
        <f t="shared" si="8"/>
        <v>30.242857142857144</v>
      </c>
      <c r="BM73" s="64">
        <f t="shared" si="9"/>
        <v>35.039999999999992</v>
      </c>
      <c r="BN73" s="64">
        <f t="shared" si="10"/>
        <v>4.6237244897959183E-2</v>
      </c>
      <c r="BO73" s="64">
        <f t="shared" si="11"/>
        <v>5.3571428571428562E-2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4.0707671957671963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5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0.10875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45</v>
      </c>
      <c r="X88" s="386">
        <f>IFERROR(SUM(X67:X86),"0")</f>
        <v>55.199999999999996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104</v>
      </c>
      <c r="X107" s="385">
        <f t="shared" si="18"/>
        <v>109.2</v>
      </c>
      <c r="Y107" s="36">
        <f>IFERROR(IF(X107=0,"",ROUNDUP(X107/H107,0)*0.02175),"")</f>
        <v>0.28275</v>
      </c>
      <c r="Z107" s="56"/>
      <c r="AA107" s="57"/>
      <c r="AE107" s="64"/>
      <c r="BB107" s="116" t="s">
        <v>1</v>
      </c>
      <c r="BL107" s="64">
        <f t="shared" si="19"/>
        <v>110.98285714285714</v>
      </c>
      <c r="BM107" s="64">
        <f t="shared" si="20"/>
        <v>116.53200000000001</v>
      </c>
      <c r="BN107" s="64">
        <f t="shared" si="21"/>
        <v>0.22108843537414963</v>
      </c>
      <c r="BO107" s="64">
        <f t="shared" si="22"/>
        <v>0.23214285714285712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109</v>
      </c>
      <c r="X108" s="385">
        <f t="shared" si="18"/>
        <v>109.2</v>
      </c>
      <c r="Y108" s="36">
        <f>IFERROR(IF(X108=0,"",ROUNDUP(X108/H108,0)*0.02175),"")</f>
        <v>0.28275</v>
      </c>
      <c r="Z108" s="56"/>
      <c r="AA108" s="57"/>
      <c r="AE108" s="64"/>
      <c r="BB108" s="117" t="s">
        <v>1</v>
      </c>
      <c r="BL108" s="64">
        <f t="shared" si="19"/>
        <v>116.31857142857143</v>
      </c>
      <c r="BM108" s="64">
        <f t="shared" si="20"/>
        <v>116.53200000000001</v>
      </c>
      <c r="BN108" s="64">
        <f t="shared" si="21"/>
        <v>0.23171768707482993</v>
      </c>
      <c r="BO108" s="64">
        <f t="shared" si="22"/>
        <v>0.23214285714285712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22</v>
      </c>
      <c r="X116" s="385">
        <f t="shared" si="18"/>
        <v>23.400000000000002</v>
      </c>
      <c r="Y116" s="36">
        <f>IFERROR(IF(X116=0,"",ROUNDUP(X116/H116,0)*0.00753),"")</f>
        <v>9.7890000000000005E-2</v>
      </c>
      <c r="Z116" s="56"/>
      <c r="AA116" s="57"/>
      <c r="AE116" s="64"/>
      <c r="BB116" s="125" t="s">
        <v>1</v>
      </c>
      <c r="BL116" s="64">
        <f t="shared" si="19"/>
        <v>24.444444444444443</v>
      </c>
      <c r="BM116" s="64">
        <f t="shared" si="20"/>
        <v>26</v>
      </c>
      <c r="BN116" s="64">
        <f t="shared" si="21"/>
        <v>7.8347578347578342E-2</v>
      </c>
      <c r="BO116" s="64">
        <f t="shared" si="22"/>
        <v>8.3333333333333329E-2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23</v>
      </c>
      <c r="X119" s="385">
        <f t="shared" si="18"/>
        <v>23.400000000000002</v>
      </c>
      <c r="Y119" s="36">
        <f>IFERROR(IF(X119=0,"",ROUNDUP(X119/H119,0)*0.00753),"")</f>
        <v>9.7890000000000005E-2</v>
      </c>
      <c r="Z119" s="56"/>
      <c r="AA119" s="57"/>
      <c r="AE119" s="64"/>
      <c r="BB119" s="128" t="s">
        <v>1</v>
      </c>
      <c r="BL119" s="64">
        <f t="shared" si="19"/>
        <v>26.398888888888884</v>
      </c>
      <c r="BM119" s="64">
        <f t="shared" si="20"/>
        <v>26.858000000000001</v>
      </c>
      <c r="BN119" s="64">
        <f t="shared" si="21"/>
        <v>8.19088319088319E-2</v>
      </c>
      <c r="BO119" s="64">
        <f t="shared" si="22"/>
        <v>8.3333333333333329E-2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50.357142857142854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52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0.76128000000000007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258</v>
      </c>
      <c r="X122" s="386">
        <f>IFERROR(SUM(X106:X120),"0")</f>
        <v>265.2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43</v>
      </c>
      <c r="X125" s="385">
        <f>IFERROR(IF(W125="",0,CEILING((W125/$H125),1)*$H125),"")</f>
        <v>50.400000000000006</v>
      </c>
      <c r="Y125" s="36">
        <f>IFERROR(IF(X125=0,"",ROUNDUP(X125/H125,0)*0.02175),"")</f>
        <v>0.1305</v>
      </c>
      <c r="Z125" s="56"/>
      <c r="AA125" s="57"/>
      <c r="AE125" s="64"/>
      <c r="BB125" s="131" t="s">
        <v>1</v>
      </c>
      <c r="BL125" s="64">
        <f>IFERROR(W125*I125/H125,"0")</f>
        <v>45.887142857142855</v>
      </c>
      <c r="BM125" s="64">
        <f>IFERROR(X125*I125/H125,"0")</f>
        <v>53.784000000000006</v>
      </c>
      <c r="BN125" s="64">
        <f>IFERROR(1/J125*(W125/H125),"0")</f>
        <v>9.1411564625850331E-2</v>
      </c>
      <c r="BO125" s="64">
        <f>IFERROR(1/J125*(X125/H125),"0")</f>
        <v>0.10714285714285714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5.1190476190476186</v>
      </c>
      <c r="X129" s="386">
        <f>IFERROR(X124/H124,"0")+IFERROR(X125/H125,"0")+IFERROR(X126/H126,"0")+IFERROR(X127/H127,"0")+IFERROR(X128/H128,"0")</f>
        <v>6</v>
      </c>
      <c r="Y129" s="386">
        <f>IFERROR(IF(Y124="",0,Y124),"0")+IFERROR(IF(Y125="",0,Y125),"0")+IFERROR(IF(Y126="",0,Y126),"0")+IFERROR(IF(Y127="",0,Y127),"0")+IFERROR(IF(Y128="",0,Y128),"0")</f>
        <v>0.1305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43</v>
      </c>
      <c r="X130" s="386">
        <f>IFERROR(SUM(X124:X128),"0")</f>
        <v>50.400000000000006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106</v>
      </c>
      <c r="X133" s="385">
        <f>IFERROR(IF(W133="",0,CEILING((W133/$H133),1)*$H133),"")</f>
        <v>109.2</v>
      </c>
      <c r="Y133" s="36">
        <f>IFERROR(IF(X133=0,"",ROUNDUP(X133/H133,0)*0.02175),"")</f>
        <v>0.28275</v>
      </c>
      <c r="Z133" s="56"/>
      <c r="AA133" s="57"/>
      <c r="AE133" s="64"/>
      <c r="BB133" s="135" t="s">
        <v>1</v>
      </c>
      <c r="BL133" s="64">
        <f>IFERROR(W133*I133/H133,"0")</f>
        <v>113.04142857142857</v>
      </c>
      <c r="BM133" s="64">
        <f>IFERROR(X133*I133/H133,"0")</f>
        <v>116.45399999999999</v>
      </c>
      <c r="BN133" s="64">
        <f>IFERROR(1/J133*(W133/H133),"0")</f>
        <v>0.22534013605442174</v>
      </c>
      <c r="BO133" s="64">
        <f>IFERROR(1/J133*(X133/H133),"0")</f>
        <v>0.23214285714285712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12.619047619047619</v>
      </c>
      <c r="X138" s="386">
        <f>IFERROR(X133/H133,"0")+IFERROR(X134/H134,"0")+IFERROR(X135/H135,"0")+IFERROR(X136/H136,"0")+IFERROR(X137/H137,"0")</f>
        <v>13</v>
      </c>
      <c r="Y138" s="386">
        <f>IFERROR(IF(Y133="",0,Y133),"0")+IFERROR(IF(Y134="",0,Y134),"0")+IFERROR(IF(Y135="",0,Y135),"0")+IFERROR(IF(Y136="",0,Y136),"0")+IFERROR(IF(Y137="",0,Y137),"0")</f>
        <v>0.28275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106</v>
      </c>
      <c r="X139" s="386">
        <f>IFERROR(SUM(X133:X137),"0")</f>
        <v>109.2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104</v>
      </c>
      <c r="X151" s="385">
        <f t="shared" ref="X151:X158" si="23">IFERROR(IF(W151="",0,CEILING((W151/$H151),1)*$H151),"")</f>
        <v>105</v>
      </c>
      <c r="Y151" s="36">
        <f>IFERROR(IF(X151=0,"",ROUNDUP(X151/H151,0)*0.00753),"")</f>
        <v>0.18825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110.43809523809523</v>
      </c>
      <c r="BM151" s="64">
        <f t="shared" ref="BM151:BM158" si="25">IFERROR(X151*I151/H151,"0")</f>
        <v>111.5</v>
      </c>
      <c r="BN151" s="64">
        <f t="shared" ref="BN151:BN158" si="26">IFERROR(1/J151*(W151/H151),"0")</f>
        <v>0.15873015873015869</v>
      </c>
      <c r="BO151" s="64">
        <f t="shared" ref="BO151:BO158" si="27">IFERROR(1/J151*(X151/H151),"0")</f>
        <v>0.16025641025641024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24.761904761904759</v>
      </c>
      <c r="X159" s="386">
        <f>IFERROR(X151/H151,"0")+IFERROR(X152/H152,"0")+IFERROR(X153/H153,"0")+IFERROR(X154/H154,"0")+IFERROR(X155/H155,"0")+IFERROR(X156/H156,"0")+IFERROR(X157/H157,"0")+IFERROR(X158/H158,"0")</f>
        <v>25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0.18825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104</v>
      </c>
      <c r="X160" s="386">
        <f>IFERROR(SUM(X151:X158),"0")</f>
        <v>105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48</v>
      </c>
      <c r="X173" s="385">
        <f t="shared" ref="X173:X180" si="28">IFERROR(IF(W173="",0,CEILING((W173/$H173),1)*$H173),"")</f>
        <v>48.6</v>
      </c>
      <c r="Y173" s="36">
        <f>IFERROR(IF(X173=0,"",ROUNDUP(X173/H173,0)*0.00937),"")</f>
        <v>8.4330000000000002E-2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49.866666666666667</v>
      </c>
      <c r="BM173" s="64">
        <f t="shared" ref="BM173:BM180" si="30">IFERROR(X173*I173/H173,"0")</f>
        <v>50.49</v>
      </c>
      <c r="BN173" s="64">
        <f t="shared" ref="BN173:BN180" si="31">IFERROR(1/J173*(W173/H173),"0")</f>
        <v>7.4074074074074056E-2</v>
      </c>
      <c r="BO173" s="64">
        <f t="shared" ref="BO173:BO180" si="32">IFERROR(1/J173*(X173/H173),"0")</f>
        <v>7.4999999999999997E-2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8.8888888888888875</v>
      </c>
      <c r="X181" s="386">
        <f>IFERROR(X173/H173,"0")+IFERROR(X174/H174,"0")+IFERROR(X175/H175,"0")+IFERROR(X176/H176,"0")+IFERROR(X177/H177,"0")+IFERROR(X178/H178,"0")+IFERROR(X179/H179,"0")+IFERROR(X180/H180,"0")</f>
        <v>9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8.4330000000000002E-2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48</v>
      </c>
      <c r="X182" s="386">
        <f>IFERROR(SUM(X173:X180),"0")</f>
        <v>48.6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29</v>
      </c>
      <c r="X187" s="385">
        <f t="shared" si="33"/>
        <v>31.2</v>
      </c>
      <c r="Y187" s="36">
        <f>IFERROR(IF(X187=0,"",ROUNDUP(X187/H187,0)*0.02175),"")</f>
        <v>8.6999999999999994E-2</v>
      </c>
      <c r="Z187" s="56"/>
      <c r="AA187" s="57"/>
      <c r="AE187" s="64"/>
      <c r="BB187" s="167" t="s">
        <v>1</v>
      </c>
      <c r="BL187" s="64">
        <f t="shared" si="34"/>
        <v>31.09692307692308</v>
      </c>
      <c r="BM187" s="64">
        <f t="shared" si="35"/>
        <v>33.456000000000003</v>
      </c>
      <c r="BN187" s="64">
        <f t="shared" si="36"/>
        <v>6.6391941391941392E-2</v>
      </c>
      <c r="BO187" s="64">
        <f t="shared" si="37"/>
        <v>7.1428571428571425E-2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34</v>
      </c>
      <c r="X190" s="385">
        <f t="shared" si="33"/>
        <v>36</v>
      </c>
      <c r="Y190" s="36">
        <f>IFERROR(IF(X190=0,"",ROUNDUP(X190/H190,0)*0.00753),"")</f>
        <v>0.11295000000000001</v>
      </c>
      <c r="Z190" s="56"/>
      <c r="AA190" s="57"/>
      <c r="AE190" s="64"/>
      <c r="BB190" s="170" t="s">
        <v>1</v>
      </c>
      <c r="BL190" s="64">
        <f t="shared" si="34"/>
        <v>37.853333333333332</v>
      </c>
      <c r="BM190" s="64">
        <f t="shared" si="35"/>
        <v>40.080000000000005</v>
      </c>
      <c r="BN190" s="64">
        <f t="shared" si="36"/>
        <v>9.0811965811965822E-2</v>
      </c>
      <c r="BO190" s="64">
        <f t="shared" si="37"/>
        <v>9.6153846153846145E-2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99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110.96250000000001</v>
      </c>
      <c r="BM194" s="64">
        <f t="shared" si="35"/>
        <v>112.98</v>
      </c>
      <c r="BN194" s="64">
        <f t="shared" si="36"/>
        <v>0.26442307692307693</v>
      </c>
      <c r="BO194" s="64">
        <f t="shared" si="37"/>
        <v>0.26923076923076922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88</v>
      </c>
      <c r="X196" s="385">
        <f t="shared" si="33"/>
        <v>88.8</v>
      </c>
      <c r="Y196" s="36">
        <f t="shared" si="38"/>
        <v>0.27861000000000002</v>
      </c>
      <c r="Z196" s="56"/>
      <c r="AA196" s="57"/>
      <c r="AE196" s="64"/>
      <c r="BB196" s="176" t="s">
        <v>1</v>
      </c>
      <c r="BL196" s="64">
        <f t="shared" si="34"/>
        <v>97.973333333333343</v>
      </c>
      <c r="BM196" s="64">
        <f t="shared" si="35"/>
        <v>98.864000000000004</v>
      </c>
      <c r="BN196" s="64">
        <f t="shared" si="36"/>
        <v>0.23504273504273507</v>
      </c>
      <c r="BO196" s="64">
        <f t="shared" si="37"/>
        <v>0.23717948717948717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115</v>
      </c>
      <c r="X197" s="385">
        <f t="shared" si="33"/>
        <v>115.19999999999999</v>
      </c>
      <c r="Y197" s="36">
        <f t="shared" si="38"/>
        <v>0.36143999999999998</v>
      </c>
      <c r="Z197" s="56"/>
      <c r="AA197" s="57"/>
      <c r="AE197" s="64"/>
      <c r="BB197" s="177" t="s">
        <v>1</v>
      </c>
      <c r="BL197" s="64">
        <f t="shared" si="34"/>
        <v>128.03333333333336</v>
      </c>
      <c r="BM197" s="64">
        <f t="shared" si="35"/>
        <v>128.256</v>
      </c>
      <c r="BN197" s="64">
        <f t="shared" si="36"/>
        <v>0.30715811965811968</v>
      </c>
      <c r="BO197" s="64">
        <f t="shared" si="37"/>
        <v>0.30769230769230771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97</v>
      </c>
      <c r="X199" s="385">
        <f t="shared" si="33"/>
        <v>98.399999999999991</v>
      </c>
      <c r="Y199" s="36">
        <f t="shared" si="38"/>
        <v>0.30873</v>
      </c>
      <c r="Z199" s="56"/>
      <c r="AA199" s="57"/>
      <c r="AE199" s="64"/>
      <c r="BB199" s="179" t="s">
        <v>1</v>
      </c>
      <c r="BL199" s="64">
        <f t="shared" si="34"/>
        <v>107.99333333333335</v>
      </c>
      <c r="BM199" s="64">
        <f t="shared" si="35"/>
        <v>109.55200000000001</v>
      </c>
      <c r="BN199" s="64">
        <f t="shared" si="36"/>
        <v>0.2590811965811966</v>
      </c>
      <c r="BO199" s="64">
        <f t="shared" si="37"/>
        <v>0.26282051282051283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88</v>
      </c>
      <c r="X200" s="385">
        <f t="shared" si="33"/>
        <v>88.8</v>
      </c>
      <c r="Y200" s="36">
        <f t="shared" si="38"/>
        <v>0.27861000000000002</v>
      </c>
      <c r="Z200" s="56"/>
      <c r="AA200" s="57"/>
      <c r="AE200" s="64"/>
      <c r="BB200" s="180" t="s">
        <v>1</v>
      </c>
      <c r="BL200" s="64">
        <f t="shared" si="34"/>
        <v>98.193333333333328</v>
      </c>
      <c r="BM200" s="64">
        <f t="shared" si="35"/>
        <v>99.085999999999999</v>
      </c>
      <c r="BN200" s="64">
        <f t="shared" si="36"/>
        <v>0.23504273504273507</v>
      </c>
      <c r="BO200" s="64">
        <f t="shared" si="37"/>
        <v>0.23717948717948717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220.8012820512821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224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1.7436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550</v>
      </c>
      <c r="X202" s="386">
        <f>IFERROR(SUM(X184:X200),"0")</f>
        <v>559.19999999999993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60</v>
      </c>
      <c r="X207" s="385">
        <f>IFERROR(IF(W207="",0,CEILING((W207/$H207),1)*$H207),"")</f>
        <v>60</v>
      </c>
      <c r="Y207" s="36">
        <f>IFERROR(IF(X207=0,"",ROUNDUP(X207/H207,0)*0.00753),"")</f>
        <v>0.18825</v>
      </c>
      <c r="Z207" s="56"/>
      <c r="AA207" s="57"/>
      <c r="AE207" s="64"/>
      <c r="BB207" s="184" t="s">
        <v>1</v>
      </c>
      <c r="BL207" s="64">
        <f>IFERROR(W207*I207/H207,"0")</f>
        <v>66.800000000000011</v>
      </c>
      <c r="BM207" s="64">
        <f>IFERROR(X207*I207/H207,"0")</f>
        <v>66.800000000000011</v>
      </c>
      <c r="BN207" s="64">
        <f>IFERROR(1/J207*(W207/H207),"0")</f>
        <v>0.16025641025641024</v>
      </c>
      <c r="BO207" s="64">
        <f>IFERROR(1/J207*(X207/H207),"0")</f>
        <v>0.16025641025641024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60</v>
      </c>
      <c r="X208" s="385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50</v>
      </c>
      <c r="X209" s="386">
        <f>IFERROR(X204/H204,"0")+IFERROR(X205/H205,"0")+IFERROR(X206/H206,"0")+IFERROR(X207/H207,"0")+IFERROR(X208/H208,"0")</f>
        <v>50</v>
      </c>
      <c r="Y209" s="386">
        <f>IFERROR(IF(Y204="",0,Y204),"0")+IFERROR(IF(Y205="",0,Y205),"0")+IFERROR(IF(Y206="",0,Y206),"0")+IFERROR(IF(Y207="",0,Y207),"0")+IFERROR(IF(Y208="",0,Y208),"0")</f>
        <v>0.3765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120</v>
      </c>
      <c r="X210" s="386">
        <f>IFERROR(SUM(X204:X208),"0")</f>
        <v>120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14</v>
      </c>
      <c r="X218" s="385">
        <f t="shared" si="39"/>
        <v>16</v>
      </c>
      <c r="Y218" s="36">
        <f>IFERROR(IF(X218=0,"",ROUNDUP(X218/H218,0)*0.00937),"")</f>
        <v>3.7479999999999999E-2</v>
      </c>
      <c r="Z218" s="56"/>
      <c r="AA218" s="57"/>
      <c r="AE218" s="64"/>
      <c r="BB218" s="191" t="s">
        <v>1</v>
      </c>
      <c r="BL218" s="64">
        <f t="shared" si="40"/>
        <v>14.84</v>
      </c>
      <c r="BM218" s="64">
        <f t="shared" si="41"/>
        <v>16.96</v>
      </c>
      <c r="BN218" s="64">
        <f t="shared" si="42"/>
        <v>2.9166666666666667E-2</v>
      </c>
      <c r="BO218" s="64">
        <f t="shared" si="43"/>
        <v>3.3333333333333333E-2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3.5</v>
      </c>
      <c r="X220" s="386">
        <f>IFERROR(X213/H213,"0")+IFERROR(X214/H214,"0")+IFERROR(X215/H215,"0")+IFERROR(X216/H216,"0")+IFERROR(X217/H217,"0")+IFERROR(X218/H218,"0")+IFERROR(X219/H219,"0")</f>
        <v>4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3.7479999999999999E-2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14</v>
      </c>
      <c r="X221" s="386">
        <f>IFERROR(SUM(X213:X219),"0")</f>
        <v>16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18</v>
      </c>
      <c r="X233" s="385">
        <f t="shared" si="44"/>
        <v>20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45"/>
        <v>19.080000000000002</v>
      </c>
      <c r="BM233" s="64">
        <f t="shared" si="46"/>
        <v>21.200000000000003</v>
      </c>
      <c r="BN233" s="64">
        <f t="shared" si="47"/>
        <v>3.7499999999999999E-2</v>
      </c>
      <c r="BO233" s="64">
        <f t="shared" si="48"/>
        <v>4.1666666666666664E-2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4.5</v>
      </c>
      <c r="X237" s="386">
        <f>IFERROR(X229/H229,"0")+IFERROR(X230/H230,"0")+IFERROR(X231/H231,"0")+IFERROR(X232/H232,"0")+IFERROR(X233/H233,"0")+IFERROR(X234/H234,"0")+IFERROR(X235/H235,"0")+IFERROR(X236/H236,"0")</f>
        <v>5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4.6850000000000003E-2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18</v>
      </c>
      <c r="X238" s="386">
        <f>IFERROR(SUM(X229:X236),"0")</f>
        <v>20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50</v>
      </c>
      <c r="X252" s="385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11" t="s">
        <v>1</v>
      </c>
      <c r="BL252" s="64">
        <f>IFERROR(W252*I252/H252,"0")</f>
        <v>53.095238095238095</v>
      </c>
      <c r="BM252" s="64">
        <f>IFERROR(X252*I252/H252,"0")</f>
        <v>53.52</v>
      </c>
      <c r="BN252" s="64">
        <f>IFERROR(1/J252*(W252/H252),"0")</f>
        <v>7.6312576312576319E-2</v>
      </c>
      <c r="BO252" s="64">
        <f>IFERROR(1/J252*(X252/H252),"0")</f>
        <v>7.6923076923076927E-2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11.904761904761905</v>
      </c>
      <c r="X255" s="386">
        <f>IFERROR(X252/H252,"0")+IFERROR(X253/H253,"0")+IFERROR(X254/H254,"0")</f>
        <v>12</v>
      </c>
      <c r="Y255" s="386">
        <f>IFERROR(IF(Y252="",0,Y252),"0")+IFERROR(IF(Y253="",0,Y253),"0")+IFERROR(IF(Y254="",0,Y254),"0")</f>
        <v>9.0359999999999996E-2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50</v>
      </c>
      <c r="X256" s="386">
        <f>IFERROR(SUM(X252:X254),"0")</f>
        <v>50.400000000000006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83</v>
      </c>
      <c r="X269" s="385">
        <f>IFERROR(IF(W269="",0,CEILING((W269/$H269),1)*$H269),"")</f>
        <v>85.8</v>
      </c>
      <c r="Y269" s="36">
        <f>IFERROR(IF(X269=0,"",ROUNDUP(X269/H269,0)*0.02175),"")</f>
        <v>0.23924999999999999</v>
      </c>
      <c r="Z269" s="56"/>
      <c r="AA269" s="57"/>
      <c r="AE269" s="64"/>
      <c r="BB269" s="222" t="s">
        <v>1</v>
      </c>
      <c r="BL269" s="64">
        <f>IFERROR(W269*I269/H269,"0")</f>
        <v>89.001538461538473</v>
      </c>
      <c r="BM269" s="64">
        <f>IFERROR(X269*I269/H269,"0")</f>
        <v>92.004000000000005</v>
      </c>
      <c r="BN269" s="64">
        <f>IFERROR(1/J269*(W269/H269),"0")</f>
        <v>0.19001831501831501</v>
      </c>
      <c r="BO269" s="64">
        <f>IFERROR(1/J269*(X269/H269),"0")</f>
        <v>0.19642857142857142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10.641025641025641</v>
      </c>
      <c r="X271" s="386">
        <f>IFERROR(X268/H268,"0")+IFERROR(X269/H269,"0")+IFERROR(X270/H270,"0")</f>
        <v>11</v>
      </c>
      <c r="Y271" s="386">
        <f>IFERROR(IF(Y268="",0,Y268),"0")+IFERROR(IF(Y269="",0,Y269),"0")+IFERROR(IF(Y270="",0,Y270),"0")</f>
        <v>0.23924999999999999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83</v>
      </c>
      <c r="X272" s="386">
        <f>IFERROR(SUM(X268:X270),"0")</f>
        <v>85.8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13</v>
      </c>
      <c r="X276" s="385">
        <f>IFERROR(IF(W276="",0,CEILING((W276/$H276),1)*$H276),"")</f>
        <v>15.299999999999999</v>
      </c>
      <c r="Y276" s="36">
        <f>IFERROR(IF(X276=0,"",ROUNDUP(X276/H276,0)*0.00753),"")</f>
        <v>4.5179999999999998E-2</v>
      </c>
      <c r="Z276" s="56"/>
      <c r="AA276" s="57"/>
      <c r="AE276" s="64"/>
      <c r="BB276" s="226" t="s">
        <v>1</v>
      </c>
      <c r="BL276" s="64">
        <f>IFERROR(W276*I276/H276,"0")</f>
        <v>14.784313725490195</v>
      </c>
      <c r="BM276" s="64">
        <f>IFERROR(X276*I276/H276,"0")</f>
        <v>17.399999999999999</v>
      </c>
      <c r="BN276" s="64">
        <f>IFERROR(1/J276*(W276/H276),"0")</f>
        <v>3.2679738562091505E-2</v>
      </c>
      <c r="BO276" s="64">
        <f>IFERROR(1/J276*(X276/H276),"0")</f>
        <v>3.8461538461538464E-2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5.098039215686275</v>
      </c>
      <c r="X277" s="386">
        <f>IFERROR(X274/H274,"0")+IFERROR(X275/H275,"0")+IFERROR(X276/H276,"0")</f>
        <v>6</v>
      </c>
      <c r="Y277" s="386">
        <f>IFERROR(IF(Y274="",0,Y274),"0")+IFERROR(IF(Y275="",0,Y275),"0")+IFERROR(IF(Y276="",0,Y276),"0")</f>
        <v>4.5179999999999998E-2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13</v>
      </c>
      <c r="X278" s="386">
        <f>IFERROR(SUM(X274:X276),"0")</f>
        <v>15.299999999999999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660</v>
      </c>
      <c r="X321" s="385">
        <f t="shared" si="64"/>
        <v>660</v>
      </c>
      <c r="Y321" s="36">
        <f>IFERROR(IF(X321=0,"",ROUNDUP(X321/H321,0)*0.02175),"")</f>
        <v>0.95699999999999996</v>
      </c>
      <c r="Z321" s="56"/>
      <c r="AA321" s="57"/>
      <c r="AE321" s="64"/>
      <c r="BB321" s="246" t="s">
        <v>1</v>
      </c>
      <c r="BL321" s="64">
        <f t="shared" si="65"/>
        <v>681.12000000000012</v>
      </c>
      <c r="BM321" s="64">
        <f t="shared" si="66"/>
        <v>681.12000000000012</v>
      </c>
      <c r="BN321" s="64">
        <f t="shared" si="67"/>
        <v>0.91666666666666663</v>
      </c>
      <c r="BO321" s="64">
        <f t="shared" si="68"/>
        <v>0.91666666666666663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879</v>
      </c>
      <c r="X323" s="385">
        <f t="shared" si="64"/>
        <v>885</v>
      </c>
      <c r="Y323" s="36">
        <f>IFERROR(IF(X323=0,"",ROUNDUP(X323/H323,0)*0.02175),"")</f>
        <v>1.28325</v>
      </c>
      <c r="Z323" s="56"/>
      <c r="AA323" s="57"/>
      <c r="AE323" s="64"/>
      <c r="BB323" s="248" t="s">
        <v>1</v>
      </c>
      <c r="BL323" s="64">
        <f t="shared" si="65"/>
        <v>907.12800000000004</v>
      </c>
      <c r="BM323" s="64">
        <f t="shared" si="66"/>
        <v>913.32</v>
      </c>
      <c r="BN323" s="64">
        <f t="shared" si="67"/>
        <v>1.2208333333333332</v>
      </c>
      <c r="BO323" s="64">
        <f t="shared" si="68"/>
        <v>1.2291666666666665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247</v>
      </c>
      <c r="X325" s="385">
        <f t="shared" si="64"/>
        <v>255</v>
      </c>
      <c r="Y325" s="36">
        <f>IFERROR(IF(X325=0,"",ROUNDUP(X325/H325,0)*0.02175),"")</f>
        <v>0.36974999999999997</v>
      </c>
      <c r="Z325" s="56"/>
      <c r="AA325" s="57"/>
      <c r="AE325" s="64"/>
      <c r="BB325" s="250" t="s">
        <v>1</v>
      </c>
      <c r="BL325" s="64">
        <f t="shared" si="65"/>
        <v>254.904</v>
      </c>
      <c r="BM325" s="64">
        <f t="shared" si="66"/>
        <v>263.16000000000003</v>
      </c>
      <c r="BN325" s="64">
        <f t="shared" si="67"/>
        <v>0.3430555555555555</v>
      </c>
      <c r="BO325" s="64">
        <f t="shared" si="68"/>
        <v>0.35416666666666663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119.06666666666666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120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2.61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1786</v>
      </c>
      <c r="X331" s="386">
        <f>IFERROR(SUM(X318:X329),"0")</f>
        <v>1800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398</v>
      </c>
      <c r="X333" s="385">
        <f>IFERROR(IF(W333="",0,CEILING((W333/$H333),1)*$H333),"")</f>
        <v>405</v>
      </c>
      <c r="Y333" s="36">
        <f>IFERROR(IF(X333=0,"",ROUNDUP(X333/H333,0)*0.02175),"")</f>
        <v>0.58724999999999994</v>
      </c>
      <c r="Z333" s="56"/>
      <c r="AA333" s="57"/>
      <c r="AE333" s="64"/>
      <c r="BB333" s="255" t="s">
        <v>1</v>
      </c>
      <c r="BL333" s="64">
        <f>IFERROR(W333*I333/H333,"0")</f>
        <v>410.73599999999999</v>
      </c>
      <c r="BM333" s="64">
        <f>IFERROR(X333*I333/H333,"0")</f>
        <v>417.96000000000004</v>
      </c>
      <c r="BN333" s="64">
        <f>IFERROR(1/J333*(W333/H333),"0")</f>
        <v>0.55277777777777781</v>
      </c>
      <c r="BO333" s="64">
        <f>IFERROR(1/J333*(X333/H333),"0")</f>
        <v>0.5625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26.533333333333335</v>
      </c>
      <c r="X336" s="386">
        <f>IFERROR(X333/H333,"0")+IFERROR(X334/H334,"0")+IFERROR(X335/H335,"0")</f>
        <v>27</v>
      </c>
      <c r="Y336" s="386">
        <f>IFERROR(IF(Y333="",0,Y333),"0")+IFERROR(IF(Y334="",0,Y334),"0")+IFERROR(IF(Y335="",0,Y335),"0")</f>
        <v>0.58724999999999994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398</v>
      </c>
      <c r="X337" s="386">
        <f>IFERROR(SUM(X333:X335),"0")</f>
        <v>405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93</v>
      </c>
      <c r="X341" s="385">
        <f>IFERROR(IF(W341="",0,CEILING((W341/$H341),1)*$H341),"")</f>
        <v>93.6</v>
      </c>
      <c r="Y341" s="36">
        <f>IFERROR(IF(X341=0,"",ROUNDUP(X341/H341,0)*0.02175),"")</f>
        <v>0.26100000000000001</v>
      </c>
      <c r="Z341" s="56"/>
      <c r="AA341" s="57"/>
      <c r="AE341" s="64"/>
      <c r="BB341" s="260" t="s">
        <v>1</v>
      </c>
      <c r="BL341" s="64">
        <f>IFERROR(W341*I341/H341,"0")</f>
        <v>99.724615384615404</v>
      </c>
      <c r="BM341" s="64">
        <f>IFERROR(X341*I341/H341,"0")</f>
        <v>100.36800000000001</v>
      </c>
      <c r="BN341" s="64">
        <f>IFERROR(1/J341*(W341/H341),"0")</f>
        <v>0.21291208791208791</v>
      </c>
      <c r="BO341" s="64">
        <f>IFERROR(1/J341*(X341/H341),"0")</f>
        <v>0.21428571428571427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11.923076923076923</v>
      </c>
      <c r="X342" s="386">
        <f>IFERROR(X339/H339,"0")+IFERROR(X340/H340,"0")+IFERROR(X341/H341,"0")</f>
        <v>12</v>
      </c>
      <c r="Y342" s="386">
        <f>IFERROR(IF(Y339="",0,Y339),"0")+IFERROR(IF(Y340="",0,Y340),"0")+IFERROR(IF(Y341="",0,Y341),"0")</f>
        <v>0.26100000000000001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93</v>
      </c>
      <c r="X343" s="386">
        <f>IFERROR(SUM(X339:X341),"0")</f>
        <v>93.6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83</v>
      </c>
      <c r="X345" s="385">
        <f>IFERROR(IF(W345="",0,CEILING((W345/$H345),1)*$H345),"")</f>
        <v>85.8</v>
      </c>
      <c r="Y345" s="36">
        <f>IFERROR(IF(X345=0,"",ROUNDUP(X345/H345,0)*0.02175),"")</f>
        <v>0.23924999999999999</v>
      </c>
      <c r="Z345" s="56"/>
      <c r="AA345" s="57"/>
      <c r="AE345" s="64"/>
      <c r="BB345" s="261" t="s">
        <v>1</v>
      </c>
      <c r="BL345" s="64">
        <f>IFERROR(W345*I345/H345,"0")</f>
        <v>89.001538461538473</v>
      </c>
      <c r="BM345" s="64">
        <f>IFERROR(X345*I345/H345,"0")</f>
        <v>92.004000000000005</v>
      </c>
      <c r="BN345" s="64">
        <f>IFERROR(1/J345*(W345/H345),"0")</f>
        <v>0.19001831501831501</v>
      </c>
      <c r="BO345" s="64">
        <f>IFERROR(1/J345*(X345/H345),"0")</f>
        <v>0.19642857142857142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10.641025641025641</v>
      </c>
      <c r="X347" s="386">
        <f>IFERROR(X345/H345,"0")+IFERROR(X346/H346,"0")</f>
        <v>11</v>
      </c>
      <c r="Y347" s="386">
        <f>IFERROR(IF(Y345="",0,Y345),"0")+IFERROR(IF(Y346="",0,Y346),"0")</f>
        <v>0.23924999999999999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83</v>
      </c>
      <c r="X348" s="386">
        <f>IFERROR(SUM(X345:X346),"0")</f>
        <v>85.8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194</v>
      </c>
      <c r="X364" s="385">
        <f>IFERROR(IF(W364="",0,CEILING((W364/$H364),1)*$H364),"")</f>
        <v>195</v>
      </c>
      <c r="Y364" s="36">
        <f>IFERROR(IF(X364=0,"",ROUNDUP(X364/H364,0)*0.02175),"")</f>
        <v>0.54374999999999996</v>
      </c>
      <c r="Z364" s="56"/>
      <c r="AA364" s="57"/>
      <c r="AE364" s="64"/>
      <c r="BB364" s="270" t="s">
        <v>1</v>
      </c>
      <c r="BL364" s="64">
        <f>IFERROR(W364*I364/H364,"0")</f>
        <v>208.02769230769235</v>
      </c>
      <c r="BM364" s="64">
        <f>IFERROR(X364*I364/H364,"0")</f>
        <v>209.10000000000002</v>
      </c>
      <c r="BN364" s="64">
        <f>IFERROR(1/J364*(W364/H364),"0")</f>
        <v>0.44413919413919412</v>
      </c>
      <c r="BO364" s="64">
        <f>IFERROR(1/J364*(X364/H364),"0")</f>
        <v>0.4464285714285714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24.871794871794872</v>
      </c>
      <c r="X369" s="386">
        <f>IFERROR(X364/H364,"0")+IFERROR(X365/H365,"0")+IFERROR(X366/H366,"0")+IFERROR(X367/H367,"0")+IFERROR(X368/H368,"0")</f>
        <v>25</v>
      </c>
      <c r="Y369" s="386">
        <f>IFERROR(IF(Y364="",0,Y364),"0")+IFERROR(IF(Y365="",0,Y365),"0")+IFERROR(IF(Y366="",0,Y366),"0")+IFERROR(IF(Y367="",0,Y367),"0")+IFERROR(IF(Y368="",0,Y368),"0")</f>
        <v>0.54374999999999996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194</v>
      </c>
      <c r="X370" s="386">
        <f>IFERROR(SUM(X364:X368),"0")</f>
        <v>195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69</v>
      </c>
      <c r="X385" s="385">
        <f t="shared" si="69"/>
        <v>71.400000000000006</v>
      </c>
      <c r="Y385" s="36">
        <f t="shared" si="70"/>
        <v>0.12801000000000001</v>
      </c>
      <c r="Z385" s="56"/>
      <c r="AA385" s="57"/>
      <c r="AE385" s="64"/>
      <c r="BB385" s="280" t="s">
        <v>1</v>
      </c>
      <c r="BL385" s="64">
        <f t="shared" si="71"/>
        <v>72.778571428571411</v>
      </c>
      <c r="BM385" s="64">
        <f t="shared" si="72"/>
        <v>75.31</v>
      </c>
      <c r="BN385" s="64">
        <f t="shared" si="73"/>
        <v>0.1053113553113553</v>
      </c>
      <c r="BO385" s="64">
        <f t="shared" si="74"/>
        <v>0.10897435897435898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93</v>
      </c>
      <c r="X388" s="385">
        <f t="shared" si="69"/>
        <v>96.600000000000009</v>
      </c>
      <c r="Y388" s="36">
        <f t="shared" si="70"/>
        <v>0.17319000000000001</v>
      </c>
      <c r="Z388" s="56"/>
      <c r="AA388" s="57"/>
      <c r="AE388" s="64"/>
      <c r="BB388" s="283" t="s">
        <v>1</v>
      </c>
      <c r="BL388" s="64">
        <f t="shared" si="71"/>
        <v>98.092857142857127</v>
      </c>
      <c r="BM388" s="64">
        <f t="shared" si="72"/>
        <v>101.88999999999999</v>
      </c>
      <c r="BN388" s="64">
        <f t="shared" si="73"/>
        <v>0.14194139194139194</v>
      </c>
      <c r="BO388" s="64">
        <f t="shared" si="74"/>
        <v>0.14743589743589744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40</v>
      </c>
      <c r="X404" s="385">
        <f t="shared" si="69"/>
        <v>42</v>
      </c>
      <c r="Y404" s="36">
        <f t="shared" si="75"/>
        <v>0.1004</v>
      </c>
      <c r="Z404" s="56"/>
      <c r="AA404" s="57"/>
      <c r="AE404" s="64"/>
      <c r="BB404" s="299" t="s">
        <v>1</v>
      </c>
      <c r="BL404" s="64">
        <f t="shared" si="71"/>
        <v>42.476190476190474</v>
      </c>
      <c r="BM404" s="64">
        <f t="shared" si="72"/>
        <v>44.599999999999994</v>
      </c>
      <c r="BN404" s="64">
        <f t="shared" si="73"/>
        <v>8.1400081400081412E-2</v>
      </c>
      <c r="BO404" s="64">
        <f t="shared" si="74"/>
        <v>8.5470085470085472E-2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60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0.40160000000000001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202</v>
      </c>
      <c r="X408" s="386">
        <f>IFERROR(SUM(X384:X406),"0")</f>
        <v>210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108</v>
      </c>
      <c r="X427" s="385">
        <f t="shared" ref="X427:X434" si="76">IFERROR(IF(W427="",0,CEILING((W427/$H427),1)*$H427),"")</f>
        <v>109.2</v>
      </c>
      <c r="Y427" s="36">
        <f>IFERROR(IF(X427=0,"",ROUNDUP(X427/H427,0)*0.00753),"")</f>
        <v>0.19578000000000001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113.9142857142857</v>
      </c>
      <c r="BM427" s="64">
        <f t="shared" ref="BM427:BM434" si="78">IFERROR(X427*I427/H427,"0")</f>
        <v>115.17999999999999</v>
      </c>
      <c r="BN427" s="64">
        <f t="shared" ref="BN427:BN434" si="79">IFERROR(1/J427*(W427/H427),"0")</f>
        <v>0.1648351648351648</v>
      </c>
      <c r="BO427" s="64">
        <f t="shared" ref="BO427:BO434" si="80">IFERROR(1/J427*(X427/H427),"0")</f>
        <v>0.16666666666666666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25.714285714285712</v>
      </c>
      <c r="X435" s="386">
        <f>IFERROR(X427/H427,"0")+IFERROR(X428/H428,"0")+IFERROR(X429/H429,"0")+IFERROR(X430/H430,"0")+IFERROR(X431/H431,"0")+IFERROR(X432/H432,"0")+IFERROR(X433/H433,"0")+IFERROR(X434/H434,"0")</f>
        <v>26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0.19578000000000001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108</v>
      </c>
      <c r="X436" s="386">
        <f>IFERROR(SUM(X427:X434),"0")</f>
        <v>109.2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105</v>
      </c>
      <c r="X472" s="385">
        <f t="shared" si="82"/>
        <v>105.60000000000001</v>
      </c>
      <c r="Y472" s="36">
        <f t="shared" si="83"/>
        <v>0.2392</v>
      </c>
      <c r="Z472" s="56"/>
      <c r="AA472" s="57"/>
      <c r="AE472" s="64"/>
      <c r="BB472" s="329" t="s">
        <v>1</v>
      </c>
      <c r="BL472" s="64">
        <f t="shared" si="84"/>
        <v>112.15909090909089</v>
      </c>
      <c r="BM472" s="64">
        <f t="shared" si="85"/>
        <v>112.80000000000001</v>
      </c>
      <c r="BN472" s="64">
        <f t="shared" si="86"/>
        <v>0.19121503496503497</v>
      </c>
      <c r="BO472" s="64">
        <f t="shared" si="87"/>
        <v>0.19230769230769232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127</v>
      </c>
      <c r="X475" s="385">
        <f t="shared" si="82"/>
        <v>132</v>
      </c>
      <c r="Y475" s="36">
        <f t="shared" si="83"/>
        <v>0.29899999999999999</v>
      </c>
      <c r="Z475" s="56"/>
      <c r="AA475" s="57"/>
      <c r="AE475" s="64"/>
      <c r="BB475" s="332" t="s">
        <v>1</v>
      </c>
      <c r="BL475" s="64">
        <f t="shared" si="84"/>
        <v>135.65909090909091</v>
      </c>
      <c r="BM475" s="64">
        <f t="shared" si="85"/>
        <v>140.99999999999997</v>
      </c>
      <c r="BN475" s="64">
        <f t="shared" si="86"/>
        <v>0.23127913752913754</v>
      </c>
      <c r="BO475" s="64">
        <f t="shared" si="87"/>
        <v>0.24038461538461539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43.939393939393938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45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0.53820000000000001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232</v>
      </c>
      <c r="X482" s="386">
        <f>IFERROR(SUM(X470:X480),"0")</f>
        <v>237.60000000000002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125</v>
      </c>
      <c r="X484" s="385">
        <f>IFERROR(IF(W484="",0,CEILING((W484/$H484),1)*$H484),"")</f>
        <v>126.72</v>
      </c>
      <c r="Y484" s="36">
        <f>IFERROR(IF(X484=0,"",ROUNDUP(X484/H484,0)*0.01196),"")</f>
        <v>0.28704000000000002</v>
      </c>
      <c r="Z484" s="56"/>
      <c r="AA484" s="57"/>
      <c r="AE484" s="64"/>
      <c r="BB484" s="338" t="s">
        <v>1</v>
      </c>
      <c r="BL484" s="64">
        <f>IFERROR(W484*I484/H484,"0")</f>
        <v>133.52272727272728</v>
      </c>
      <c r="BM484" s="64">
        <f>IFERROR(X484*I484/H484,"0")</f>
        <v>135.35999999999999</v>
      </c>
      <c r="BN484" s="64">
        <f>IFERROR(1/J484*(W484/H484),"0")</f>
        <v>0.22763694638694637</v>
      </c>
      <c r="BO484" s="64">
        <f>IFERROR(1/J484*(X484/H484),"0")</f>
        <v>0.23076923076923078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23.674242424242422</v>
      </c>
      <c r="X486" s="386">
        <f>IFERROR(X484/H484,"0")+IFERROR(X485/H485,"0")</f>
        <v>24</v>
      </c>
      <c r="Y486" s="386">
        <f>IFERROR(IF(Y484="",0,Y484),"0")+IFERROR(IF(Y485="",0,Y485),"0")</f>
        <v>0.28704000000000002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125</v>
      </c>
      <c r="X487" s="386">
        <f>IFERROR(SUM(X484:X485),"0")</f>
        <v>126.72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107</v>
      </c>
      <c r="X489" s="385">
        <f t="shared" ref="X489:X494" si="88">IFERROR(IF(W489="",0,CEILING((W489/$H489),1)*$H489),"")</f>
        <v>110.88000000000001</v>
      </c>
      <c r="Y489" s="36">
        <f>IFERROR(IF(X489=0,"",ROUNDUP(X489/H489,0)*0.01196),"")</f>
        <v>0.25115999999999999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114.29545454545455</v>
      </c>
      <c r="BM489" s="64">
        <f t="shared" ref="BM489:BM494" si="90">IFERROR(X489*I489/H489,"0")</f>
        <v>118.44</v>
      </c>
      <c r="BN489" s="64">
        <f t="shared" ref="BN489:BN494" si="91">IFERROR(1/J489*(W489/H489),"0")</f>
        <v>0.19485722610722611</v>
      </c>
      <c r="BO489" s="64">
        <f t="shared" ref="BO489:BO494" si="92">IFERROR(1/J489*(X489/H489),"0")</f>
        <v>0.20192307692307693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81</v>
      </c>
      <c r="X490" s="385">
        <f t="shared" si="88"/>
        <v>84.48</v>
      </c>
      <c r="Y490" s="36">
        <f>IFERROR(IF(X490=0,"",ROUNDUP(X490/H490,0)*0.01196),"")</f>
        <v>0.19136</v>
      </c>
      <c r="Z490" s="56"/>
      <c r="AA490" s="57"/>
      <c r="AE490" s="64"/>
      <c r="BB490" s="341" t="s">
        <v>1</v>
      </c>
      <c r="BL490" s="64">
        <f t="shared" si="89"/>
        <v>86.522727272727266</v>
      </c>
      <c r="BM490" s="64">
        <f t="shared" si="90"/>
        <v>90.24</v>
      </c>
      <c r="BN490" s="64">
        <f t="shared" si="91"/>
        <v>0.14750874125874125</v>
      </c>
      <c r="BO490" s="64">
        <f t="shared" si="92"/>
        <v>0.15384615384615385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89</v>
      </c>
      <c r="X491" s="385">
        <f t="shared" si="88"/>
        <v>89.76</v>
      </c>
      <c r="Y491" s="36">
        <f>IFERROR(IF(X491=0,"",ROUNDUP(X491/H491,0)*0.01196),"")</f>
        <v>0.20332</v>
      </c>
      <c r="Z491" s="56"/>
      <c r="AA491" s="57"/>
      <c r="AE491" s="64"/>
      <c r="BB491" s="342" t="s">
        <v>1</v>
      </c>
      <c r="BL491" s="64">
        <f t="shared" si="89"/>
        <v>95.068181818181813</v>
      </c>
      <c r="BM491" s="64">
        <f t="shared" si="90"/>
        <v>95.88</v>
      </c>
      <c r="BN491" s="64">
        <f t="shared" si="91"/>
        <v>0.16207750582750582</v>
      </c>
      <c r="BO491" s="64">
        <f t="shared" si="92"/>
        <v>0.16346153846153846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52.462121212121218</v>
      </c>
      <c r="X495" s="386">
        <f>IFERROR(X489/H489,"0")+IFERROR(X490/H490,"0")+IFERROR(X491/H491,"0")+IFERROR(X492/H492,"0")+IFERROR(X493/H493,"0")+IFERROR(X494/H494,"0")</f>
        <v>54</v>
      </c>
      <c r="Y495" s="386">
        <f>IFERROR(IF(Y489="",0,Y489),"0")+IFERROR(IF(Y490="",0,Y490),"0")+IFERROR(IF(Y491="",0,Y491),"0")+IFERROR(IF(Y492="",0,Y492),"0")+IFERROR(IF(Y493="",0,Y493),"0")+IFERROR(IF(Y494="",0,Y494),"0")</f>
        <v>0.64583999999999997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277</v>
      </c>
      <c r="X496" s="386">
        <f>IFERROR(SUM(X489:X494),"0")</f>
        <v>285.12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32</v>
      </c>
      <c r="X499" s="385">
        <f>IFERROR(IF(W499="",0,CEILING((W499/$H499),1)*$H499),"")</f>
        <v>39</v>
      </c>
      <c r="Y499" s="36">
        <f>IFERROR(IF(X499=0,"",ROUNDUP(X499/H499,0)*0.02175),"")</f>
        <v>0.10874999999999999</v>
      </c>
      <c r="Z499" s="56"/>
      <c r="AA499" s="57"/>
      <c r="AE499" s="64"/>
      <c r="BB499" s="347" t="s">
        <v>1</v>
      </c>
      <c r="BL499" s="64">
        <f>IFERROR(W499*I499/H499,"0")</f>
        <v>34.24</v>
      </c>
      <c r="BM499" s="64">
        <f>IFERROR(X499*I499/H499,"0")</f>
        <v>41.730000000000004</v>
      </c>
      <c r="BN499" s="64">
        <f>IFERROR(1/J499*(W499/H499),"0")</f>
        <v>7.3260073260073263E-2</v>
      </c>
      <c r="BO499" s="64">
        <f>IFERROR(1/J499*(X499/H499),"0")</f>
        <v>8.9285714285714274E-2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4.1025641025641031</v>
      </c>
      <c r="X501" s="386">
        <f>IFERROR(X498/H498,"0")+IFERROR(X499/H499,"0")+IFERROR(X500/H500,"0")</f>
        <v>5</v>
      </c>
      <c r="Y501" s="386">
        <f>IFERROR(IF(Y498="",0,Y498),"0")+IFERROR(IF(Y499="",0,Y499),"0")+IFERROR(IF(Y500="",0,Y500),"0")</f>
        <v>0.10874999999999999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32</v>
      </c>
      <c r="X502" s="386">
        <f>IFERROR(SUM(X498:X500),"0")</f>
        <v>39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49</v>
      </c>
      <c r="X531" s="385">
        <f>IFERROR(IF(W531="",0,CEILING((W531/$H531),1)*$H531),"")</f>
        <v>50.400000000000006</v>
      </c>
      <c r="Y531" s="36">
        <f>IFERROR(IF(X531=0,"",ROUNDUP(X531/H531,0)*0.00753),"")</f>
        <v>9.0359999999999996E-2</v>
      </c>
      <c r="Z531" s="56"/>
      <c r="AA531" s="57"/>
      <c r="AE531" s="64"/>
      <c r="BB531" s="365" t="s">
        <v>1</v>
      </c>
      <c r="BL531" s="64">
        <f>IFERROR(W531*I531/H531,"0")</f>
        <v>52.033333333333331</v>
      </c>
      <c r="BM531" s="64">
        <f>IFERROR(X531*I531/H531,"0")</f>
        <v>53.52</v>
      </c>
      <c r="BN531" s="64">
        <f>IFERROR(1/J531*(W531/H531),"0")</f>
        <v>7.4786324786324784E-2</v>
      </c>
      <c r="BO531" s="64">
        <f>IFERROR(1/J531*(X531/H531),"0")</f>
        <v>7.6923076923076927E-2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11.666666666666666</v>
      </c>
      <c r="X534" s="386">
        <f>IFERROR(X530/H530,"0")+IFERROR(X531/H531,"0")+IFERROR(X532/H532,"0")+IFERROR(X533/H533,"0")</f>
        <v>12</v>
      </c>
      <c r="Y534" s="386">
        <f>IFERROR(IF(Y530="",0,Y530),"0")+IFERROR(IF(Y531="",0,Y531),"0")+IFERROR(IF(Y532="",0,Y532),"0")+IFERROR(IF(Y533="",0,Y533),"0")</f>
        <v>9.0359999999999996E-2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49</v>
      </c>
      <c r="X535" s="386">
        <f>IFERROR(SUM(X530:X533),"0")</f>
        <v>50.400000000000006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138</v>
      </c>
      <c r="X537" s="385">
        <f>IFERROR(IF(W537="",0,CEILING((W537/$H537),1)*$H537),"")</f>
        <v>140.4</v>
      </c>
      <c r="Y537" s="36">
        <f>IFERROR(IF(X537=0,"",ROUNDUP(X537/H537,0)*0.02175),"")</f>
        <v>0.39149999999999996</v>
      </c>
      <c r="Z537" s="56"/>
      <c r="AA537" s="57"/>
      <c r="AE537" s="64"/>
      <c r="BB537" s="368" t="s">
        <v>1</v>
      </c>
      <c r="BL537" s="64">
        <f>IFERROR(W537*I537/H537,"0")</f>
        <v>147.97846153846157</v>
      </c>
      <c r="BM537" s="64">
        <f>IFERROR(X537*I537/H537,"0")</f>
        <v>150.55200000000002</v>
      </c>
      <c r="BN537" s="64">
        <f>IFERROR(1/J537*(W537/H537),"0")</f>
        <v>0.31593406593406592</v>
      </c>
      <c r="BO537" s="64">
        <f>IFERROR(1/J537*(X537/H537),"0")</f>
        <v>0.3214285714285714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17.692307692307693</v>
      </c>
      <c r="X540" s="386">
        <f>IFERROR(X537/H537,"0")+IFERROR(X538/H538,"0")+IFERROR(X539/H539,"0")</f>
        <v>18</v>
      </c>
      <c r="Y540" s="386">
        <f>IFERROR(IF(Y537="",0,Y537),"0")+IFERROR(IF(Y538="",0,Y538),"0")+IFERROR(IF(Y539="",0,Y539),"0")</f>
        <v>0.39149999999999996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138</v>
      </c>
      <c r="X541" s="386">
        <f>IFERROR(SUM(X537:X539),"0")</f>
        <v>140.4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5169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5278.14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5470.2220620327389</v>
      </c>
      <c r="X550" s="386">
        <f>IFERROR(SUM(BM22:BM546),"0")</f>
        <v>5586.2420000000011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10</v>
      </c>
      <c r="X551" s="38">
        <f>ROUNDUP(SUM(BO22:BO546),0)</f>
        <v>10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5720.2220620327389</v>
      </c>
      <c r="X552" s="386">
        <f>GrossWeightTotalR+PalletQtyTotalR*25</f>
        <v>5836.2420000000011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842.16843456108154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861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11.035399999999999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370.79999999999995</v>
      </c>
      <c r="F559" s="46">
        <f>IFERROR(X133*1,"0")+IFERROR(X134*1,"0")+IFERROR(X135*1,"0")+IFERROR(X136*1,"0")+IFERROR(X137*1,"0")</f>
        <v>109.2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105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727.8</v>
      </c>
      <c r="J559" s="46">
        <f>IFERROR(X213*1,"0")+IFERROR(X214*1,"0")+IFERROR(X215*1,"0")+IFERROR(X216*1,"0")+IFERROR(X217*1,"0")+IFERROR(X218*1,"0")+IFERROR(X219*1,"0")+IFERROR(X223*1,"0")+IFERROR(X224*1,"0")</f>
        <v>16</v>
      </c>
      <c r="K559" s="46">
        <f>IFERROR(X229*1,"0")+IFERROR(X230*1,"0")+IFERROR(X231*1,"0")+IFERROR(X232*1,"0")+IFERROR(X233*1,"0")+IFERROR(X234*1,"0")+IFERROR(X235*1,"0")+IFERROR(X236*1,"0")</f>
        <v>20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151.5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2384.4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195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210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688.44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190.8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