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E706ED0-777A-442C-BD8B-85F7CFEA6C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X408" i="1" s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X24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7" i="1"/>
  <c r="X93" i="1"/>
  <c r="X103" i="1"/>
  <c r="X121" i="1"/>
  <c r="X129" i="1"/>
  <c r="BO134" i="1"/>
  <c r="BM134" i="1"/>
  <c r="Y134" i="1"/>
  <c r="Y138" i="1" s="1"/>
  <c r="X138" i="1"/>
  <c r="BO152" i="1"/>
  <c r="BM152" i="1"/>
  <c r="Y152" i="1"/>
  <c r="Y159" i="1" s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Y201" i="1" s="1"/>
  <c r="BO189" i="1"/>
  <c r="BM189" i="1"/>
  <c r="Y189" i="1"/>
  <c r="BO193" i="1"/>
  <c r="BM193" i="1"/>
  <c r="Y193" i="1"/>
  <c r="BO214" i="1"/>
  <c r="BM214" i="1"/>
  <c r="Y214" i="1"/>
  <c r="Y220" i="1" s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Y255" i="1"/>
  <c r="BO253" i="1"/>
  <c r="BM253" i="1"/>
  <c r="Y253" i="1"/>
  <c r="BO261" i="1"/>
  <c r="BM261" i="1"/>
  <c r="Y261" i="1"/>
  <c r="X278" i="1"/>
  <c r="BO274" i="1"/>
  <c r="BM274" i="1"/>
  <c r="Y274" i="1"/>
  <c r="X277" i="1"/>
  <c r="Y283" i="1"/>
  <c r="BO281" i="1"/>
  <c r="BM281" i="1"/>
  <c r="Y281" i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30" i="1"/>
  <c r="Y125" i="1"/>
  <c r="Y129" i="1" s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Y225" i="1" s="1"/>
  <c r="X226" i="1"/>
  <c r="K559" i="1"/>
  <c r="X238" i="1"/>
  <c r="BO229" i="1"/>
  <c r="BM229" i="1"/>
  <c r="Y229" i="1"/>
  <c r="Y237" i="1" s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6" i="1"/>
  <c r="X255" i="1"/>
  <c r="BO259" i="1"/>
  <c r="BM259" i="1"/>
  <c r="Y259" i="1"/>
  <c r="Y265" i="1" s="1"/>
  <c r="BO263" i="1"/>
  <c r="BM263" i="1"/>
  <c r="Y263" i="1"/>
  <c r="BO290" i="1"/>
  <c r="BM290" i="1"/>
  <c r="Y290" i="1"/>
  <c r="X294" i="1"/>
  <c r="BO307" i="1"/>
  <c r="BM307" i="1"/>
  <c r="Y307" i="1"/>
  <c r="Y309" i="1" s="1"/>
  <c r="X30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BO354" i="1"/>
  <c r="BM354" i="1"/>
  <c r="Y354" i="1"/>
  <c r="X356" i="1"/>
  <c r="X361" i="1"/>
  <c r="BO358" i="1"/>
  <c r="BM358" i="1"/>
  <c r="Y358" i="1"/>
  <c r="Y361" i="1" s="1"/>
  <c r="BO366" i="1"/>
  <c r="BM366" i="1"/>
  <c r="Y366" i="1"/>
  <c r="BO380" i="1"/>
  <c r="BM380" i="1"/>
  <c r="Y380" i="1"/>
  <c r="Y381" i="1" s="1"/>
  <c r="X382" i="1"/>
  <c r="BO385" i="1"/>
  <c r="BM385" i="1"/>
  <c r="Y385" i="1"/>
  <c r="Y407" i="1" s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501" i="1" l="1"/>
  <c r="Y481" i="1"/>
  <c r="Y369" i="1"/>
  <c r="Y249" i="1"/>
  <c r="Y87" i="1"/>
  <c r="Y554" i="1" s="1"/>
  <c r="Y63" i="1"/>
  <c r="X551" i="1"/>
  <c r="Y181" i="1"/>
  <c r="X553" i="1"/>
  <c r="Y527" i="1"/>
  <c r="Y435" i="1"/>
  <c r="Y355" i="1"/>
  <c r="Y330" i="1"/>
  <c r="X549" i="1"/>
  <c r="X550" i="1"/>
  <c r="X552" i="1" s="1"/>
  <c r="Y336" i="1"/>
  <c r="Y277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<sst xmlns="http://schemas.openxmlformats.org/spreadsheetml/2006/main" count="2425" uniqueCount="810">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</sst>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5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105</v>
      </c>
      <c r="X53" s="385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109.66666666666664</v>
      </c>
      <c r="BM53" s="64">
        <f>IFERROR(X53*I53/H53,"0")</f>
        <v>112.8</v>
      </c>
      <c r="BN53" s="64">
        <f>IFERROR(1/J53*(W53/H53),"0")</f>
        <v>0.17361111111111108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9.7222222222222214</v>
      </c>
      <c r="X55" s="386">
        <f>IFERROR(X53/H53,"0")+IFERROR(X54/H54,"0")</f>
        <v>10</v>
      </c>
      <c r="Y55" s="386">
        <f>IFERROR(IF(Y53="",0,Y53),"0")+IFERROR(IF(Y54="",0,Y54),"0")</f>
        <v>0.21749999999999997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105</v>
      </c>
      <c r="X56" s="386">
        <f>IFERROR(SUM(X53:X54),"0")</f>
        <v>108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99</v>
      </c>
      <c r="X59" s="385">
        <f>IFERROR(IF(W59="",0,CEILING((W59/$H59),1)*$H59),"")</f>
        <v>108</v>
      </c>
      <c r="Y59" s="36">
        <f>IFERROR(IF(X59=0,"",ROUNDUP(X59/H59,0)*0.02175),"")</f>
        <v>0.21749999999999997</v>
      </c>
      <c r="Z59" s="56"/>
      <c r="AA59" s="57"/>
      <c r="AE59" s="64"/>
      <c r="BB59" s="81" t="s">
        <v>1</v>
      </c>
      <c r="BL59" s="64">
        <f>IFERROR(W59*I59/H59,"0")</f>
        <v>103.39999999999999</v>
      </c>
      <c r="BM59" s="64">
        <f>IFERROR(X59*I59/H59,"0")</f>
        <v>112.8</v>
      </c>
      <c r="BN59" s="64">
        <f>IFERROR(1/J59*(W59/H59),"0")</f>
        <v>0.16369047619047616</v>
      </c>
      <c r="BO59" s="64">
        <f>IFERROR(1/J59*(X59/H59),"0")</f>
        <v>0.17857142857142855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5</v>
      </c>
      <c r="X62" s="385">
        <f>IFERROR(IF(W62="",0,CEILING((W62/$H62),1)*$H62),"")</f>
        <v>8</v>
      </c>
      <c r="Y62" s="36">
        <f>IFERROR(IF(X62=0,"",ROUNDUP(X62/H62,0)*0.00937),"")</f>
        <v>1.874E-2</v>
      </c>
      <c r="Z62" s="56"/>
      <c r="AA62" s="57"/>
      <c r="AE62" s="64"/>
      <c r="BB62" s="84" t="s">
        <v>1</v>
      </c>
      <c r="BL62" s="64">
        <f>IFERROR(W62*I62/H62,"0")</f>
        <v>5.3000000000000007</v>
      </c>
      <c r="BM62" s="64">
        <f>IFERROR(X62*I62/H62,"0")</f>
        <v>8.48</v>
      </c>
      <c r="BN62" s="64">
        <f>IFERROR(1/J62*(W62/H62),"0")</f>
        <v>1.0416666666666666E-2</v>
      </c>
      <c r="BO62" s="64">
        <f>IFERROR(1/J62*(X62/H62),"0")</f>
        <v>1.6666666666666666E-2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10.416666666666666</v>
      </c>
      <c r="X63" s="386">
        <f>IFERROR(X59/H59,"0")+IFERROR(X60/H60,"0")+IFERROR(X61/H61,"0")+IFERROR(X62/H62,"0")</f>
        <v>12</v>
      </c>
      <c r="Y63" s="386">
        <f>IFERROR(IF(Y59="",0,Y59),"0")+IFERROR(IF(Y60="",0,Y60),"0")+IFERROR(IF(Y61="",0,Y61),"0")+IFERROR(IF(Y62="",0,Y62),"0")</f>
        <v>0.23623999999999998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104</v>
      </c>
      <c r="X64" s="386">
        <f>IFERROR(SUM(X59:X62),"0")</f>
        <v>116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198</v>
      </c>
      <c r="X68" s="385">
        <f t="shared" si="6"/>
        <v>205.20000000000002</v>
      </c>
      <c r="Y68" s="36">
        <f t="shared" si="7"/>
        <v>0.41324999999999995</v>
      </c>
      <c r="Z68" s="56"/>
      <c r="AA68" s="57"/>
      <c r="AE68" s="64"/>
      <c r="BB68" s="86" t="s">
        <v>1</v>
      </c>
      <c r="BL68" s="64">
        <f t="shared" si="8"/>
        <v>206.79999999999998</v>
      </c>
      <c r="BM68" s="64">
        <f t="shared" si="9"/>
        <v>214.32</v>
      </c>
      <c r="BN68" s="64">
        <f t="shared" si="10"/>
        <v>0.32738095238095233</v>
      </c>
      <c r="BO68" s="64">
        <f t="shared" si="11"/>
        <v>0.33928571428571425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22</v>
      </c>
      <c r="X70" s="385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22.942857142857143</v>
      </c>
      <c r="BM70" s="64">
        <f t="shared" si="9"/>
        <v>23.360000000000003</v>
      </c>
      <c r="BN70" s="64">
        <f t="shared" si="10"/>
        <v>3.5076530612244895E-2</v>
      </c>
      <c r="BO70" s="64">
        <f t="shared" si="11"/>
        <v>3.5714285714285712E-2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186</v>
      </c>
      <c r="X71" s="385">
        <f t="shared" si="6"/>
        <v>194.4</v>
      </c>
      <c r="Y71" s="36">
        <f t="shared" si="7"/>
        <v>0.39149999999999996</v>
      </c>
      <c r="Z71" s="56"/>
      <c r="AA71" s="57"/>
      <c r="AE71" s="64"/>
      <c r="BB71" s="89" t="s">
        <v>1</v>
      </c>
      <c r="BL71" s="64">
        <f t="shared" si="8"/>
        <v>194.26666666666665</v>
      </c>
      <c r="BM71" s="64">
        <f t="shared" si="9"/>
        <v>203.03999999999996</v>
      </c>
      <c r="BN71" s="64">
        <f t="shared" si="10"/>
        <v>0.3075396825396825</v>
      </c>
      <c r="BO71" s="64">
        <f t="shared" si="11"/>
        <v>0.3214285714285714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89</v>
      </c>
      <c r="X73" s="385">
        <f t="shared" si="6"/>
        <v>89.6</v>
      </c>
      <c r="Y73" s="36">
        <f t="shared" si="7"/>
        <v>0.17399999999999999</v>
      </c>
      <c r="Z73" s="56"/>
      <c r="AA73" s="57"/>
      <c r="AE73" s="64"/>
      <c r="BB73" s="91" t="s">
        <v>1</v>
      </c>
      <c r="BL73" s="64">
        <f t="shared" si="8"/>
        <v>92.814285714285717</v>
      </c>
      <c r="BM73" s="64">
        <f t="shared" si="9"/>
        <v>93.440000000000012</v>
      </c>
      <c r="BN73" s="64">
        <f t="shared" si="10"/>
        <v>0.14190051020408165</v>
      </c>
      <c r="BO73" s="64">
        <f t="shared" si="11"/>
        <v>0.14285714285714285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17</v>
      </c>
      <c r="X80" s="385">
        <f t="shared" si="6"/>
        <v>18</v>
      </c>
      <c r="Y80" s="36">
        <f t="shared" si="12"/>
        <v>3.7479999999999999E-2</v>
      </c>
      <c r="Z80" s="56"/>
      <c r="AA80" s="57"/>
      <c r="AE80" s="64"/>
      <c r="BB80" s="98" t="s">
        <v>1</v>
      </c>
      <c r="BL80" s="64">
        <f t="shared" si="8"/>
        <v>17.793333333333333</v>
      </c>
      <c r="BM80" s="64">
        <f t="shared" si="9"/>
        <v>18.84</v>
      </c>
      <c r="BN80" s="64">
        <f t="shared" si="10"/>
        <v>3.1481481481481478E-2</v>
      </c>
      <c r="BO80" s="64">
        <f t="shared" si="11"/>
        <v>3.3333333333333333E-2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49.244047619047613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51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1.0597299999999998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512</v>
      </c>
      <c r="X88" s="386">
        <f>IFERROR(SUM(X67:X86),"0")</f>
        <v>529.6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254</v>
      </c>
      <c r="X107" s="385">
        <f t="shared" si="18"/>
        <v>260.40000000000003</v>
      </c>
      <c r="Y107" s="36">
        <f>IFERROR(IF(X107=0,"",ROUNDUP(X107/H107,0)*0.02175),"")</f>
        <v>0.6742499999999999</v>
      </c>
      <c r="Z107" s="56"/>
      <c r="AA107" s="57"/>
      <c r="AE107" s="64"/>
      <c r="BB107" s="116" t="s">
        <v>1</v>
      </c>
      <c r="BL107" s="64">
        <f t="shared" si="19"/>
        <v>271.05428571428575</v>
      </c>
      <c r="BM107" s="64">
        <f t="shared" si="20"/>
        <v>277.88400000000001</v>
      </c>
      <c r="BN107" s="64">
        <f t="shared" si="21"/>
        <v>0.53996598639455773</v>
      </c>
      <c r="BO107" s="64">
        <f t="shared" si="22"/>
        <v>0.5535714285714286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94</v>
      </c>
      <c r="X112" s="385">
        <f t="shared" si="18"/>
        <v>94.5</v>
      </c>
      <c r="Y112" s="36">
        <f>IFERROR(IF(X112=0,"",ROUNDUP(X112/H112,0)*0.00753),"")</f>
        <v>0.26355000000000001</v>
      </c>
      <c r="Z112" s="56"/>
      <c r="AA112" s="57"/>
      <c r="AE112" s="64"/>
      <c r="BB112" s="121" t="s">
        <v>1</v>
      </c>
      <c r="BL112" s="64">
        <f t="shared" si="19"/>
        <v>103.46962962962962</v>
      </c>
      <c r="BM112" s="64">
        <f t="shared" si="20"/>
        <v>104.01999999999998</v>
      </c>
      <c r="BN112" s="64">
        <f t="shared" si="21"/>
        <v>0.22317188983855646</v>
      </c>
      <c r="BO112" s="64">
        <f t="shared" si="22"/>
        <v>0.22435897435897434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4</v>
      </c>
      <c r="X116" s="385">
        <f t="shared" si="18"/>
        <v>5.4</v>
      </c>
      <c r="Y116" s="36">
        <f>IFERROR(IF(X116=0,"",ROUNDUP(X116/H116,0)*0.00753),"")</f>
        <v>2.2589999999999999E-2</v>
      </c>
      <c r="Z116" s="56"/>
      <c r="AA116" s="57"/>
      <c r="AE116" s="64"/>
      <c r="BB116" s="125" t="s">
        <v>1</v>
      </c>
      <c r="BL116" s="64">
        <f t="shared" si="19"/>
        <v>4.4444444444444446</v>
      </c>
      <c r="BM116" s="64">
        <f t="shared" si="20"/>
        <v>6</v>
      </c>
      <c r="BN116" s="64">
        <f t="shared" si="21"/>
        <v>1.4245014245014245E-2</v>
      </c>
      <c r="BO116" s="64">
        <f t="shared" si="22"/>
        <v>1.9230769230769232E-2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67.275132275132279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69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0.96038999999999997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352</v>
      </c>
      <c r="X122" s="386">
        <f>IFERROR(SUM(X106:X120),"0")</f>
        <v>360.3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226</v>
      </c>
      <c r="X133" s="385">
        <f>IFERROR(IF(W133="",0,CEILING((W133/$H133),1)*$H133),"")</f>
        <v>226.8</v>
      </c>
      <c r="Y133" s="36">
        <f>IFERROR(IF(X133=0,"",ROUNDUP(X133/H133,0)*0.02175),"")</f>
        <v>0.58724999999999994</v>
      </c>
      <c r="Z133" s="56"/>
      <c r="AA133" s="57"/>
      <c r="AE133" s="64"/>
      <c r="BB133" s="135" t="s">
        <v>1</v>
      </c>
      <c r="BL133" s="64">
        <f>IFERROR(W133*I133/H133,"0")</f>
        <v>241.01285714285714</v>
      </c>
      <c r="BM133" s="64">
        <f>IFERROR(X133*I133/H133,"0")</f>
        <v>241.86600000000001</v>
      </c>
      <c r="BN133" s="64">
        <f>IFERROR(1/J133*(W133/H133),"0")</f>
        <v>0.48044217687074831</v>
      </c>
      <c r="BO133" s="64">
        <f>IFERROR(1/J133*(X133/H133),"0")</f>
        <v>0.4821428571428571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61</v>
      </c>
      <c r="X136" s="385">
        <f>IFERROR(IF(W136="",0,CEILING((W136/$H136),1)*$H136),"")</f>
        <v>62.1</v>
      </c>
      <c r="Y136" s="36">
        <f>IFERROR(IF(X136=0,"",ROUNDUP(X136/H136,0)*0.00753),"")</f>
        <v>0.17319000000000001</v>
      </c>
      <c r="Z136" s="56"/>
      <c r="AA136" s="57"/>
      <c r="AE136" s="64"/>
      <c r="BB136" s="138" t="s">
        <v>1</v>
      </c>
      <c r="BL136" s="64">
        <f>IFERROR(W136*I136/H136,"0")</f>
        <v>67.145185185185184</v>
      </c>
      <c r="BM136" s="64">
        <f>IFERROR(X136*I136/H136,"0")</f>
        <v>68.355999999999995</v>
      </c>
      <c r="BN136" s="64">
        <f>IFERROR(1/J136*(W136/H136),"0")</f>
        <v>0.14482431149097816</v>
      </c>
      <c r="BO136" s="64">
        <f>IFERROR(1/J136*(X136/H136),"0")</f>
        <v>0.14743589743589744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49.497354497354493</v>
      </c>
      <c r="X138" s="386">
        <f>IFERROR(X133/H133,"0")+IFERROR(X134/H134,"0")+IFERROR(X135/H135,"0")+IFERROR(X136/H136,"0")+IFERROR(X137/H137,"0")</f>
        <v>50</v>
      </c>
      <c r="Y138" s="386">
        <f>IFERROR(IF(Y133="",0,Y133),"0")+IFERROR(IF(Y134="",0,Y134),"0")+IFERROR(IF(Y135="",0,Y135),"0")+IFERROR(IF(Y136="",0,Y136),"0")+IFERROR(IF(Y137="",0,Y137),"0")</f>
        <v>0.76044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287</v>
      </c>
      <c r="X139" s="386">
        <f>IFERROR(SUM(X133:X137),"0")</f>
        <v>288.90000000000003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10</v>
      </c>
      <c r="X151" s="385">
        <f t="shared" ref="X151:X158" si="23">IFERROR(IF(W151="",0,CEILING((W151/$H151),1)*$H151),"")</f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10.619047619047619</v>
      </c>
      <c r="BM151" s="64">
        <f t="shared" ref="BM151:BM158" si="25">IFERROR(X151*I151/H151,"0")</f>
        <v>13.38</v>
      </c>
      <c r="BN151" s="64">
        <f t="shared" ref="BN151:BN158" si="26">IFERROR(1/J151*(W151/H151),"0")</f>
        <v>1.5262515262515262E-2</v>
      </c>
      <c r="BO151" s="64">
        <f t="shared" ref="BO151:BO158" si="27">IFERROR(1/J151*(X151/H151),"0")</f>
        <v>1.9230769230769232E-2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20</v>
      </c>
      <c r="X153" s="385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20.952380952380953</v>
      </c>
      <c r="BM153" s="64">
        <f t="shared" si="25"/>
        <v>22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7.1428571428571423</v>
      </c>
      <c r="X159" s="386">
        <f>IFERROR(X151/H151,"0")+IFERROR(X152/H152,"0")+IFERROR(X153/H153,"0")+IFERROR(X154/H154,"0")+IFERROR(X155/H155,"0")+IFERROR(X156/H156,"0")+IFERROR(X157/H157,"0")+IFERROR(X158/H158,"0")</f>
        <v>8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6.0240000000000002E-2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30</v>
      </c>
      <c r="X160" s="386">
        <f>IFERROR(SUM(X151:X158),"0")</f>
        <v>33.6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56</v>
      </c>
      <c r="X173" s="385">
        <f t="shared" ref="X173:X180" si="28">IFERROR(IF(W173="",0,CEILING((W173/$H173),1)*$H173),"")</f>
        <v>59.400000000000006</v>
      </c>
      <c r="Y173" s="36">
        <f>IFERROR(IF(X173=0,"",ROUNDUP(X173/H173,0)*0.00937),"")</f>
        <v>0.10306999999999999</v>
      </c>
      <c r="Z173" s="56"/>
      <c r="AA173" s="57"/>
      <c r="AE173" s="64"/>
      <c r="BB173" s="156" t="s">
        <v>1</v>
      </c>
      <c r="BL173" s="64">
        <f t="shared" ref="BL173:BL180" si="29">IFERROR(W173*I173/H173,"0")</f>
        <v>58.177777777777777</v>
      </c>
      <c r="BM173" s="64">
        <f t="shared" ref="BM173:BM180" si="30">IFERROR(X173*I173/H173,"0")</f>
        <v>61.71</v>
      </c>
      <c r="BN173" s="64">
        <f t="shared" ref="BN173:BN180" si="31">IFERROR(1/J173*(W173/H173),"0")</f>
        <v>8.6419753086419748E-2</v>
      </c>
      <c r="BO173" s="64">
        <f t="shared" ref="BO173:BO180" si="32">IFERROR(1/J173*(X173/H173),"0")</f>
        <v>9.166666666666666E-2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39</v>
      </c>
      <c r="X174" s="385">
        <f t="shared" si="28"/>
        <v>43.2</v>
      </c>
      <c r="Y174" s="36">
        <f>IFERROR(IF(X174=0,"",ROUNDUP(X174/H174,0)*0.00937),"")</f>
        <v>7.4959999999999999E-2</v>
      </c>
      <c r="Z174" s="56"/>
      <c r="AA174" s="57"/>
      <c r="AE174" s="64"/>
      <c r="BB174" s="157" t="s">
        <v>1</v>
      </c>
      <c r="BL174" s="64">
        <f t="shared" si="29"/>
        <v>40.516666666666666</v>
      </c>
      <c r="BM174" s="64">
        <f t="shared" si="30"/>
        <v>44.88</v>
      </c>
      <c r="BN174" s="64">
        <f t="shared" si="31"/>
        <v>6.0185185185185175E-2</v>
      </c>
      <c r="BO174" s="64">
        <f t="shared" si="32"/>
        <v>6.6666666666666666E-2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17.592592592592592</v>
      </c>
      <c r="X181" s="386">
        <f>IFERROR(X173/H173,"0")+IFERROR(X174/H174,"0")+IFERROR(X175/H175,"0")+IFERROR(X176/H176,"0")+IFERROR(X177/H177,"0")+IFERROR(X178/H178,"0")+IFERROR(X179/H179,"0")+IFERROR(X180/H180,"0")</f>
        <v>19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0.17802999999999999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95</v>
      </c>
      <c r="X182" s="386">
        <f>IFERROR(SUM(X173:X180),"0")</f>
        <v>102.60000000000001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357</v>
      </c>
      <c r="X189" s="385">
        <f t="shared" si="33"/>
        <v>365.4</v>
      </c>
      <c r="Y189" s="36">
        <f>IFERROR(IF(X189=0,"",ROUNDUP(X189/H189,0)*0.02175),"")</f>
        <v>0.91349999999999998</v>
      </c>
      <c r="Z189" s="56"/>
      <c r="AA189" s="57"/>
      <c r="AE189" s="64"/>
      <c r="BB189" s="169" t="s">
        <v>1</v>
      </c>
      <c r="BL189" s="64">
        <f t="shared" si="34"/>
        <v>380.14344827586206</v>
      </c>
      <c r="BM189" s="64">
        <f t="shared" si="35"/>
        <v>389.08799999999997</v>
      </c>
      <c r="BN189" s="64">
        <f t="shared" si="36"/>
        <v>0.73275862068965514</v>
      </c>
      <c r="BO189" s="64">
        <f t="shared" si="37"/>
        <v>0.75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96</v>
      </c>
      <c r="X190" s="385">
        <f t="shared" si="33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0" t="s">
        <v>1</v>
      </c>
      <c r="BL190" s="64">
        <f t="shared" si="34"/>
        <v>106.88000000000001</v>
      </c>
      <c r="BM190" s="64">
        <f t="shared" si="35"/>
        <v>106.88000000000001</v>
      </c>
      <c r="BN190" s="64">
        <f t="shared" si="36"/>
        <v>0.25641025641025639</v>
      </c>
      <c r="BO190" s="64">
        <f t="shared" si="37"/>
        <v>0.25641025641025639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108</v>
      </c>
      <c r="X192" s="385">
        <f t="shared" si="33"/>
        <v>108</v>
      </c>
      <c r="Y192" s="36">
        <f>IFERROR(IF(X192=0,"",ROUNDUP(X192/H192,0)*0.00753),"")</f>
        <v>0.33884999999999998</v>
      </c>
      <c r="Z192" s="56"/>
      <c r="AA192" s="57"/>
      <c r="AE192" s="64"/>
      <c r="BB192" s="172" t="s">
        <v>1</v>
      </c>
      <c r="BL192" s="64">
        <f t="shared" si="34"/>
        <v>117.00000000000001</v>
      </c>
      <c r="BM192" s="64">
        <f t="shared" si="35"/>
        <v>117.00000000000001</v>
      </c>
      <c r="BN192" s="64">
        <f t="shared" si="36"/>
        <v>0.28846153846153844</v>
      </c>
      <c r="BO192" s="64">
        <f t="shared" si="37"/>
        <v>0.28846153846153844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99</v>
      </c>
      <c r="X194" s="385">
        <f t="shared" si="33"/>
        <v>100.8</v>
      </c>
      <c r="Y194" s="36">
        <f t="shared" ref="Y194:Y200" si="38">IFERROR(IF(X194=0,"",ROUNDUP(X194/H194,0)*0.00753),"")</f>
        <v>0.31625999999999999</v>
      </c>
      <c r="Z194" s="56"/>
      <c r="AA194" s="57"/>
      <c r="AE194" s="64"/>
      <c r="BB194" s="174" t="s">
        <v>1</v>
      </c>
      <c r="BL194" s="64">
        <f t="shared" si="34"/>
        <v>110.96250000000001</v>
      </c>
      <c r="BM194" s="64">
        <f t="shared" si="35"/>
        <v>112.98</v>
      </c>
      <c r="BN194" s="64">
        <f t="shared" si="36"/>
        <v>0.26442307692307693</v>
      </c>
      <c r="BO194" s="64">
        <f t="shared" si="37"/>
        <v>0.26923076923076922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105</v>
      </c>
      <c r="X196" s="385">
        <f t="shared" si="33"/>
        <v>105.6</v>
      </c>
      <c r="Y196" s="36">
        <f t="shared" si="38"/>
        <v>0.33132</v>
      </c>
      <c r="Z196" s="56"/>
      <c r="AA196" s="57"/>
      <c r="AE196" s="64"/>
      <c r="BB196" s="176" t="s">
        <v>1</v>
      </c>
      <c r="BL196" s="64">
        <f t="shared" si="34"/>
        <v>116.9</v>
      </c>
      <c r="BM196" s="64">
        <f t="shared" si="35"/>
        <v>117.56800000000001</v>
      </c>
      <c r="BN196" s="64">
        <f t="shared" si="36"/>
        <v>0.28044871794871795</v>
      </c>
      <c r="BO196" s="64">
        <f t="shared" si="37"/>
        <v>0.28205128205128205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107</v>
      </c>
      <c r="X197" s="385">
        <f t="shared" si="33"/>
        <v>108</v>
      </c>
      <c r="Y197" s="36">
        <f t="shared" si="38"/>
        <v>0.33884999999999998</v>
      </c>
      <c r="Z197" s="56"/>
      <c r="AA197" s="57"/>
      <c r="AE197" s="64"/>
      <c r="BB197" s="177" t="s">
        <v>1</v>
      </c>
      <c r="BL197" s="64">
        <f t="shared" si="34"/>
        <v>119.12666666666667</v>
      </c>
      <c r="BM197" s="64">
        <f t="shared" si="35"/>
        <v>120.24000000000001</v>
      </c>
      <c r="BN197" s="64">
        <f t="shared" si="36"/>
        <v>0.28579059829059827</v>
      </c>
      <c r="BO197" s="64">
        <f t="shared" si="37"/>
        <v>0.28846153846153844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6</v>
      </c>
      <c r="X199" s="385">
        <f t="shared" si="33"/>
        <v>7.1999999999999993</v>
      </c>
      <c r="Y199" s="36">
        <f t="shared" si="38"/>
        <v>2.2589999999999999E-2</v>
      </c>
      <c r="Z199" s="56"/>
      <c r="AA199" s="57"/>
      <c r="AE199" s="64"/>
      <c r="BB199" s="179" t="s">
        <v>1</v>
      </c>
      <c r="BL199" s="64">
        <f t="shared" si="34"/>
        <v>6.6800000000000006</v>
      </c>
      <c r="BM199" s="64">
        <f t="shared" si="35"/>
        <v>8.016</v>
      </c>
      <c r="BN199" s="64">
        <f t="shared" si="36"/>
        <v>1.6025641025641024E-2</v>
      </c>
      <c r="BO199" s="64">
        <f t="shared" si="37"/>
        <v>1.9230769230769232E-2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148</v>
      </c>
      <c r="X200" s="385">
        <f t="shared" si="33"/>
        <v>148.79999999999998</v>
      </c>
      <c r="Y200" s="36">
        <f t="shared" si="38"/>
        <v>0.46686</v>
      </c>
      <c r="Z200" s="56"/>
      <c r="AA200" s="57"/>
      <c r="AE200" s="64"/>
      <c r="BB200" s="180" t="s">
        <v>1</v>
      </c>
      <c r="BL200" s="64">
        <f t="shared" si="34"/>
        <v>165.14333333333335</v>
      </c>
      <c r="BM200" s="64">
        <f t="shared" si="35"/>
        <v>166.03599999999997</v>
      </c>
      <c r="BN200" s="64">
        <f t="shared" si="36"/>
        <v>0.39529914529914534</v>
      </c>
      <c r="BO200" s="64">
        <f t="shared" si="37"/>
        <v>0.39743589743589736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319.78448275862075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323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3.0294300000000001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1026</v>
      </c>
      <c r="X202" s="386">
        <f>IFERROR(SUM(X184:X200),"0")</f>
        <v>1039.8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4</v>
      </c>
      <c r="X218" s="385">
        <f t="shared" si="39"/>
        <v>4</v>
      </c>
      <c r="Y218" s="36">
        <f>IFERROR(IF(X218=0,"",ROUNDUP(X218/H218,0)*0.00937),"")</f>
        <v>9.3699999999999999E-3</v>
      </c>
      <c r="Z218" s="56"/>
      <c r="AA218" s="57"/>
      <c r="AE218" s="64"/>
      <c r="BB218" s="191" t="s">
        <v>1</v>
      </c>
      <c r="BL218" s="64">
        <f t="shared" si="40"/>
        <v>4.24</v>
      </c>
      <c r="BM218" s="64">
        <f t="shared" si="41"/>
        <v>4.24</v>
      </c>
      <c r="BN218" s="64">
        <f t="shared" si="42"/>
        <v>8.3333333333333332E-3</v>
      </c>
      <c r="BO218" s="64">
        <f t="shared" si="43"/>
        <v>8.3333333333333332E-3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1</v>
      </c>
      <c r="X220" s="386">
        <f>IFERROR(X213/H213,"0")+IFERROR(X214/H214,"0")+IFERROR(X215/H215,"0")+IFERROR(X216/H216,"0")+IFERROR(X217/H217,"0")+IFERROR(X218/H218,"0")+IFERROR(X219/H219,"0")</f>
        <v>1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9.3699999999999999E-3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4</v>
      </c>
      <c r="X221" s="386">
        <f>IFERROR(SUM(X213:X219),"0")</f>
        <v>4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26</v>
      </c>
      <c r="X229" s="385">
        <f t="shared" ref="X229:X236" si="44">IFERROR(IF(W229="",0,CEILING((W229/$H229),1)*$H229),"")</f>
        <v>34.799999999999997</v>
      </c>
      <c r="Y229" s="36">
        <f>IFERROR(IF(X229=0,"",ROUNDUP(X229/H229,0)*0.02175),"")</f>
        <v>6.5250000000000002E-2</v>
      </c>
      <c r="Z229" s="56"/>
      <c r="AA229" s="57"/>
      <c r="AE229" s="64"/>
      <c r="BB229" s="195" t="s">
        <v>1</v>
      </c>
      <c r="BL229" s="64">
        <f t="shared" ref="BL229:BL236" si="45">IFERROR(W229*I229/H229,"0")</f>
        <v>27.075862068965517</v>
      </c>
      <c r="BM229" s="64">
        <f t="shared" ref="BM229:BM236" si="46">IFERROR(X229*I229/H229,"0")</f>
        <v>36.239999999999995</v>
      </c>
      <c r="BN229" s="64">
        <f t="shared" ref="BN229:BN236" si="47">IFERROR(1/J229*(W229/H229),"0")</f>
        <v>4.0024630541871921E-2</v>
      </c>
      <c r="BO229" s="64">
        <f t="shared" ref="BO229:BO236" si="48">IFERROR(1/J229*(X229/H229),"0")</f>
        <v>5.3571428571428568E-2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2.2413793103448278</v>
      </c>
      <c r="X237" s="386">
        <f>IFERROR(X229/H229,"0")+IFERROR(X230/H230,"0")+IFERROR(X231/H231,"0")+IFERROR(X232/H232,"0")+IFERROR(X233/H233,"0")+IFERROR(X234/H234,"0")+IFERROR(X235/H235,"0")+IFERROR(X236/H236,"0")</f>
        <v>3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6.5250000000000002E-2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26</v>
      </c>
      <c r="X238" s="386">
        <f>IFERROR(SUM(X229:X236),"0")</f>
        <v>34.799999999999997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223</v>
      </c>
      <c r="X269" s="385">
        <f>IFERROR(IF(W269="",0,CEILING((W269/$H269),1)*$H269),"")</f>
        <v>226.2</v>
      </c>
      <c r="Y269" s="36">
        <f>IFERROR(IF(X269=0,"",ROUNDUP(X269/H269,0)*0.02175),"")</f>
        <v>0.63074999999999992</v>
      </c>
      <c r="Z269" s="56"/>
      <c r="AA269" s="57"/>
      <c r="AE269" s="64"/>
      <c r="BB269" s="222" t="s">
        <v>1</v>
      </c>
      <c r="BL269" s="64">
        <f>IFERROR(W269*I269/H269,"0")</f>
        <v>239.12461538461542</v>
      </c>
      <c r="BM269" s="64">
        <f>IFERROR(X269*I269/H269,"0")</f>
        <v>242.55600000000004</v>
      </c>
      <c r="BN269" s="64">
        <f>IFERROR(1/J269*(W269/H269),"0")</f>
        <v>0.51053113553113549</v>
      </c>
      <c r="BO269" s="64">
        <f>IFERROR(1/J269*(X269/H269),"0")</f>
        <v>0.51785714285714279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28.589743589743591</v>
      </c>
      <c r="X271" s="386">
        <f>IFERROR(X268/H268,"0")+IFERROR(X269/H269,"0")+IFERROR(X270/H270,"0")</f>
        <v>29</v>
      </c>
      <c r="Y271" s="386">
        <f>IFERROR(IF(Y268="",0,Y268),"0")+IFERROR(IF(Y269="",0,Y269),"0")+IFERROR(IF(Y270="",0,Y270),"0")</f>
        <v>0.63074999999999992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223</v>
      </c>
      <c r="X272" s="386">
        <f>IFERROR(SUM(X268:X270),"0")</f>
        <v>226.2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11</v>
      </c>
      <c r="X276" s="385">
        <f>IFERROR(IF(W276="",0,CEILING((W276/$H276),1)*$H276),"")</f>
        <v>12.75</v>
      </c>
      <c r="Y276" s="36">
        <f>IFERROR(IF(X276=0,"",ROUNDUP(X276/H276,0)*0.00753),"")</f>
        <v>3.7650000000000003E-2</v>
      </c>
      <c r="Z276" s="56"/>
      <c r="AA276" s="57"/>
      <c r="AE276" s="64"/>
      <c r="BB276" s="226" t="s">
        <v>1</v>
      </c>
      <c r="BL276" s="64">
        <f>IFERROR(W276*I276/H276,"0")</f>
        <v>12.509803921568627</v>
      </c>
      <c r="BM276" s="64">
        <f>IFERROR(X276*I276/H276,"0")</f>
        <v>14.500000000000002</v>
      </c>
      <c r="BN276" s="64">
        <f>IFERROR(1/J276*(W276/H276),"0")</f>
        <v>2.765208647561589E-2</v>
      </c>
      <c r="BO276" s="64">
        <f>IFERROR(1/J276*(X276/H276),"0")</f>
        <v>3.2051282051282048E-2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4.3137254901960791</v>
      </c>
      <c r="X277" s="386">
        <f>IFERROR(X274/H274,"0")+IFERROR(X275/H275,"0")+IFERROR(X276/H276,"0")</f>
        <v>5</v>
      </c>
      <c r="Y277" s="386">
        <f>IFERROR(IF(Y274="",0,Y274),"0")+IFERROR(IF(Y275="",0,Y275),"0")+IFERROR(IF(Y276="",0,Y276),"0")</f>
        <v>3.7650000000000003E-2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11</v>
      </c>
      <c r="X278" s="386">
        <f>IFERROR(SUM(X274:X276),"0")</f>
        <v>12.75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15</v>
      </c>
      <c r="X302" s="385">
        <f>IFERROR(IF(W302="",0,CEILING((W302/$H302),1)*$H302),"")</f>
        <v>16.2</v>
      </c>
      <c r="Y302" s="36">
        <f>IFERROR(IF(X302=0,"",ROUNDUP(X302/H302,0)*0.00753),"")</f>
        <v>6.7769999999999997E-2</v>
      </c>
      <c r="Z302" s="56"/>
      <c r="AA302" s="57"/>
      <c r="AE302" s="64"/>
      <c r="BB302" s="238" t="s">
        <v>1</v>
      </c>
      <c r="BL302" s="64">
        <f>IFERROR(W302*I302/H302,"0")</f>
        <v>17.066666666666666</v>
      </c>
      <c r="BM302" s="64">
        <f>IFERROR(X302*I302/H302,"0")</f>
        <v>18.431999999999999</v>
      </c>
      <c r="BN302" s="64">
        <f>IFERROR(1/J302*(W302/H302),"0")</f>
        <v>5.3418803418803423E-2</v>
      </c>
      <c r="BO302" s="64">
        <f>IFERROR(1/J302*(X302/H302),"0")</f>
        <v>5.7692307692307689E-2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8.3333333333333339</v>
      </c>
      <c r="X303" s="386">
        <f>IFERROR(X302/H302,"0")</f>
        <v>9</v>
      </c>
      <c r="Y303" s="386">
        <f>IFERROR(IF(Y302="",0,Y302),"0")</f>
        <v>6.7769999999999997E-2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15</v>
      </c>
      <c r="X304" s="386">
        <f>IFERROR(SUM(X302:X302),"0")</f>
        <v>16.2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1186</v>
      </c>
      <c r="X321" s="385">
        <f t="shared" si="64"/>
        <v>1200</v>
      </c>
      <c r="Y321" s="36">
        <f>IFERROR(IF(X321=0,"",ROUNDUP(X321/H321,0)*0.02175),"")</f>
        <v>1.7399999999999998</v>
      </c>
      <c r="Z321" s="56"/>
      <c r="AA321" s="57"/>
      <c r="AE321" s="64"/>
      <c r="BB321" s="246" t="s">
        <v>1</v>
      </c>
      <c r="BL321" s="64">
        <f t="shared" si="65"/>
        <v>1223.952</v>
      </c>
      <c r="BM321" s="64">
        <f t="shared" si="66"/>
        <v>1238.4000000000001</v>
      </c>
      <c r="BN321" s="64">
        <f t="shared" si="67"/>
        <v>1.6472222222222221</v>
      </c>
      <c r="BO321" s="64">
        <f t="shared" si="68"/>
        <v>1.6666666666666665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381</v>
      </c>
      <c r="X323" s="385">
        <f t="shared" si="64"/>
        <v>390</v>
      </c>
      <c r="Y323" s="36">
        <f>IFERROR(IF(X323=0,"",ROUNDUP(X323/H323,0)*0.02175),"")</f>
        <v>0.5655</v>
      </c>
      <c r="Z323" s="56"/>
      <c r="AA323" s="57"/>
      <c r="AE323" s="64"/>
      <c r="BB323" s="248" t="s">
        <v>1</v>
      </c>
      <c r="BL323" s="64">
        <f t="shared" si="65"/>
        <v>393.19200000000001</v>
      </c>
      <c r="BM323" s="64">
        <f t="shared" si="66"/>
        <v>402.47999999999996</v>
      </c>
      <c r="BN323" s="64">
        <f t="shared" si="67"/>
        <v>0.52916666666666656</v>
      </c>
      <c r="BO323" s="64">
        <f t="shared" si="68"/>
        <v>0.54166666666666663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78</v>
      </c>
      <c r="X325" s="385">
        <f t="shared" si="64"/>
        <v>90</v>
      </c>
      <c r="Y325" s="36">
        <f>IFERROR(IF(X325=0,"",ROUNDUP(X325/H325,0)*0.02175),"")</f>
        <v>0.1305</v>
      </c>
      <c r="Z325" s="56"/>
      <c r="AA325" s="57"/>
      <c r="AE325" s="64"/>
      <c r="BB325" s="250" t="s">
        <v>1</v>
      </c>
      <c r="BL325" s="64">
        <f t="shared" si="65"/>
        <v>80.496000000000009</v>
      </c>
      <c r="BM325" s="64">
        <f t="shared" si="66"/>
        <v>92.88000000000001</v>
      </c>
      <c r="BN325" s="64">
        <f t="shared" si="67"/>
        <v>0.10833333333333334</v>
      </c>
      <c r="BO325" s="64">
        <f t="shared" si="68"/>
        <v>0.125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109.66666666666667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112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2.4359999999999999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1645</v>
      </c>
      <c r="X331" s="386">
        <f>IFERROR(SUM(X318:X329),"0")</f>
        <v>1680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0</v>
      </c>
      <c r="X336" s="386">
        <f>IFERROR(X333/H333,"0")+IFERROR(X334/H334,"0")+IFERROR(X335/H335,"0")</f>
        <v>0</v>
      </c>
      <c r="Y336" s="386">
        <f>IFERROR(IF(Y333="",0,Y333),"0")+IFERROR(IF(Y334="",0,Y334),"0")+IFERROR(IF(Y335="",0,Y335),"0")</f>
        <v>0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0</v>
      </c>
      <c r="X337" s="386">
        <f>IFERROR(SUM(X333:X335),"0")</f>
        <v>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1000</v>
      </c>
      <c r="X364" s="385">
        <f>IFERROR(IF(W364="",0,CEILING((W364/$H364),1)*$H364),"")</f>
        <v>1006.1999999999999</v>
      </c>
      <c r="Y364" s="36">
        <f>IFERROR(IF(X364=0,"",ROUNDUP(X364/H364,0)*0.02175),"")</f>
        <v>2.8057499999999997</v>
      </c>
      <c r="Z364" s="56"/>
      <c r="AA364" s="57"/>
      <c r="AE364" s="64"/>
      <c r="BB364" s="270" t="s">
        <v>1</v>
      </c>
      <c r="BL364" s="64">
        <f>IFERROR(W364*I364/H364,"0")</f>
        <v>1072.3076923076924</v>
      </c>
      <c r="BM364" s="64">
        <f>IFERROR(X364*I364/H364,"0")</f>
        <v>1078.9559999999999</v>
      </c>
      <c r="BN364" s="64">
        <f>IFERROR(1/J364*(W364/H364),"0")</f>
        <v>2.2893772893772892</v>
      </c>
      <c r="BO364" s="64">
        <f>IFERROR(1/J364*(X364/H364),"0")</f>
        <v>2.3035714285714284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128.2051282051282</v>
      </c>
      <c r="X369" s="386">
        <f>IFERROR(X364/H364,"0")+IFERROR(X365/H365,"0")+IFERROR(X366/H366,"0")+IFERROR(X367/H367,"0")+IFERROR(X368/H368,"0")</f>
        <v>129</v>
      </c>
      <c r="Y369" s="386">
        <f>IFERROR(IF(Y364="",0,Y364),"0")+IFERROR(IF(Y365="",0,Y365),"0")+IFERROR(IF(Y366="",0,Y366),"0")+IFERROR(IF(Y367="",0,Y367),"0")+IFERROR(IF(Y368="",0,Y368),"0")</f>
        <v>2.8057499999999997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1000</v>
      </c>
      <c r="X370" s="386">
        <f>IFERROR(SUM(X364:X368),"0")</f>
        <v>1006.1999999999999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39</v>
      </c>
      <c r="X388" s="385">
        <f t="shared" si="69"/>
        <v>42</v>
      </c>
      <c r="Y388" s="36">
        <f t="shared" si="70"/>
        <v>7.5300000000000006E-2</v>
      </c>
      <c r="Z388" s="56"/>
      <c r="AA388" s="57"/>
      <c r="AE388" s="64"/>
      <c r="BB388" s="283" t="s">
        <v>1</v>
      </c>
      <c r="BL388" s="64">
        <f t="shared" si="71"/>
        <v>41.135714285714279</v>
      </c>
      <c r="BM388" s="64">
        <f t="shared" si="72"/>
        <v>44.3</v>
      </c>
      <c r="BN388" s="64">
        <f t="shared" si="73"/>
        <v>5.9523809523809514E-2</v>
      </c>
      <c r="BO388" s="64">
        <f t="shared" si="74"/>
        <v>6.4102564102564097E-2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9.2857142857142847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7.5300000000000006E-2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39</v>
      </c>
      <c r="X408" s="386">
        <f>IFERROR(SUM(X384:X406),"0")</f>
        <v>42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1</v>
      </c>
      <c r="X439" s="385">
        <f>IFERROR(IF(W439="",0,CEILING((W439/$H439),1)*$H439),"")</f>
        <v>2</v>
      </c>
      <c r="Y439" s="36">
        <f>IFERROR(IF(X439=0,"",ROUNDUP(X439/H439,0)*0.00627),"")</f>
        <v>6.2700000000000004E-3</v>
      </c>
      <c r="Z439" s="56"/>
      <c r="AA439" s="57"/>
      <c r="AE439" s="64"/>
      <c r="BB439" s="318" t="s">
        <v>1</v>
      </c>
      <c r="BL439" s="64">
        <f>IFERROR(W439*I439/H439,"0")</f>
        <v>1.3</v>
      </c>
      <c r="BM439" s="64">
        <f>IFERROR(X439*I439/H439,"0")</f>
        <v>2.6</v>
      </c>
      <c r="BN439" s="64">
        <f>IFERROR(1/J439*(W439/H439),"0")</f>
        <v>2.5000000000000001E-3</v>
      </c>
      <c r="BO439" s="64">
        <f>IFERROR(1/J439*(X439/H439),"0")</f>
        <v>5.0000000000000001E-3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0.5</v>
      </c>
      <c r="X440" s="386">
        <f>IFERROR(X438/H438,"0")+IFERROR(X439/H439,"0")</f>
        <v>1</v>
      </c>
      <c r="Y440" s="386">
        <f>IFERROR(IF(Y438="",0,Y438),"0")+IFERROR(IF(Y439="",0,Y439),"0")</f>
        <v>6.2700000000000004E-3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1</v>
      </c>
      <c r="X441" s="386">
        <f>IFERROR(SUM(X438:X439),"0")</f>
        <v>2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0</v>
      </c>
      <c r="X482" s="386">
        <f>IFERROR(SUM(X470:X480),"0")</f>
        <v>0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364</v>
      </c>
      <c r="X484" s="385">
        <f>IFERROR(IF(W484="",0,CEILING((W484/$H484),1)*$H484),"")</f>
        <v>364.32</v>
      </c>
      <c r="Y484" s="36">
        <f>IFERROR(IF(X484=0,"",ROUNDUP(X484/H484,0)*0.01196),"")</f>
        <v>0.82523999999999997</v>
      </c>
      <c r="Z484" s="56"/>
      <c r="AA484" s="57"/>
      <c r="AE484" s="64"/>
      <c r="BB484" s="338" t="s">
        <v>1</v>
      </c>
      <c r="BL484" s="64">
        <f>IFERROR(W484*I484/H484,"0")</f>
        <v>388.81818181818181</v>
      </c>
      <c r="BM484" s="64">
        <f>IFERROR(X484*I484/H484,"0")</f>
        <v>389.15999999999997</v>
      </c>
      <c r="BN484" s="64">
        <f>IFERROR(1/J484*(W484/H484),"0")</f>
        <v>0.66287878787878785</v>
      </c>
      <c r="BO484" s="64">
        <f>IFERROR(1/J484*(X484/H484),"0")</f>
        <v>0.66346153846153855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68.939393939393938</v>
      </c>
      <c r="X486" s="386">
        <f>IFERROR(X484/H484,"0")+IFERROR(X485/H485,"0")</f>
        <v>69</v>
      </c>
      <c r="Y486" s="386">
        <f>IFERROR(IF(Y484="",0,Y484),"0")+IFERROR(IF(Y485="",0,Y485),"0")</f>
        <v>0.82523999999999997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364</v>
      </c>
      <c r="X487" s="386">
        <f>IFERROR(SUM(X484:X485),"0")</f>
        <v>364.32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250</v>
      </c>
      <c r="X489" s="385">
        <f t="shared" ref="X489:X494" si="88">IFERROR(IF(W489="",0,CEILING((W489/$H489),1)*$H489),"")</f>
        <v>253.44</v>
      </c>
      <c r="Y489" s="36">
        <f>IFERROR(IF(X489=0,"",ROUNDUP(X489/H489,0)*0.01196),"")</f>
        <v>0.57408000000000003</v>
      </c>
      <c r="Z489" s="56"/>
      <c r="AA489" s="57"/>
      <c r="AE489" s="64"/>
      <c r="BB489" s="340" t="s">
        <v>1</v>
      </c>
      <c r="BL489" s="64">
        <f t="shared" ref="BL489:BL494" si="89">IFERROR(W489*I489/H489,"0")</f>
        <v>267.04545454545456</v>
      </c>
      <c r="BM489" s="64">
        <f t="shared" ref="BM489:BM494" si="90">IFERROR(X489*I489/H489,"0")</f>
        <v>270.71999999999997</v>
      </c>
      <c r="BN489" s="64">
        <f t="shared" ref="BN489:BN494" si="91">IFERROR(1/J489*(W489/H489),"0")</f>
        <v>0.45527389277389274</v>
      </c>
      <c r="BO489" s="64">
        <f t="shared" ref="BO489:BO494" si="92">IFERROR(1/J489*(X489/H489),"0")</f>
        <v>0.46153846153846156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314</v>
      </c>
      <c r="X491" s="385">
        <f t="shared" si="88"/>
        <v>316.8</v>
      </c>
      <c r="Y491" s="36">
        <f>IFERROR(IF(X491=0,"",ROUNDUP(X491/H491,0)*0.01196),"")</f>
        <v>0.71760000000000002</v>
      </c>
      <c r="Z491" s="56"/>
      <c r="AA491" s="57"/>
      <c r="AE491" s="64"/>
      <c r="BB491" s="342" t="s">
        <v>1</v>
      </c>
      <c r="BL491" s="64">
        <f t="shared" si="89"/>
        <v>335.40909090909088</v>
      </c>
      <c r="BM491" s="64">
        <f t="shared" si="90"/>
        <v>338.4</v>
      </c>
      <c r="BN491" s="64">
        <f t="shared" si="91"/>
        <v>0.57182400932400934</v>
      </c>
      <c r="BO491" s="64">
        <f t="shared" si="92"/>
        <v>0.57692307692307698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106.81818181818181</v>
      </c>
      <c r="X495" s="386">
        <f>IFERROR(X489/H489,"0")+IFERROR(X490/H490,"0")+IFERROR(X491/H491,"0")+IFERROR(X492/H492,"0")+IFERROR(X493/H493,"0")+IFERROR(X494/H494,"0")</f>
        <v>108</v>
      </c>
      <c r="Y495" s="386">
        <f>IFERROR(IF(Y489="",0,Y489),"0")+IFERROR(IF(Y490="",0,Y490),"0")+IFERROR(IF(Y491="",0,Y491),"0")+IFERROR(IF(Y492="",0,Y492),"0")+IFERROR(IF(Y493="",0,Y493),"0")+IFERROR(IF(Y494="",0,Y494),"0")</f>
        <v>1.2916799999999999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564</v>
      </c>
      <c r="X496" s="386">
        <f>IFERROR(SUM(X489:X494),"0")</f>
        <v>570.24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6403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6537.5099999999993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6796.8851148398971</v>
      </c>
      <c r="X550" s="386">
        <f>IFERROR(SUM(BM22:BM546),"0")</f>
        <v>6938.8480000000009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13</v>
      </c>
      <c r="X551" s="38">
        <f>ROUNDUP(SUM(BO22:BO546),0)</f>
        <v>13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7121.8851148398971</v>
      </c>
      <c r="X552" s="386">
        <f>GrossWeightTotalR+PalletQtyTotalR*25</f>
        <v>7263.8480000000009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998.56862241319664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1018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14.753029999999999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108</v>
      </c>
      <c r="D559" s="46">
        <f>IFERROR(X59*1,"0")+IFERROR(X60*1,"0")+IFERROR(X61*1,"0")+IFERROR(X62*1,"0")</f>
        <v>116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889.9</v>
      </c>
      <c r="F559" s="46">
        <f>IFERROR(X133*1,"0")+IFERROR(X134*1,"0")+IFERROR(X135*1,"0")+IFERROR(X136*1,"0")+IFERROR(X137*1,"0")</f>
        <v>288.90000000000003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33.6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1142.4000000000001</v>
      </c>
      <c r="J559" s="46">
        <f>IFERROR(X213*1,"0")+IFERROR(X214*1,"0")+IFERROR(X215*1,"0")+IFERROR(X216*1,"0")+IFERROR(X217*1,"0")+IFERROR(X218*1,"0")+IFERROR(X219*1,"0")+IFERROR(X223*1,"0")+IFERROR(X224*1,"0")</f>
        <v>4</v>
      </c>
      <c r="K559" s="46">
        <f>IFERROR(X229*1,"0")+IFERROR(X230*1,"0")+IFERROR(X231*1,"0")+IFERROR(X232*1,"0")+IFERROR(X233*1,"0")+IFERROR(X234*1,"0")+IFERROR(X235*1,"0")+IFERROR(X236*1,"0")</f>
        <v>34.799999999999997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238.95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16.2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1680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1006.1999999999999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42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934.56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