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КИ филиалы\"/>
    </mc:Choice>
  </mc:AlternateContent>
  <xr:revisionPtr revIDLastSave="0" documentId="13_ncr:1_{531545FC-6DD3-4D36-A76C-47B7DA102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1" l="1"/>
  <c r="S96" i="1"/>
  <c r="AG96" i="1" s="1"/>
  <c r="S94" i="1"/>
  <c r="AG94" i="1" s="1"/>
  <c r="S91" i="1"/>
  <c r="S88" i="1"/>
  <c r="S87" i="1"/>
  <c r="S86" i="1"/>
  <c r="S85" i="1"/>
  <c r="S84" i="1"/>
  <c r="S76" i="1"/>
  <c r="AG76" i="1" s="1"/>
  <c r="S65" i="1"/>
  <c r="S64" i="1"/>
  <c r="S55" i="1"/>
  <c r="AG55" i="1" s="1"/>
  <c r="S51" i="1"/>
  <c r="S50" i="1"/>
  <c r="S44" i="1"/>
  <c r="S39" i="1"/>
  <c r="S31" i="1"/>
  <c r="S13" i="1"/>
  <c r="S10" i="1"/>
  <c r="S7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6" i="1"/>
  <c r="AG7" i="1"/>
  <c r="AG10" i="1"/>
  <c r="AG13" i="1"/>
  <c r="AG15" i="1"/>
  <c r="AG17" i="1"/>
  <c r="AG18" i="1"/>
  <c r="AG22" i="1"/>
  <c r="AG23" i="1"/>
  <c r="AG24" i="1"/>
  <c r="AG26" i="1"/>
  <c r="AG27" i="1"/>
  <c r="AG31" i="1"/>
  <c r="AG32" i="1"/>
  <c r="AG33" i="1"/>
  <c r="AG35" i="1"/>
  <c r="AG36" i="1"/>
  <c r="AG38" i="1"/>
  <c r="AG39" i="1"/>
  <c r="AG40" i="1"/>
  <c r="AG41" i="1"/>
  <c r="AG42" i="1"/>
  <c r="AG44" i="1"/>
  <c r="AG46" i="1"/>
  <c r="AG49" i="1"/>
  <c r="AG50" i="1"/>
  <c r="AG51" i="1"/>
  <c r="AG59" i="1"/>
  <c r="AG60" i="1"/>
  <c r="AG61" i="1"/>
  <c r="AG63" i="1"/>
  <c r="AG64" i="1"/>
  <c r="AG65" i="1"/>
  <c r="AG67" i="1"/>
  <c r="AG69" i="1"/>
  <c r="AG75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90" i="1"/>
  <c r="AG91" i="1"/>
  <c r="AG99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T5" i="1"/>
  <c r="R5" i="1"/>
  <c r="AH5" i="1" l="1"/>
  <c r="F98" i="1"/>
  <c r="E98" i="1"/>
  <c r="E97" i="1"/>
  <c r="P97" i="1" s="1"/>
  <c r="E95" i="1"/>
  <c r="P95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X38" i="1" s="1"/>
  <c r="P39" i="1"/>
  <c r="X39" i="1" s="1"/>
  <c r="P40" i="1"/>
  <c r="X40" i="1" s="1"/>
  <c r="P41" i="1"/>
  <c r="X41" i="1" s="1"/>
  <c r="P42" i="1"/>
  <c r="X42" i="1" s="1"/>
  <c r="P43" i="1"/>
  <c r="X43" i="1" s="1"/>
  <c r="P44" i="1"/>
  <c r="X44" i="1" s="1"/>
  <c r="P45" i="1"/>
  <c r="X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X60" i="1" s="1"/>
  <c r="P61" i="1"/>
  <c r="X61" i="1" s="1"/>
  <c r="P62" i="1"/>
  <c r="X62" i="1" s="1"/>
  <c r="P63" i="1"/>
  <c r="X63" i="1" s="1"/>
  <c r="P64" i="1"/>
  <c r="X64" i="1" s="1"/>
  <c r="P65" i="1"/>
  <c r="X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X78" i="1" s="1"/>
  <c r="P79" i="1"/>
  <c r="X79" i="1" s="1"/>
  <c r="P80" i="1"/>
  <c r="X80" i="1" s="1"/>
  <c r="P81" i="1"/>
  <c r="X81" i="1" s="1"/>
  <c r="P82" i="1"/>
  <c r="X82" i="1" s="1"/>
  <c r="P83" i="1"/>
  <c r="X83" i="1" s="1"/>
  <c r="P84" i="1"/>
  <c r="X84" i="1" s="1"/>
  <c r="P85" i="1"/>
  <c r="X85" i="1" s="1"/>
  <c r="P86" i="1"/>
  <c r="X86" i="1" s="1"/>
  <c r="P87" i="1"/>
  <c r="X87" i="1" s="1"/>
  <c r="P88" i="1"/>
  <c r="X88" i="1" s="1"/>
  <c r="P89" i="1"/>
  <c r="X89" i="1" s="1"/>
  <c r="P90" i="1"/>
  <c r="X90" i="1" s="1"/>
  <c r="P91" i="1"/>
  <c r="P92" i="1"/>
  <c r="P93" i="1"/>
  <c r="Q93" i="1" s="1"/>
  <c r="S93" i="1" s="1"/>
  <c r="AG93" i="1" s="1"/>
  <c r="P94" i="1"/>
  <c r="P96" i="1"/>
  <c r="P98" i="1"/>
  <c r="P99" i="1"/>
  <c r="P6" i="1"/>
  <c r="Q6" i="1" s="1"/>
  <c r="W6" i="1" l="1"/>
  <c r="S6" i="1"/>
  <c r="Q34" i="1"/>
  <c r="S34" i="1" s="1"/>
  <c r="AG34" i="1" s="1"/>
  <c r="Q9" i="1"/>
  <c r="S9" i="1" s="1"/>
  <c r="AG9" i="1" s="1"/>
  <c r="Q29" i="1"/>
  <c r="S29" i="1" s="1"/>
  <c r="AG29" i="1" s="1"/>
  <c r="Q37" i="1"/>
  <c r="S37" i="1" s="1"/>
  <c r="AG37" i="1" s="1"/>
  <c r="Q45" i="1"/>
  <c r="S45" i="1" s="1"/>
  <c r="AG45" i="1" s="1"/>
  <c r="Q53" i="1"/>
  <c r="S53" i="1" s="1"/>
  <c r="AG53" i="1" s="1"/>
  <c r="Q57" i="1"/>
  <c r="S57" i="1" s="1"/>
  <c r="AG57" i="1" s="1"/>
  <c r="Q71" i="1"/>
  <c r="S71" i="1" s="1"/>
  <c r="AG71" i="1" s="1"/>
  <c r="Q89" i="1"/>
  <c r="S89" i="1" s="1"/>
  <c r="AG89" i="1" s="1"/>
  <c r="Q98" i="1"/>
  <c r="S98" i="1" s="1"/>
  <c r="AG98" i="1" s="1"/>
  <c r="Q11" i="1"/>
  <c r="S11" i="1" s="1"/>
  <c r="AG11" i="1" s="1"/>
  <c r="Q25" i="1"/>
  <c r="S25" i="1" s="1"/>
  <c r="AG25" i="1" s="1"/>
  <c r="Q43" i="1"/>
  <c r="S43" i="1" s="1"/>
  <c r="AG43" i="1" s="1"/>
  <c r="Q73" i="1"/>
  <c r="S73" i="1" s="1"/>
  <c r="AG73" i="1" s="1"/>
  <c r="Q16" i="1"/>
  <c r="S16" i="1" s="1"/>
  <c r="AG16" i="1" s="1"/>
  <c r="Q20" i="1"/>
  <c r="S20" i="1" s="1"/>
  <c r="AG20" i="1" s="1"/>
  <c r="Q48" i="1"/>
  <c r="S48" i="1" s="1"/>
  <c r="AG48" i="1" s="1"/>
  <c r="Q62" i="1"/>
  <c r="S62" i="1" s="1"/>
  <c r="AG62" i="1" s="1"/>
  <c r="Q68" i="1"/>
  <c r="S68" i="1" s="1"/>
  <c r="AG68" i="1" s="1"/>
  <c r="Q92" i="1"/>
  <c r="S92" i="1" s="1"/>
  <c r="AG92" i="1" s="1"/>
  <c r="Q8" i="1"/>
  <c r="S8" i="1" s="1"/>
  <c r="AG8" i="1" s="1"/>
  <c r="Q12" i="1"/>
  <c r="S12" i="1" s="1"/>
  <c r="AG12" i="1" s="1"/>
  <c r="Q14" i="1"/>
  <c r="S14" i="1" s="1"/>
  <c r="AG14" i="1" s="1"/>
  <c r="Q19" i="1"/>
  <c r="S19" i="1" s="1"/>
  <c r="AG19" i="1" s="1"/>
  <c r="Q21" i="1"/>
  <c r="S21" i="1" s="1"/>
  <c r="AG21" i="1" s="1"/>
  <c r="Q28" i="1"/>
  <c r="S28" i="1" s="1"/>
  <c r="AG28" i="1" s="1"/>
  <c r="Q30" i="1"/>
  <c r="S30" i="1" s="1"/>
  <c r="AG30" i="1" s="1"/>
  <c r="Q47" i="1"/>
  <c r="S47" i="1" s="1"/>
  <c r="AG47" i="1" s="1"/>
  <c r="Q52" i="1"/>
  <c r="S52" i="1" s="1"/>
  <c r="AG52" i="1" s="1"/>
  <c r="Q54" i="1"/>
  <c r="S54" i="1" s="1"/>
  <c r="AG54" i="1" s="1"/>
  <c r="Q56" i="1"/>
  <c r="S56" i="1" s="1"/>
  <c r="AG56" i="1" s="1"/>
  <c r="Q58" i="1"/>
  <c r="S58" i="1" s="1"/>
  <c r="AG58" i="1" s="1"/>
  <c r="Q66" i="1"/>
  <c r="S66" i="1" s="1"/>
  <c r="AG66" i="1" s="1"/>
  <c r="Q70" i="1"/>
  <c r="S70" i="1" s="1"/>
  <c r="AG70" i="1" s="1"/>
  <c r="Q72" i="1"/>
  <c r="S72" i="1" s="1"/>
  <c r="AG72" i="1" s="1"/>
  <c r="Q74" i="1"/>
  <c r="S74" i="1" s="1"/>
  <c r="AG74" i="1" s="1"/>
  <c r="Q95" i="1"/>
  <c r="S95" i="1" s="1"/>
  <c r="AG95" i="1" s="1"/>
  <c r="Q97" i="1"/>
  <c r="S97" i="1" s="1"/>
  <c r="AG97" i="1" s="1"/>
  <c r="W96" i="1"/>
  <c r="X97" i="1"/>
  <c r="X93" i="1"/>
  <c r="X99" i="1"/>
  <c r="X95" i="1"/>
  <c r="X91" i="1"/>
  <c r="X98" i="1"/>
  <c r="X96" i="1"/>
  <c r="X94" i="1"/>
  <c r="X92" i="1"/>
  <c r="W90" i="1"/>
  <c r="W88" i="1"/>
  <c r="W86" i="1"/>
  <c r="W84" i="1"/>
  <c r="W82" i="1"/>
  <c r="W80" i="1"/>
  <c r="W78" i="1"/>
  <c r="W60" i="1"/>
  <c r="W50" i="1"/>
  <c r="W46" i="1"/>
  <c r="W44" i="1"/>
  <c r="W42" i="1"/>
  <c r="W40" i="1"/>
  <c r="W38" i="1"/>
  <c r="W36" i="1"/>
  <c r="W32" i="1"/>
  <c r="W26" i="1"/>
  <c r="W24" i="1"/>
  <c r="W22" i="1"/>
  <c r="W18" i="1"/>
  <c r="W16" i="1"/>
  <c r="W10" i="1"/>
  <c r="X6" i="1"/>
  <c r="W87" i="1"/>
  <c r="W85" i="1"/>
  <c r="W83" i="1"/>
  <c r="W81" i="1"/>
  <c r="W79" i="1"/>
  <c r="W77" i="1"/>
  <c r="W75" i="1"/>
  <c r="W69" i="1"/>
  <c r="W67" i="1"/>
  <c r="W65" i="1"/>
  <c r="W63" i="1"/>
  <c r="W61" i="1"/>
  <c r="W59" i="1"/>
  <c r="W55" i="1"/>
  <c r="W49" i="1"/>
  <c r="W41" i="1"/>
  <c r="W39" i="1"/>
  <c r="W35" i="1"/>
  <c r="W33" i="1"/>
  <c r="W31" i="1"/>
  <c r="W27" i="1"/>
  <c r="W23" i="1"/>
  <c r="W17" i="1"/>
  <c r="W15" i="1"/>
  <c r="W13" i="1"/>
  <c r="W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G6" i="1" l="1"/>
  <c r="AG5" i="1" s="1"/>
  <c r="S5" i="1"/>
  <c r="W25" i="1"/>
  <c r="W73" i="1"/>
  <c r="W37" i="1"/>
  <c r="W30" i="1"/>
  <c r="W45" i="1"/>
  <c r="W68" i="1"/>
  <c r="W11" i="1"/>
  <c r="W19" i="1"/>
  <c r="W29" i="1"/>
  <c r="W57" i="1"/>
  <c r="W34" i="1"/>
  <c r="W54" i="1"/>
  <c r="W66" i="1"/>
  <c r="W72" i="1"/>
  <c r="W53" i="1"/>
  <c r="W8" i="1"/>
  <c r="W12" i="1"/>
  <c r="W28" i="1"/>
  <c r="W58" i="1"/>
  <c r="W62" i="1"/>
  <c r="W98" i="1"/>
  <c r="W97" i="1"/>
  <c r="W43" i="1"/>
  <c r="W89" i="1"/>
  <c r="W48" i="1"/>
  <c r="W9" i="1"/>
  <c r="W47" i="1"/>
  <c r="W51" i="1"/>
  <c r="W71" i="1"/>
  <c r="W14" i="1"/>
  <c r="W70" i="1"/>
  <c r="W74" i="1"/>
  <c r="W93" i="1"/>
  <c r="AF5" i="1"/>
  <c r="W95" i="1"/>
  <c r="W94" i="1"/>
  <c r="Q5" i="1"/>
  <c r="W21" i="1"/>
  <c r="W20" i="1"/>
  <c r="W52" i="1"/>
  <c r="W56" i="1"/>
  <c r="W64" i="1"/>
  <c r="W76" i="1"/>
  <c r="W91" i="1"/>
  <c r="W99" i="1"/>
  <c r="W92" i="1"/>
  <c r="K5" i="1"/>
</calcChain>
</file>

<file path=xl/sharedStrings.xml><?xml version="1.0" encoding="utf-8"?>
<sst xmlns="http://schemas.openxmlformats.org/spreadsheetml/2006/main" count="368" uniqueCount="139">
  <si>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</si>
  <si>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</si>
  <si>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</si>
  <si>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</si>
  <si>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</si>
  <si>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</si>
  <si>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</si>
  <si>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</si>
  <si>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</si>
  <si>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</si>
  <si>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</si>
  <si>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</si>
  <si>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</si>
  <si>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</si>
  <si>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</si>
  <si>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</si>
  <si>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</si>
  <si>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</si>
  <si>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</si>
  <si>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</si>
  <si>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</si>
  <si>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</si>
  <si>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</si>
  <si>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</si>
  <si>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13,07,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</si>
  <si>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</si>
  <si>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</si>
  <si>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</si>
  <si>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</si>
  <si>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</si>
  <si>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</si>
  <si>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</si>
  <si>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</si>
  <si>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</si>
  <si>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</si>
  <si>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</si>
  <si>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</si>
  <si>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</si>
  <si>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</si>
  <si>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</si>
  <si>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</si>
  <si>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</si>
  <si>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</si>
  <si>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</si>
  <si>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</si>
  <si>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</si>
  <si>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</si>
  <si>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</si>
  <si>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</si>
  <si>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</si>
  <si>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</si>
  <si>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</si>
  <si>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</si>
  <si>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</si>
  <si>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</si>
  <si>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</si>
  <si>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</si>
  <si>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</si>
  <si>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</si>
  <si>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</si>
  <si>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</si>
  <si>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</si>
  <si>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</si>
  <si>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</si>
  <si>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</si>
  <si>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</si>
  <si>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</si>
  <si>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</si>
  <si>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</si>
  <si>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</si>
  <si>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</si>
  <si>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</si>
  <si>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</si>
  <si>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</si>
  <si>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</si>
  <si>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</si>
  <si>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</si>
  <si>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</si>
  <si>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</si>
  <si>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</si>
  <si>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</si>
  <si>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</si>
  <si>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</si>
  <si>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</si>
  <si>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</si>
  <si>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</si>
  <si>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</si>
  <si>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</si>
  <si>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</si>
  <si>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</si>
  <si>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</si>
  <si>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</si>
  <si>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</si>
  <si>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</si>
  <si>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</si>
  <si>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</si>
  <si>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</si>
  <si>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</si>
  <si>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продажи!!!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</si>
  <si>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</si>
  <si>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</si>
  <si>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</si>
  <si>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</si>
  <si>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</si>
  <si>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</si>
  <si>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</si>
  <si>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</si>
  <si>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</si>
  <si>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</si>
  <si>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</si>
  <si>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</si>
  <si>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</si>
  <si>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</si>
  <si>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</si>
  <si>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</si>
  <si>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</si>
  <si>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</si>
  <si>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</si>
  <si>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</si>
  <si>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</si>
  <si>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</si>
  <si>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</si>
  <si>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</si>
  <si>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</si>
  <si>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</si>
  <si>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</si>
  <si>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</si>
  <si>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</si>
  <si>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</si>
  <si>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</si>
  <si>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</si>
  <si>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</si>
  <si>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</si>
  <si>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</si>
  <si>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</si>
  <si>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</si>
  <si>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15,07,(1)</t>
  </si>
  <si>
    <t>15,07,(2)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</si>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</sst>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8" sqref="V7:V8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28515625" style="8" customWidth="1"/>
    <col min="8" max="8" width="5.28515625" customWidth="1"/>
    <col min="9" max="9" width="12.140625" customWidth="1"/>
    <col min="10" max="10" width="7" customWidth="1"/>
    <col min="11" max="11" width="5.7109375" customWidth="1"/>
    <col min="12" max="13" width="1.140625" customWidth="1"/>
    <col min="14" max="21" width="6.42578125" customWidth="1"/>
    <col min="22" max="22" width="21.42578125" customWidth="1"/>
    <col min="23" max="24" width="5.42578125" customWidth="1"/>
    <col min="25" max="30" width="5.85546875" customWidth="1"/>
    <col min="31" max="31" width="26.42578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135</v>
      </c>
      <c r="S3" s="3" t="s">
        <v>135</v>
      </c>
      <c r="T3" s="3" t="s">
        <v>135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136</v>
      </c>
      <c r="S4" s="1" t="s">
        <v>137</v>
      </c>
      <c r="T4" s="1" t="s">
        <v>138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136</v>
      </c>
      <c r="AG4" s="1" t="s">
        <v>137</v>
      </c>
      <c r="AH4" s="1" t="s">
        <v>138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37346.68299999999</v>
      </c>
      <c r="F5" s="4">
        <f>SUM(F6:F500)</f>
        <v>31372.624999999996</v>
      </c>
      <c r="G5" s="6"/>
      <c r="H5" s="1"/>
      <c r="I5" s="1"/>
      <c r="J5" s="4">
        <f t="shared" ref="J5:U5" si="0">SUM(J6:J500)</f>
        <v>35393.978000000003</v>
      </c>
      <c r="K5" s="4">
        <f t="shared" si="0"/>
        <v>1952.704999999999</v>
      </c>
      <c r="L5" s="4">
        <f t="shared" si="0"/>
        <v>0</v>
      </c>
      <c r="M5" s="4">
        <f t="shared" si="0"/>
        <v>0</v>
      </c>
      <c r="N5" s="4">
        <f t="shared" si="0"/>
        <v>15594.94059</v>
      </c>
      <c r="O5" s="4">
        <f t="shared" si="0"/>
        <v>18551.046809999996</v>
      </c>
      <c r="P5" s="4">
        <f t="shared" si="0"/>
        <v>7469.3365999999987</v>
      </c>
      <c r="Q5" s="4">
        <f t="shared" si="0"/>
        <v>14891.782999999999</v>
      </c>
      <c r="R5" s="4">
        <f t="shared" si="0"/>
        <v>1796</v>
      </c>
      <c r="S5" s="4">
        <f t="shared" ref="S5:T5" si="1">SUM(S6:S500)</f>
        <v>7735.7829999999976</v>
      </c>
      <c r="T5" s="4">
        <f t="shared" si="1"/>
        <v>5360</v>
      </c>
      <c r="U5" s="4">
        <f t="shared" si="0"/>
        <v>0</v>
      </c>
      <c r="V5" s="1"/>
      <c r="W5" s="1"/>
      <c r="X5" s="1"/>
      <c r="Y5" s="4">
        <f t="shared" ref="Y5:AD5" si="2">SUM(Y6:Y500)</f>
        <v>7052.7385999999969</v>
      </c>
      <c r="Z5" s="4">
        <f t="shared" si="2"/>
        <v>7796.2318000000041</v>
      </c>
      <c r="AA5" s="4">
        <f t="shared" si="2"/>
        <v>7457.8657999999987</v>
      </c>
      <c r="AB5" s="4">
        <f t="shared" si="2"/>
        <v>7802.4811999999984</v>
      </c>
      <c r="AC5" s="4">
        <f t="shared" si="2"/>
        <v>8326.8539999999957</v>
      </c>
      <c r="AD5" s="4">
        <f t="shared" si="2"/>
        <v>8779.3127999999997</v>
      </c>
      <c r="AE5" s="1"/>
      <c r="AF5" s="4">
        <f>SUM(AF6:AF500)</f>
        <v>1796</v>
      </c>
      <c r="AG5" s="4">
        <f t="shared" ref="AG5:AH5" si="3">SUM(AG6:AG500)</f>
        <v>6403</v>
      </c>
      <c r="AH5" s="4">
        <f t="shared" si="3"/>
        <v>5000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252.202</v>
      </c>
      <c r="D6" s="1">
        <v>345.61200000000002</v>
      </c>
      <c r="E6" s="1">
        <v>265.95499999999998</v>
      </c>
      <c r="F6" s="1">
        <v>243.02099999999999</v>
      </c>
      <c r="G6" s="6">
        <v>1</v>
      </c>
      <c r="H6" s="1">
        <v>50</v>
      </c>
      <c r="I6" s="1" t="s">
        <v>34</v>
      </c>
      <c r="J6" s="1">
        <v>232.15</v>
      </c>
      <c r="K6" s="1">
        <f t="shared" ref="K6:K37" si="4">E6-J6</f>
        <v>33.804999999999978</v>
      </c>
      <c r="L6" s="1"/>
      <c r="M6" s="1"/>
      <c r="N6" s="1">
        <v>49.032300000000049</v>
      </c>
      <c r="O6" s="1">
        <v>95.447699999999884</v>
      </c>
      <c r="P6" s="1">
        <f>E6/5</f>
        <v>53.190999999999995</v>
      </c>
      <c r="Q6" s="5">
        <f>11*P6-O6-N6-F6</f>
        <v>197.60000000000011</v>
      </c>
      <c r="R6" s="5"/>
      <c r="S6" s="5">
        <f>Q6-R6-T6</f>
        <v>197.60000000000011</v>
      </c>
      <c r="T6" s="5"/>
      <c r="U6" s="5"/>
      <c r="V6" s="1"/>
      <c r="W6" s="1">
        <f>(F6+N6+O6+Q6)/P6</f>
        <v>11.000000000000002</v>
      </c>
      <c r="X6" s="1">
        <f>(F6+N6+O6)/P6</f>
        <v>7.2850858227895685</v>
      </c>
      <c r="Y6" s="1">
        <v>49.1434</v>
      </c>
      <c r="Z6" s="1">
        <v>48.838999999999999</v>
      </c>
      <c r="AA6" s="1">
        <v>54.553600000000003</v>
      </c>
      <c r="AB6" s="1">
        <v>63.386200000000002</v>
      </c>
      <c r="AC6" s="1">
        <v>50.941800000000001</v>
      </c>
      <c r="AD6" s="1">
        <v>49.343400000000003</v>
      </c>
      <c r="AE6" s="1"/>
      <c r="AF6" s="1">
        <f>ROUND(R6*G6,0)</f>
        <v>0</v>
      </c>
      <c r="AG6" s="1">
        <f>ROUND(S6*G6,0)</f>
        <v>198</v>
      </c>
      <c r="AH6" s="1">
        <f>ROUND(T6*G6,0)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 t="s">
        <v>33</v>
      </c>
      <c r="C7" s="1">
        <v>84.168999999999997</v>
      </c>
      <c r="D7" s="1">
        <v>30.645</v>
      </c>
      <c r="E7" s="1">
        <v>37.200000000000003</v>
      </c>
      <c r="F7" s="1">
        <v>40.143000000000001</v>
      </c>
      <c r="G7" s="6">
        <v>1</v>
      </c>
      <c r="H7" s="1">
        <v>30</v>
      </c>
      <c r="I7" s="1" t="s">
        <v>34</v>
      </c>
      <c r="J7" s="1">
        <v>39.5</v>
      </c>
      <c r="K7" s="1">
        <f t="shared" si="4"/>
        <v>-2.2999999999999972</v>
      </c>
      <c r="L7" s="1"/>
      <c r="M7" s="1"/>
      <c r="N7" s="1">
        <v>44.441400000000023</v>
      </c>
      <c r="O7" s="1"/>
      <c r="P7" s="1">
        <f t="shared" ref="P7:P70" si="5">E7/5</f>
        <v>7.44</v>
      </c>
      <c r="Q7" s="5"/>
      <c r="R7" s="5"/>
      <c r="S7" s="5">
        <f t="shared" ref="S7:S14" si="6">Q7-R7-T7</f>
        <v>0</v>
      </c>
      <c r="T7" s="5"/>
      <c r="U7" s="5"/>
      <c r="V7" s="1"/>
      <c r="W7" s="1">
        <f t="shared" ref="W7:W70" si="7">(F7+N7+O7+Q7)/P7</f>
        <v>11.368870967741938</v>
      </c>
      <c r="X7" s="1">
        <f t="shared" ref="X7:X70" si="8">(F7+N7+O7)/P7</f>
        <v>11.368870967741938</v>
      </c>
      <c r="Y7" s="1">
        <v>8.742799999999999</v>
      </c>
      <c r="Z7" s="1">
        <v>11.482799999999999</v>
      </c>
      <c r="AA7" s="1">
        <v>10.211600000000001</v>
      </c>
      <c r="AB7" s="1">
        <v>11.728400000000001</v>
      </c>
      <c r="AC7" s="1">
        <v>13.704000000000001</v>
      </c>
      <c r="AD7" s="1">
        <v>12.096399999999999</v>
      </c>
      <c r="AE7" s="1"/>
      <c r="AF7" s="1">
        <f t="shared" ref="AF7:AF70" si="9">ROUND(R7*G7,0)</f>
        <v>0</v>
      </c>
      <c r="AG7" s="1">
        <f t="shared" ref="AG7:AG70" si="10">ROUND(S7*G7,0)</f>
        <v>0</v>
      </c>
      <c r="AH7" s="1">
        <f t="shared" ref="AH7:AH70" si="11">ROUND(T7*G7,0)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36</v>
      </c>
      <c r="B8" s="1" t="s">
        <v>33</v>
      </c>
      <c r="C8" s="1">
        <v>266.91899999999998</v>
      </c>
      <c r="D8" s="1">
        <v>261.31799999999998</v>
      </c>
      <c r="E8" s="1">
        <v>254.16</v>
      </c>
      <c r="F8" s="1">
        <v>172.89</v>
      </c>
      <c r="G8" s="6">
        <v>1</v>
      </c>
      <c r="H8" s="1">
        <v>45</v>
      </c>
      <c r="I8" s="1" t="s">
        <v>34</v>
      </c>
      <c r="J8" s="1">
        <v>230.8</v>
      </c>
      <c r="K8" s="1">
        <f t="shared" si="4"/>
        <v>23.359999999999985</v>
      </c>
      <c r="L8" s="1"/>
      <c r="M8" s="1"/>
      <c r="N8" s="1">
        <v>59.376500000000142</v>
      </c>
      <c r="O8" s="1">
        <v>72.47849999999994</v>
      </c>
      <c r="P8" s="1">
        <f t="shared" si="5"/>
        <v>50.832000000000001</v>
      </c>
      <c r="Q8" s="5">
        <f t="shared" ref="Q8:Q14" si="12">11*P8-O8-N8-F8</f>
        <v>254.40699999999998</v>
      </c>
      <c r="R8" s="5"/>
      <c r="S8" s="5">
        <f t="shared" si="6"/>
        <v>254.40699999999998</v>
      </c>
      <c r="T8" s="5"/>
      <c r="U8" s="5"/>
      <c r="V8" s="1"/>
      <c r="W8" s="1">
        <f t="shared" si="7"/>
        <v>11</v>
      </c>
      <c r="X8" s="1">
        <f t="shared" si="8"/>
        <v>5.995140856153605</v>
      </c>
      <c r="Y8" s="1">
        <v>42.394399999999997</v>
      </c>
      <c r="Z8" s="1">
        <v>44.894599999999997</v>
      </c>
      <c r="AA8" s="1">
        <v>45.645200000000003</v>
      </c>
      <c r="AB8" s="1">
        <v>57.567799999999998</v>
      </c>
      <c r="AC8" s="1">
        <v>55.067399999999999</v>
      </c>
      <c r="AD8" s="1">
        <v>46.0428</v>
      </c>
      <c r="AE8" s="1"/>
      <c r="AF8" s="1">
        <f t="shared" si="9"/>
        <v>0</v>
      </c>
      <c r="AG8" s="1">
        <f t="shared" si="10"/>
        <v>254</v>
      </c>
      <c r="AH8" s="1">
        <f t="shared" si="1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37</v>
      </c>
      <c r="B9" s="1" t="s">
        <v>33</v>
      </c>
      <c r="C9" s="1">
        <v>454.98399999999998</v>
      </c>
      <c r="D9" s="1">
        <v>599.12599999999998</v>
      </c>
      <c r="E9" s="1">
        <v>525.55700000000002</v>
      </c>
      <c r="F9" s="1">
        <v>353.63400000000001</v>
      </c>
      <c r="G9" s="6">
        <v>1</v>
      </c>
      <c r="H9" s="1">
        <v>45</v>
      </c>
      <c r="I9" s="1" t="s">
        <v>34</v>
      </c>
      <c r="J9" s="1">
        <v>515.65599999999995</v>
      </c>
      <c r="K9" s="1">
        <f t="shared" si="4"/>
        <v>9.9010000000000673</v>
      </c>
      <c r="L9" s="1"/>
      <c r="M9" s="1"/>
      <c r="N9" s="1">
        <v>204.49459999999971</v>
      </c>
      <c r="O9" s="1">
        <v>212.05140000000031</v>
      </c>
      <c r="P9" s="1">
        <f t="shared" si="5"/>
        <v>105.1114</v>
      </c>
      <c r="Q9" s="5">
        <f t="shared" si="12"/>
        <v>386.04539999999997</v>
      </c>
      <c r="R9" s="5"/>
      <c r="S9" s="5">
        <f t="shared" si="6"/>
        <v>226.04539999999997</v>
      </c>
      <c r="T9" s="5">
        <v>160</v>
      </c>
      <c r="U9" s="5"/>
      <c r="V9" s="1"/>
      <c r="W9" s="1">
        <f t="shared" si="7"/>
        <v>11</v>
      </c>
      <c r="X9" s="1">
        <f t="shared" si="8"/>
        <v>7.3272737305373159</v>
      </c>
      <c r="Y9" s="1">
        <v>92.857399999999998</v>
      </c>
      <c r="Z9" s="1">
        <v>102.1786</v>
      </c>
      <c r="AA9" s="1">
        <v>98.441600000000008</v>
      </c>
      <c r="AB9" s="1">
        <v>92.272599999999997</v>
      </c>
      <c r="AC9" s="1">
        <v>93.632199999999997</v>
      </c>
      <c r="AD9" s="1">
        <v>101.5042</v>
      </c>
      <c r="AE9" s="1"/>
      <c r="AF9" s="1">
        <f t="shared" si="9"/>
        <v>0</v>
      </c>
      <c r="AG9" s="1">
        <f t="shared" si="10"/>
        <v>226</v>
      </c>
      <c r="AH9" s="1">
        <f t="shared" si="11"/>
        <v>160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>
        <v>16.623000000000001</v>
      </c>
      <c r="D10" s="1">
        <v>38.052999999999997</v>
      </c>
      <c r="E10" s="1">
        <v>3.4220000000000002</v>
      </c>
      <c r="F10" s="1">
        <v>32.923999999999999</v>
      </c>
      <c r="G10" s="6">
        <v>1</v>
      </c>
      <c r="H10" s="1">
        <v>40</v>
      </c>
      <c r="I10" s="1" t="s">
        <v>34</v>
      </c>
      <c r="J10" s="1">
        <v>10.6</v>
      </c>
      <c r="K10" s="1">
        <f t="shared" si="4"/>
        <v>-7.177999999999999</v>
      </c>
      <c r="L10" s="1"/>
      <c r="M10" s="1"/>
      <c r="N10" s="1">
        <v>51.219000000000001</v>
      </c>
      <c r="O10" s="1"/>
      <c r="P10" s="1">
        <f t="shared" si="5"/>
        <v>0.68440000000000001</v>
      </c>
      <c r="Q10" s="5"/>
      <c r="R10" s="5"/>
      <c r="S10" s="5">
        <f t="shared" si="6"/>
        <v>0</v>
      </c>
      <c r="T10" s="5"/>
      <c r="U10" s="5"/>
      <c r="V10" s="1"/>
      <c r="W10" s="1">
        <f t="shared" si="7"/>
        <v>122.94418468731736</v>
      </c>
      <c r="X10" s="1">
        <f t="shared" si="8"/>
        <v>122.94418468731736</v>
      </c>
      <c r="Y10" s="1">
        <v>3.0009999999999999</v>
      </c>
      <c r="Z10" s="1">
        <v>7.5346000000000002</v>
      </c>
      <c r="AA10" s="1">
        <v>5.2274000000000003</v>
      </c>
      <c r="AB10" s="1">
        <v>0.88640000000000008</v>
      </c>
      <c r="AC10" s="1">
        <v>0.1166</v>
      </c>
      <c r="AD10" s="1">
        <v>3.2976000000000001</v>
      </c>
      <c r="AE10" s="1"/>
      <c r="AF10" s="1">
        <f t="shared" si="9"/>
        <v>0</v>
      </c>
      <c r="AG10" s="1">
        <f t="shared" si="10"/>
        <v>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39</v>
      </c>
      <c r="B11" s="1" t="s">
        <v>40</v>
      </c>
      <c r="C11" s="1">
        <v>783</v>
      </c>
      <c r="D11" s="1">
        <v>336</v>
      </c>
      <c r="E11" s="1">
        <v>475.47800000000001</v>
      </c>
      <c r="F11" s="1">
        <v>232</v>
      </c>
      <c r="G11" s="6">
        <v>0.45</v>
      </c>
      <c r="H11" s="1">
        <v>45</v>
      </c>
      <c r="I11" s="1" t="s">
        <v>34</v>
      </c>
      <c r="J11" s="1">
        <v>491</v>
      </c>
      <c r="K11" s="1">
        <f t="shared" si="4"/>
        <v>-15.521999999999991</v>
      </c>
      <c r="L11" s="1"/>
      <c r="M11" s="1"/>
      <c r="N11" s="1">
        <v>261.63999999999987</v>
      </c>
      <c r="O11" s="1">
        <v>343.79400000000021</v>
      </c>
      <c r="P11" s="1">
        <f t="shared" si="5"/>
        <v>95.095600000000005</v>
      </c>
      <c r="Q11" s="5">
        <f t="shared" si="12"/>
        <v>208.61759999999992</v>
      </c>
      <c r="R11" s="5"/>
      <c r="S11" s="5">
        <f t="shared" si="6"/>
        <v>208.61759999999992</v>
      </c>
      <c r="T11" s="5"/>
      <c r="U11" s="5"/>
      <c r="V11" s="1"/>
      <c r="W11" s="1">
        <f t="shared" si="7"/>
        <v>11</v>
      </c>
      <c r="X11" s="1">
        <f t="shared" si="8"/>
        <v>8.8062328856434995</v>
      </c>
      <c r="Y11" s="1">
        <v>96.095600000000005</v>
      </c>
      <c r="Z11" s="1">
        <v>113.6</v>
      </c>
      <c r="AA11" s="1">
        <v>104.896</v>
      </c>
      <c r="AB11" s="1">
        <v>117.896</v>
      </c>
      <c r="AC11" s="1">
        <v>130</v>
      </c>
      <c r="AD11" s="1">
        <v>115.312</v>
      </c>
      <c r="AE11" s="1"/>
      <c r="AF11" s="1">
        <f t="shared" si="9"/>
        <v>0</v>
      </c>
      <c r="AG11" s="1">
        <f t="shared" si="10"/>
        <v>94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40</v>
      </c>
      <c r="C12" s="1">
        <v>888</v>
      </c>
      <c r="D12" s="1">
        <v>863</v>
      </c>
      <c r="E12" s="1">
        <v>767.35</v>
      </c>
      <c r="F12" s="1">
        <v>854</v>
      </c>
      <c r="G12" s="6">
        <v>0.45</v>
      </c>
      <c r="H12" s="1">
        <v>45</v>
      </c>
      <c r="I12" s="1" t="s">
        <v>34</v>
      </c>
      <c r="J12" s="1">
        <v>848</v>
      </c>
      <c r="K12" s="1">
        <f t="shared" si="4"/>
        <v>-80.649999999999977</v>
      </c>
      <c r="L12" s="1"/>
      <c r="M12" s="1"/>
      <c r="N12" s="1">
        <v>228.505</v>
      </c>
      <c r="O12" s="1">
        <v>470.54500000000019</v>
      </c>
      <c r="P12" s="1">
        <f t="shared" si="5"/>
        <v>153.47</v>
      </c>
      <c r="Q12" s="5">
        <f t="shared" si="12"/>
        <v>135.12</v>
      </c>
      <c r="R12" s="5"/>
      <c r="S12" s="5">
        <f t="shared" si="6"/>
        <v>135.12</v>
      </c>
      <c r="T12" s="5"/>
      <c r="U12" s="5"/>
      <c r="V12" s="1"/>
      <c r="W12" s="1">
        <f t="shared" si="7"/>
        <v>11</v>
      </c>
      <c r="X12" s="1">
        <f t="shared" si="8"/>
        <v>10.119567342151562</v>
      </c>
      <c r="Y12" s="1">
        <v>162.87</v>
      </c>
      <c r="Z12" s="1">
        <v>164</v>
      </c>
      <c r="AA12" s="1">
        <v>161.6</v>
      </c>
      <c r="AB12" s="1">
        <v>161.6</v>
      </c>
      <c r="AC12" s="1">
        <v>168.8</v>
      </c>
      <c r="AD12" s="1">
        <v>164.91200000000001</v>
      </c>
      <c r="AE12" s="1"/>
      <c r="AF12" s="1">
        <f t="shared" si="9"/>
        <v>0</v>
      </c>
      <c r="AG12" s="1">
        <f t="shared" si="10"/>
        <v>61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 t="s">
        <v>40</v>
      </c>
      <c r="C13" s="1">
        <v>22</v>
      </c>
      <c r="D13" s="1">
        <v>17</v>
      </c>
      <c r="E13" s="1">
        <v>18</v>
      </c>
      <c r="F13" s="1">
        <v>10</v>
      </c>
      <c r="G13" s="6">
        <v>0.17</v>
      </c>
      <c r="H13" s="1">
        <v>180</v>
      </c>
      <c r="I13" s="1" t="s">
        <v>34</v>
      </c>
      <c r="J13" s="1">
        <v>36</v>
      </c>
      <c r="K13" s="1">
        <f t="shared" si="4"/>
        <v>-18</v>
      </c>
      <c r="L13" s="1"/>
      <c r="M13" s="1"/>
      <c r="N13" s="1">
        <v>10.900000000000009</v>
      </c>
      <c r="O13" s="1">
        <v>25.099999999999991</v>
      </c>
      <c r="P13" s="1">
        <f t="shared" si="5"/>
        <v>3.6</v>
      </c>
      <c r="Q13" s="5"/>
      <c r="R13" s="5"/>
      <c r="S13" s="5">
        <f t="shared" si="6"/>
        <v>0</v>
      </c>
      <c r="T13" s="5"/>
      <c r="U13" s="5"/>
      <c r="V13" s="1"/>
      <c r="W13" s="1">
        <f t="shared" si="7"/>
        <v>12.777777777777777</v>
      </c>
      <c r="X13" s="1">
        <f t="shared" si="8"/>
        <v>12.777777777777777</v>
      </c>
      <c r="Y13" s="1">
        <v>5</v>
      </c>
      <c r="Z13" s="1">
        <v>5.8</v>
      </c>
      <c r="AA13" s="1">
        <v>5.6</v>
      </c>
      <c r="AB13" s="1">
        <v>8.1999999999999993</v>
      </c>
      <c r="AC13" s="1">
        <v>7.2</v>
      </c>
      <c r="AD13" s="1">
        <v>6.6</v>
      </c>
      <c r="AE13" s="1"/>
      <c r="AF13" s="1">
        <f t="shared" si="9"/>
        <v>0</v>
      </c>
      <c r="AG13" s="1">
        <f t="shared" si="10"/>
        <v>0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43</v>
      </c>
      <c r="B14" s="1" t="s">
        <v>40</v>
      </c>
      <c r="C14" s="1">
        <v>57</v>
      </c>
      <c r="D14" s="1">
        <v>12</v>
      </c>
      <c r="E14" s="1">
        <v>42</v>
      </c>
      <c r="F14" s="1">
        <v>22</v>
      </c>
      <c r="G14" s="6">
        <v>0.3</v>
      </c>
      <c r="H14" s="1">
        <v>40</v>
      </c>
      <c r="I14" s="1" t="s">
        <v>34</v>
      </c>
      <c r="J14" s="1">
        <v>43</v>
      </c>
      <c r="K14" s="1">
        <f t="shared" si="4"/>
        <v>-1</v>
      </c>
      <c r="L14" s="1"/>
      <c r="M14" s="1"/>
      <c r="N14" s="1"/>
      <c r="O14" s="1">
        <v>20</v>
      </c>
      <c r="P14" s="1">
        <f t="shared" si="5"/>
        <v>8.4</v>
      </c>
      <c r="Q14" s="5">
        <f t="shared" si="12"/>
        <v>50.400000000000006</v>
      </c>
      <c r="R14" s="5"/>
      <c r="S14" s="5">
        <f t="shared" si="6"/>
        <v>50.400000000000006</v>
      </c>
      <c r="T14" s="5"/>
      <c r="U14" s="5"/>
      <c r="V14" s="1"/>
      <c r="W14" s="1">
        <f t="shared" si="7"/>
        <v>11</v>
      </c>
      <c r="X14" s="1">
        <f t="shared" si="8"/>
        <v>5</v>
      </c>
      <c r="Y14" s="1">
        <v>5.4</v>
      </c>
      <c r="Z14" s="1">
        <v>4.4000000000000004</v>
      </c>
      <c r="AA14" s="1">
        <v>5.4</v>
      </c>
      <c r="AB14" s="1">
        <v>7.8</v>
      </c>
      <c r="AC14" s="1">
        <v>9</v>
      </c>
      <c r="AD14" s="1">
        <v>5.8</v>
      </c>
      <c r="AE14" s="1"/>
      <c r="AF14" s="1">
        <f t="shared" si="9"/>
        <v>0</v>
      </c>
      <c r="AG14" s="1">
        <f t="shared" si="10"/>
        <v>15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4" t="s">
        <v>44</v>
      </c>
      <c r="B15" s="14" t="s">
        <v>40</v>
      </c>
      <c r="C15" s="14"/>
      <c r="D15" s="14"/>
      <c r="E15" s="14"/>
      <c r="F15" s="14"/>
      <c r="G15" s="15">
        <v>0</v>
      </c>
      <c r="H15" s="14" t="e">
        <v>#N/A</v>
      </c>
      <c r="I15" s="14" t="s">
        <v>34</v>
      </c>
      <c r="J15" s="14"/>
      <c r="K15" s="14">
        <f t="shared" si="4"/>
        <v>0</v>
      </c>
      <c r="L15" s="14"/>
      <c r="M15" s="14"/>
      <c r="N15" s="14"/>
      <c r="O15" s="14"/>
      <c r="P15" s="14">
        <f t="shared" si="5"/>
        <v>0</v>
      </c>
      <c r="Q15" s="16"/>
      <c r="R15" s="16"/>
      <c r="S15" s="16"/>
      <c r="T15" s="16"/>
      <c r="U15" s="16"/>
      <c r="V15" s="14"/>
      <c r="W15" s="14" t="e">
        <f t="shared" si="7"/>
        <v>#DIV/0!</v>
      </c>
      <c r="X15" s="14" t="e">
        <f t="shared" si="8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 t="s">
        <v>45</v>
      </c>
      <c r="AF15" s="14">
        <f t="shared" si="9"/>
        <v>0</v>
      </c>
      <c r="AG15" s="14">
        <f t="shared" si="10"/>
        <v>0</v>
      </c>
      <c r="AH15" s="14">
        <f t="shared" si="1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46</v>
      </c>
      <c r="B16" s="1" t="s">
        <v>40</v>
      </c>
      <c r="C16" s="1">
        <v>102</v>
      </c>
      <c r="D16" s="1">
        <v>75</v>
      </c>
      <c r="E16" s="1">
        <v>93</v>
      </c>
      <c r="F16" s="1">
        <v>35</v>
      </c>
      <c r="G16" s="6">
        <v>0.17</v>
      </c>
      <c r="H16" s="1">
        <v>180</v>
      </c>
      <c r="I16" s="1" t="s">
        <v>34</v>
      </c>
      <c r="J16" s="1">
        <v>93</v>
      </c>
      <c r="K16" s="1">
        <f t="shared" si="4"/>
        <v>0</v>
      </c>
      <c r="L16" s="1"/>
      <c r="M16" s="1"/>
      <c r="N16" s="1">
        <v>72.800000000000011</v>
      </c>
      <c r="O16" s="1">
        <v>33.199999999999989</v>
      </c>
      <c r="P16" s="1">
        <f t="shared" si="5"/>
        <v>18.600000000000001</v>
      </c>
      <c r="Q16" s="5">
        <f>11*P16-O16-N16-F16</f>
        <v>63.600000000000023</v>
      </c>
      <c r="R16" s="5"/>
      <c r="S16" s="5">
        <f>Q16-R16-T16</f>
        <v>63.600000000000023</v>
      </c>
      <c r="T16" s="5"/>
      <c r="U16" s="5"/>
      <c r="V16" s="1"/>
      <c r="W16" s="1">
        <f t="shared" si="7"/>
        <v>11</v>
      </c>
      <c r="X16" s="1">
        <f t="shared" si="8"/>
        <v>7.5806451612903221</v>
      </c>
      <c r="Y16" s="1">
        <v>17</v>
      </c>
      <c r="Z16" s="1">
        <v>19.8</v>
      </c>
      <c r="AA16" s="1">
        <v>16.600000000000001</v>
      </c>
      <c r="AB16" s="1">
        <v>17.399999999999999</v>
      </c>
      <c r="AC16" s="1">
        <v>17.8</v>
      </c>
      <c r="AD16" s="1">
        <v>14.2</v>
      </c>
      <c r="AE16" s="1"/>
      <c r="AF16" s="1">
        <f t="shared" si="9"/>
        <v>0</v>
      </c>
      <c r="AG16" s="1">
        <f t="shared" si="10"/>
        <v>11</v>
      </c>
      <c r="AH16" s="1">
        <f t="shared" si="1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4" t="s">
        <v>47</v>
      </c>
      <c r="B17" s="14" t="s">
        <v>40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4"/>
        <v>0</v>
      </c>
      <c r="L17" s="14"/>
      <c r="M17" s="14"/>
      <c r="N17" s="14"/>
      <c r="O17" s="14"/>
      <c r="P17" s="14">
        <f t="shared" si="5"/>
        <v>0</v>
      </c>
      <c r="Q17" s="16"/>
      <c r="R17" s="16"/>
      <c r="S17" s="16"/>
      <c r="T17" s="16"/>
      <c r="U17" s="16"/>
      <c r="V17" s="14"/>
      <c r="W17" s="14" t="e">
        <f t="shared" si="7"/>
        <v>#DIV/0!</v>
      </c>
      <c r="X17" s="14" t="e">
        <f t="shared" si="8"/>
        <v>#DIV/0!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45</v>
      </c>
      <c r="AF17" s="14">
        <f t="shared" si="9"/>
        <v>0</v>
      </c>
      <c r="AG17" s="14">
        <f t="shared" si="10"/>
        <v>0</v>
      </c>
      <c r="AH17" s="14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4" t="s">
        <v>48</v>
      </c>
      <c r="B18" s="14" t="s">
        <v>40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4"/>
        <v>0</v>
      </c>
      <c r="L18" s="14"/>
      <c r="M18" s="14"/>
      <c r="N18" s="14"/>
      <c r="O18" s="14"/>
      <c r="P18" s="14">
        <f t="shared" si="5"/>
        <v>0</v>
      </c>
      <c r="Q18" s="16"/>
      <c r="R18" s="16"/>
      <c r="S18" s="16"/>
      <c r="T18" s="16"/>
      <c r="U18" s="16"/>
      <c r="V18" s="14"/>
      <c r="W18" s="14" t="e">
        <f t="shared" si="7"/>
        <v>#DIV/0!</v>
      </c>
      <c r="X18" s="14" t="e">
        <f t="shared" si="8"/>
        <v>#DIV/0!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 t="s">
        <v>45</v>
      </c>
      <c r="AF18" s="14">
        <f t="shared" si="9"/>
        <v>0</v>
      </c>
      <c r="AG18" s="14">
        <f t="shared" si="10"/>
        <v>0</v>
      </c>
      <c r="AH18" s="14">
        <f t="shared" si="11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49</v>
      </c>
      <c r="B19" s="1" t="s">
        <v>33</v>
      </c>
      <c r="C19" s="1">
        <v>2795.498</v>
      </c>
      <c r="D19" s="1">
        <v>1356.961</v>
      </c>
      <c r="E19" s="1">
        <v>2151.0729999999999</v>
      </c>
      <c r="F19" s="1">
        <v>1039.3130000000001</v>
      </c>
      <c r="G19" s="6">
        <v>1</v>
      </c>
      <c r="H19" s="1">
        <v>55</v>
      </c>
      <c r="I19" s="1" t="s">
        <v>34</v>
      </c>
      <c r="J19" s="1">
        <v>2008.15</v>
      </c>
      <c r="K19" s="1">
        <f t="shared" si="4"/>
        <v>142.92299999999977</v>
      </c>
      <c r="L19" s="1"/>
      <c r="M19" s="1"/>
      <c r="N19" s="1">
        <v>1200</v>
      </c>
      <c r="O19" s="1">
        <v>1929.4428</v>
      </c>
      <c r="P19" s="1">
        <f t="shared" si="5"/>
        <v>430.21459999999996</v>
      </c>
      <c r="Q19" s="5">
        <f t="shared" ref="Q19:Q21" si="13">11*P19-O19-N19-F19</f>
        <v>563.60480000000007</v>
      </c>
      <c r="R19" s="5"/>
      <c r="S19" s="5">
        <f t="shared" ref="S19:S21" si="14">Q19-R19-T19</f>
        <v>363.60480000000007</v>
      </c>
      <c r="T19" s="5">
        <v>200</v>
      </c>
      <c r="U19" s="5"/>
      <c r="V19" s="1"/>
      <c r="W19" s="1">
        <f t="shared" si="7"/>
        <v>11.000000000000002</v>
      </c>
      <c r="X19" s="1">
        <f t="shared" si="8"/>
        <v>9.6899449716490338</v>
      </c>
      <c r="Y19" s="1">
        <v>425.02380000000011</v>
      </c>
      <c r="Z19" s="1">
        <v>438.93140000000011</v>
      </c>
      <c r="AA19" s="1">
        <v>412.86139999999989</v>
      </c>
      <c r="AB19" s="1">
        <v>449.25839999999999</v>
      </c>
      <c r="AC19" s="1">
        <v>496.3374</v>
      </c>
      <c r="AD19" s="1">
        <v>444.38659999999999</v>
      </c>
      <c r="AE19" s="1"/>
      <c r="AF19" s="1">
        <f t="shared" si="9"/>
        <v>0</v>
      </c>
      <c r="AG19" s="1">
        <f t="shared" si="10"/>
        <v>364</v>
      </c>
      <c r="AH19" s="1">
        <f t="shared" si="11"/>
        <v>200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50</v>
      </c>
      <c r="B20" s="1" t="s">
        <v>33</v>
      </c>
      <c r="C20" s="1">
        <v>3594.2750000000001</v>
      </c>
      <c r="D20" s="1">
        <v>2525.1579999999999</v>
      </c>
      <c r="E20" s="1">
        <v>2449.5239999999999</v>
      </c>
      <c r="F20" s="1">
        <v>3035.114</v>
      </c>
      <c r="G20" s="6">
        <v>1</v>
      </c>
      <c r="H20" s="1">
        <v>50</v>
      </c>
      <c r="I20" s="1" t="s">
        <v>34</v>
      </c>
      <c r="J20" s="1">
        <v>2429.5700000000002</v>
      </c>
      <c r="K20" s="1">
        <f t="shared" si="4"/>
        <v>19.953999999999724</v>
      </c>
      <c r="L20" s="1"/>
      <c r="M20" s="1"/>
      <c r="N20" s="1">
        <v>900</v>
      </c>
      <c r="O20" s="1">
        <v>1140.0986</v>
      </c>
      <c r="P20" s="1">
        <f t="shared" si="5"/>
        <v>489.90479999999997</v>
      </c>
      <c r="Q20" s="5">
        <f t="shared" si="13"/>
        <v>313.74019999999973</v>
      </c>
      <c r="R20" s="5">
        <v>314</v>
      </c>
      <c r="S20" s="5">
        <f t="shared" si="14"/>
        <v>-0.25980000000026848</v>
      </c>
      <c r="T20" s="5"/>
      <c r="U20" s="5"/>
      <c r="V20" s="1"/>
      <c r="W20" s="1">
        <f t="shared" si="7"/>
        <v>10.999999999999998</v>
      </c>
      <c r="X20" s="1">
        <f t="shared" si="8"/>
        <v>10.359589454930836</v>
      </c>
      <c r="Y20" s="1">
        <v>509.84759999999989</v>
      </c>
      <c r="Z20" s="1">
        <v>542.87819999999999</v>
      </c>
      <c r="AA20" s="1">
        <v>501.87979999999999</v>
      </c>
      <c r="AB20" s="1">
        <v>629.56859999999995</v>
      </c>
      <c r="AC20" s="1">
        <v>616.56060000000002</v>
      </c>
      <c r="AD20" s="1">
        <v>645.34179999999992</v>
      </c>
      <c r="AE20" s="1"/>
      <c r="AF20" s="1">
        <f t="shared" si="9"/>
        <v>314</v>
      </c>
      <c r="AG20" s="1">
        <f t="shared" si="10"/>
        <v>0</v>
      </c>
      <c r="AH20" s="1">
        <f t="shared" si="11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51</v>
      </c>
      <c r="B21" s="1" t="s">
        <v>33</v>
      </c>
      <c r="C21" s="1">
        <v>4320.0910000000003</v>
      </c>
      <c r="D21" s="1">
        <v>1609.038</v>
      </c>
      <c r="E21" s="1">
        <v>3119.3119999999999</v>
      </c>
      <c r="F21" s="1">
        <v>1969.451</v>
      </c>
      <c r="G21" s="6">
        <v>1</v>
      </c>
      <c r="H21" s="1">
        <v>55</v>
      </c>
      <c r="I21" s="1" t="s">
        <v>34</v>
      </c>
      <c r="J21" s="1">
        <v>2917.9</v>
      </c>
      <c r="K21" s="1">
        <f t="shared" si="4"/>
        <v>201.41199999999981</v>
      </c>
      <c r="L21" s="1"/>
      <c r="M21" s="1"/>
      <c r="N21" s="1">
        <v>1900</v>
      </c>
      <c r="O21" s="1">
        <v>2518.389999999999</v>
      </c>
      <c r="P21" s="1">
        <f t="shared" si="5"/>
        <v>623.86239999999998</v>
      </c>
      <c r="Q21" s="5">
        <f t="shared" si="13"/>
        <v>474.64540000000034</v>
      </c>
      <c r="R21" s="5">
        <v>475</v>
      </c>
      <c r="S21" s="5">
        <f t="shared" si="14"/>
        <v>-0.35459999999966385</v>
      </c>
      <c r="T21" s="5"/>
      <c r="U21" s="5"/>
      <c r="V21" s="1"/>
      <c r="W21" s="1">
        <f t="shared" si="7"/>
        <v>10.999999999999998</v>
      </c>
      <c r="X21" s="1">
        <f t="shared" si="8"/>
        <v>10.239182550511137</v>
      </c>
      <c r="Y21" s="1">
        <v>640.63699999999994</v>
      </c>
      <c r="Z21" s="1">
        <v>636.57799999999997</v>
      </c>
      <c r="AA21" s="1">
        <v>590.60140000000001</v>
      </c>
      <c r="AB21" s="1">
        <v>691.25260000000003</v>
      </c>
      <c r="AC21" s="1">
        <v>740.66540000000009</v>
      </c>
      <c r="AD21" s="1">
        <v>718.67399999999998</v>
      </c>
      <c r="AE21" s="1"/>
      <c r="AF21" s="1">
        <f t="shared" si="9"/>
        <v>475</v>
      </c>
      <c r="AG21" s="1">
        <f t="shared" si="10"/>
        <v>0</v>
      </c>
      <c r="AH21" s="1">
        <f t="shared" si="11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4" t="s">
        <v>52</v>
      </c>
      <c r="B22" s="14" t="s">
        <v>33</v>
      </c>
      <c r="C22" s="14"/>
      <c r="D22" s="14"/>
      <c r="E22" s="14"/>
      <c r="F22" s="14"/>
      <c r="G22" s="15">
        <v>0</v>
      </c>
      <c r="H22" s="14">
        <v>60</v>
      </c>
      <c r="I22" s="14" t="s">
        <v>34</v>
      </c>
      <c r="J22" s="14"/>
      <c r="K22" s="14">
        <f t="shared" si="4"/>
        <v>0</v>
      </c>
      <c r="L22" s="14"/>
      <c r="M22" s="14"/>
      <c r="N22" s="14"/>
      <c r="O22" s="14"/>
      <c r="P22" s="14">
        <f t="shared" si="5"/>
        <v>0</v>
      </c>
      <c r="Q22" s="16"/>
      <c r="R22" s="16"/>
      <c r="S22" s="16"/>
      <c r="T22" s="16"/>
      <c r="U22" s="16"/>
      <c r="V22" s="14"/>
      <c r="W22" s="14" t="e">
        <f t="shared" si="7"/>
        <v>#DIV/0!</v>
      </c>
      <c r="X22" s="14" t="e">
        <f t="shared" si="8"/>
        <v>#DIV/0!</v>
      </c>
      <c r="Y22" s="14">
        <v>0</v>
      </c>
      <c r="Z22" s="14">
        <v>0.50359999999999994</v>
      </c>
      <c r="AA22" s="14">
        <v>0.50359999999999994</v>
      </c>
      <c r="AB22" s="14">
        <v>0</v>
      </c>
      <c r="AC22" s="14">
        <v>0</v>
      </c>
      <c r="AD22" s="14">
        <v>0</v>
      </c>
      <c r="AE22" s="14" t="s">
        <v>45</v>
      </c>
      <c r="AF22" s="14">
        <f t="shared" si="9"/>
        <v>0</v>
      </c>
      <c r="AG22" s="14">
        <f t="shared" si="10"/>
        <v>0</v>
      </c>
      <c r="AH22" s="14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0" t="s">
        <v>53</v>
      </c>
      <c r="B23" s="10" t="s">
        <v>33</v>
      </c>
      <c r="C23" s="10"/>
      <c r="D23" s="10">
        <v>33.792999999999999</v>
      </c>
      <c r="E23" s="13">
        <v>33.453000000000003</v>
      </c>
      <c r="F23" s="10"/>
      <c r="G23" s="11">
        <v>0</v>
      </c>
      <c r="H23" s="10" t="e">
        <v>#N/A</v>
      </c>
      <c r="I23" s="10" t="s">
        <v>54</v>
      </c>
      <c r="J23" s="10">
        <v>29.9</v>
      </c>
      <c r="K23" s="10">
        <f t="shared" si="4"/>
        <v>3.5530000000000044</v>
      </c>
      <c r="L23" s="10"/>
      <c r="M23" s="10"/>
      <c r="N23" s="10"/>
      <c r="O23" s="10"/>
      <c r="P23" s="10">
        <f t="shared" si="5"/>
        <v>6.6906000000000008</v>
      </c>
      <c r="Q23" s="12"/>
      <c r="R23" s="12"/>
      <c r="S23" s="12"/>
      <c r="T23" s="12"/>
      <c r="U23" s="12"/>
      <c r="V23" s="10"/>
      <c r="W23" s="10">
        <f t="shared" si="7"/>
        <v>0</v>
      </c>
      <c r="X23" s="10">
        <f t="shared" si="8"/>
        <v>0</v>
      </c>
      <c r="Y23" s="10">
        <v>6.6906000000000008</v>
      </c>
      <c r="Z23" s="10">
        <v>0.24</v>
      </c>
      <c r="AA23" s="10">
        <v>0.24</v>
      </c>
      <c r="AB23" s="10">
        <v>0</v>
      </c>
      <c r="AC23" s="10">
        <v>0</v>
      </c>
      <c r="AD23" s="10">
        <v>0</v>
      </c>
      <c r="AE23" s="10" t="s">
        <v>55</v>
      </c>
      <c r="AF23" s="10">
        <f t="shared" si="9"/>
        <v>0</v>
      </c>
      <c r="AG23" s="10">
        <f t="shared" si="10"/>
        <v>0</v>
      </c>
      <c r="AH23" s="10">
        <f t="shared" si="11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4" t="s">
        <v>56</v>
      </c>
      <c r="B24" s="14" t="s">
        <v>33</v>
      </c>
      <c r="C24" s="14"/>
      <c r="D24" s="14"/>
      <c r="E24" s="14"/>
      <c r="F24" s="14"/>
      <c r="G24" s="15">
        <v>0</v>
      </c>
      <c r="H24" s="14">
        <v>50</v>
      </c>
      <c r="I24" s="14" t="s">
        <v>34</v>
      </c>
      <c r="J24" s="14"/>
      <c r="K24" s="14">
        <f t="shared" si="4"/>
        <v>0</v>
      </c>
      <c r="L24" s="14"/>
      <c r="M24" s="14"/>
      <c r="N24" s="14"/>
      <c r="O24" s="14"/>
      <c r="P24" s="14">
        <f t="shared" si="5"/>
        <v>0</v>
      </c>
      <c r="Q24" s="16"/>
      <c r="R24" s="16"/>
      <c r="S24" s="16"/>
      <c r="T24" s="16"/>
      <c r="U24" s="16"/>
      <c r="V24" s="14"/>
      <c r="W24" s="14" t="e">
        <f t="shared" si="7"/>
        <v>#DIV/0!</v>
      </c>
      <c r="X24" s="14" t="e">
        <f t="shared" si="8"/>
        <v>#DIV/0!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 t="s">
        <v>45</v>
      </c>
      <c r="AF24" s="14">
        <f t="shared" si="9"/>
        <v>0</v>
      </c>
      <c r="AG24" s="14">
        <f t="shared" si="10"/>
        <v>0</v>
      </c>
      <c r="AH24" s="14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2974.4119999999998</v>
      </c>
      <c r="D25" s="1">
        <v>2346.0129999999999</v>
      </c>
      <c r="E25" s="1">
        <v>2690.24</v>
      </c>
      <c r="F25" s="1">
        <v>1866.7860000000001</v>
      </c>
      <c r="G25" s="6">
        <v>1</v>
      </c>
      <c r="H25" s="1">
        <v>55</v>
      </c>
      <c r="I25" s="1" t="s">
        <v>34</v>
      </c>
      <c r="J25" s="1">
        <v>2543.9499999999998</v>
      </c>
      <c r="K25" s="1">
        <f t="shared" si="4"/>
        <v>146.28999999999996</v>
      </c>
      <c r="L25" s="1"/>
      <c r="M25" s="1"/>
      <c r="N25" s="1">
        <v>1650</v>
      </c>
      <c r="O25" s="1">
        <v>1824.1645999999989</v>
      </c>
      <c r="P25" s="1">
        <f t="shared" si="5"/>
        <v>538.048</v>
      </c>
      <c r="Q25" s="5">
        <f>11*P25-O25-N25-F25</f>
        <v>577.57740000000103</v>
      </c>
      <c r="R25" s="5">
        <v>578</v>
      </c>
      <c r="S25" s="5">
        <f>Q25-R25-T25</f>
        <v>-0.42259999999896536</v>
      </c>
      <c r="T25" s="5"/>
      <c r="U25" s="5"/>
      <c r="V25" s="1"/>
      <c r="W25" s="1">
        <f t="shared" si="7"/>
        <v>11</v>
      </c>
      <c r="X25" s="1">
        <f t="shared" si="8"/>
        <v>9.9265318335910528</v>
      </c>
      <c r="Y25" s="1">
        <v>545.05959999999993</v>
      </c>
      <c r="Z25" s="1">
        <v>566.26440000000002</v>
      </c>
      <c r="AA25" s="1">
        <v>530.08439999999996</v>
      </c>
      <c r="AB25" s="1">
        <v>554.34780000000001</v>
      </c>
      <c r="AC25" s="1">
        <v>564.97399999999993</v>
      </c>
      <c r="AD25" s="1">
        <v>543.65600000000006</v>
      </c>
      <c r="AE25" s="1"/>
      <c r="AF25" s="1">
        <f t="shared" si="9"/>
        <v>578</v>
      </c>
      <c r="AG25" s="1">
        <f t="shared" si="10"/>
        <v>0</v>
      </c>
      <c r="AH25" s="1">
        <f t="shared" si="11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0" t="s">
        <v>58</v>
      </c>
      <c r="B26" s="10" t="s">
        <v>33</v>
      </c>
      <c r="C26" s="10">
        <v>1582.6690000000001</v>
      </c>
      <c r="D26" s="10">
        <v>438.37700000000001</v>
      </c>
      <c r="E26" s="13">
        <v>1369.088</v>
      </c>
      <c r="F26" s="13">
        <v>417.72699999999998</v>
      </c>
      <c r="G26" s="11">
        <v>0</v>
      </c>
      <c r="H26" s="10">
        <v>60</v>
      </c>
      <c r="I26" s="10" t="s">
        <v>59</v>
      </c>
      <c r="J26" s="10">
        <v>1318.4</v>
      </c>
      <c r="K26" s="10">
        <f t="shared" si="4"/>
        <v>50.687999999999874</v>
      </c>
      <c r="L26" s="10"/>
      <c r="M26" s="10"/>
      <c r="N26" s="10"/>
      <c r="O26" s="10"/>
      <c r="P26" s="10">
        <f t="shared" si="5"/>
        <v>273.81759999999997</v>
      </c>
      <c r="Q26" s="12"/>
      <c r="R26" s="12"/>
      <c r="S26" s="12"/>
      <c r="T26" s="12"/>
      <c r="U26" s="12"/>
      <c r="V26" s="10"/>
      <c r="W26" s="10">
        <f t="shared" si="7"/>
        <v>1.5255666545905011</v>
      </c>
      <c r="X26" s="10">
        <f t="shared" si="8"/>
        <v>1.5255666545905011</v>
      </c>
      <c r="Y26" s="10">
        <v>221.2672</v>
      </c>
      <c r="Z26" s="10">
        <v>262.15019999999998</v>
      </c>
      <c r="AA26" s="10">
        <v>217.3408</v>
      </c>
      <c r="AB26" s="10">
        <v>76.227999999999994</v>
      </c>
      <c r="AC26" s="10">
        <v>317.01400000000001</v>
      </c>
      <c r="AD26" s="10">
        <v>732.91740000000004</v>
      </c>
      <c r="AE26" s="10" t="s">
        <v>55</v>
      </c>
      <c r="AF26" s="10">
        <f t="shared" si="9"/>
        <v>0</v>
      </c>
      <c r="AG26" s="10">
        <f t="shared" si="10"/>
        <v>0</v>
      </c>
      <c r="AH26" s="10">
        <f t="shared" si="11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0" t="s">
        <v>60</v>
      </c>
      <c r="B27" s="10" t="s">
        <v>33</v>
      </c>
      <c r="C27" s="10"/>
      <c r="D27" s="10">
        <v>2.6150000000000002</v>
      </c>
      <c r="E27" s="13">
        <v>2.6150000000000002</v>
      </c>
      <c r="F27" s="10"/>
      <c r="G27" s="11">
        <v>0</v>
      </c>
      <c r="H27" s="10">
        <v>60</v>
      </c>
      <c r="I27" s="10" t="s">
        <v>59</v>
      </c>
      <c r="J27" s="10"/>
      <c r="K27" s="10">
        <f t="shared" si="4"/>
        <v>2.6150000000000002</v>
      </c>
      <c r="L27" s="10"/>
      <c r="M27" s="10"/>
      <c r="N27" s="10"/>
      <c r="O27" s="10"/>
      <c r="P27" s="10">
        <f t="shared" si="5"/>
        <v>0.52300000000000002</v>
      </c>
      <c r="Q27" s="12"/>
      <c r="R27" s="12"/>
      <c r="S27" s="12"/>
      <c r="T27" s="12"/>
      <c r="U27" s="12"/>
      <c r="V27" s="10"/>
      <c r="W27" s="10">
        <f t="shared" si="7"/>
        <v>0</v>
      </c>
      <c r="X27" s="10">
        <f t="shared" si="8"/>
        <v>0</v>
      </c>
      <c r="Y27" s="10">
        <v>0.52300000000000002</v>
      </c>
      <c r="Z27" s="10">
        <v>0.38500000000000001</v>
      </c>
      <c r="AA27" s="10">
        <v>0.38500000000000001</v>
      </c>
      <c r="AB27" s="10">
        <v>1.548</v>
      </c>
      <c r="AC27" s="10">
        <v>1.548</v>
      </c>
      <c r="AD27" s="10">
        <v>2.5752000000000002</v>
      </c>
      <c r="AE27" s="10" t="s">
        <v>55</v>
      </c>
      <c r="AF27" s="10">
        <f t="shared" si="9"/>
        <v>0</v>
      </c>
      <c r="AG27" s="10">
        <f t="shared" si="10"/>
        <v>0</v>
      </c>
      <c r="AH27" s="10">
        <f t="shared" si="11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61</v>
      </c>
      <c r="B28" s="1" t="s">
        <v>33</v>
      </c>
      <c r="C28" s="1">
        <v>699.55100000000004</v>
      </c>
      <c r="D28" s="1">
        <v>316.73</v>
      </c>
      <c r="E28" s="1">
        <v>476.899</v>
      </c>
      <c r="F28" s="1">
        <v>346.19299999999998</v>
      </c>
      <c r="G28" s="6">
        <v>1</v>
      </c>
      <c r="H28" s="1">
        <v>60</v>
      </c>
      <c r="I28" s="1" t="s">
        <v>34</v>
      </c>
      <c r="J28" s="1">
        <v>456.45</v>
      </c>
      <c r="K28" s="1">
        <f t="shared" si="4"/>
        <v>20.449000000000012</v>
      </c>
      <c r="L28" s="1"/>
      <c r="M28" s="1"/>
      <c r="N28" s="1">
        <v>350</v>
      </c>
      <c r="O28" s="1">
        <v>102.53100000000001</v>
      </c>
      <c r="P28" s="1">
        <f t="shared" si="5"/>
        <v>95.379800000000003</v>
      </c>
      <c r="Q28" s="5">
        <f t="shared" ref="Q28:Q30" si="15">11*P28-O28-N28-F28</f>
        <v>250.4538</v>
      </c>
      <c r="R28" s="5"/>
      <c r="S28" s="5">
        <f t="shared" ref="S28:S31" si="16">Q28-R28-T28</f>
        <v>250.4538</v>
      </c>
      <c r="T28" s="5"/>
      <c r="U28" s="5"/>
      <c r="V28" s="1"/>
      <c r="W28" s="1">
        <f t="shared" si="7"/>
        <v>10.999999999999998</v>
      </c>
      <c r="X28" s="1">
        <f t="shared" si="8"/>
        <v>8.374142113948654</v>
      </c>
      <c r="Y28" s="1">
        <v>95.685000000000002</v>
      </c>
      <c r="Z28" s="1">
        <v>106.9714</v>
      </c>
      <c r="AA28" s="1">
        <v>100.9324</v>
      </c>
      <c r="AB28" s="1">
        <v>107.7666</v>
      </c>
      <c r="AC28" s="1">
        <v>119.1418</v>
      </c>
      <c r="AD28" s="1">
        <v>111.3212</v>
      </c>
      <c r="AE28" s="1"/>
      <c r="AF28" s="1">
        <f t="shared" si="9"/>
        <v>0</v>
      </c>
      <c r="AG28" s="1">
        <f t="shared" si="10"/>
        <v>250</v>
      </c>
      <c r="AH28" s="1">
        <f t="shared" si="11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62</v>
      </c>
      <c r="B29" s="1" t="s">
        <v>33</v>
      </c>
      <c r="C29" s="1">
        <v>1276.6559999999999</v>
      </c>
      <c r="D29" s="1">
        <v>642.875</v>
      </c>
      <c r="E29" s="1">
        <v>1036.2840000000001</v>
      </c>
      <c r="F29" s="1">
        <v>516.75599999999997</v>
      </c>
      <c r="G29" s="6">
        <v>1</v>
      </c>
      <c r="H29" s="1">
        <v>60</v>
      </c>
      <c r="I29" s="1" t="s">
        <v>34</v>
      </c>
      <c r="J29" s="1">
        <v>968.15</v>
      </c>
      <c r="K29" s="1">
        <f t="shared" si="4"/>
        <v>68.134000000000128</v>
      </c>
      <c r="L29" s="1"/>
      <c r="M29" s="1"/>
      <c r="N29" s="1">
        <v>500</v>
      </c>
      <c r="O29" s="1">
        <v>834.20400000000006</v>
      </c>
      <c r="P29" s="1">
        <f t="shared" si="5"/>
        <v>207.25680000000003</v>
      </c>
      <c r="Q29" s="5">
        <f t="shared" si="15"/>
        <v>428.86480000000017</v>
      </c>
      <c r="R29" s="5">
        <v>429</v>
      </c>
      <c r="S29" s="5">
        <f t="shared" si="16"/>
        <v>-0.13519999999982701</v>
      </c>
      <c r="T29" s="5"/>
      <c r="U29" s="5"/>
      <c r="V29" s="1"/>
      <c r="W29" s="1">
        <f t="shared" si="7"/>
        <v>11</v>
      </c>
      <c r="X29" s="1">
        <f t="shared" si="8"/>
        <v>8.9307564335645431</v>
      </c>
      <c r="Y29" s="1">
        <v>208.65379999999999</v>
      </c>
      <c r="Z29" s="1">
        <v>193.73220000000001</v>
      </c>
      <c r="AA29" s="1">
        <v>190.2732</v>
      </c>
      <c r="AB29" s="1">
        <v>222.0872</v>
      </c>
      <c r="AC29" s="1">
        <v>220.99279999999999</v>
      </c>
      <c r="AD29" s="1">
        <v>186.00839999999999</v>
      </c>
      <c r="AE29" s="1"/>
      <c r="AF29" s="1">
        <f t="shared" si="9"/>
        <v>429</v>
      </c>
      <c r="AG29" s="1">
        <f t="shared" si="10"/>
        <v>0</v>
      </c>
      <c r="AH29" s="1">
        <f t="shared" si="11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63</v>
      </c>
      <c r="B30" s="1" t="s">
        <v>33</v>
      </c>
      <c r="C30" s="1">
        <v>2047.979</v>
      </c>
      <c r="D30" s="1">
        <v>1146.376</v>
      </c>
      <c r="E30" s="1">
        <v>1602.279</v>
      </c>
      <c r="F30" s="1">
        <v>1131.154</v>
      </c>
      <c r="G30" s="6">
        <v>1</v>
      </c>
      <c r="H30" s="1">
        <v>60</v>
      </c>
      <c r="I30" s="1" t="s">
        <v>34</v>
      </c>
      <c r="J30" s="1">
        <v>1497.7</v>
      </c>
      <c r="K30" s="1">
        <f t="shared" si="4"/>
        <v>104.57899999999995</v>
      </c>
      <c r="L30" s="1"/>
      <c r="M30" s="1"/>
      <c r="N30" s="1">
        <v>1050</v>
      </c>
      <c r="O30" s="1">
        <v>780.12900000000013</v>
      </c>
      <c r="P30" s="1">
        <f t="shared" si="5"/>
        <v>320.45580000000001</v>
      </c>
      <c r="Q30" s="5">
        <f t="shared" si="15"/>
        <v>563.73079999999982</v>
      </c>
      <c r="R30" s="5"/>
      <c r="S30" s="5">
        <f t="shared" si="16"/>
        <v>313.73079999999982</v>
      </c>
      <c r="T30" s="5">
        <v>250</v>
      </c>
      <c r="U30" s="5"/>
      <c r="V30" s="1"/>
      <c r="W30" s="1">
        <f t="shared" si="7"/>
        <v>11</v>
      </c>
      <c r="X30" s="1">
        <f t="shared" si="8"/>
        <v>9.2408469436346614</v>
      </c>
      <c r="Y30" s="1">
        <v>332.6764</v>
      </c>
      <c r="Z30" s="1">
        <v>340.02300000000002</v>
      </c>
      <c r="AA30" s="1">
        <v>317.55399999999997</v>
      </c>
      <c r="AB30" s="1">
        <v>356.15879999999999</v>
      </c>
      <c r="AC30" s="1">
        <v>367.87740000000002</v>
      </c>
      <c r="AD30" s="1">
        <v>338.14120000000003</v>
      </c>
      <c r="AE30" s="1"/>
      <c r="AF30" s="1">
        <f t="shared" si="9"/>
        <v>0</v>
      </c>
      <c r="AG30" s="1">
        <f t="shared" si="10"/>
        <v>314</v>
      </c>
      <c r="AH30" s="1">
        <f t="shared" si="11"/>
        <v>250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33</v>
      </c>
      <c r="C31" s="1">
        <v>57.677999999999997</v>
      </c>
      <c r="D31" s="1">
        <v>10.119</v>
      </c>
      <c r="E31" s="1">
        <v>15.090999999999999</v>
      </c>
      <c r="F31" s="1">
        <v>16.202999999999999</v>
      </c>
      <c r="G31" s="6">
        <v>1</v>
      </c>
      <c r="H31" s="1">
        <v>35</v>
      </c>
      <c r="I31" s="1" t="s">
        <v>34</v>
      </c>
      <c r="J31" s="1">
        <v>22.5</v>
      </c>
      <c r="K31" s="1">
        <f t="shared" si="4"/>
        <v>-7.4090000000000007</v>
      </c>
      <c r="L31" s="1"/>
      <c r="M31" s="1"/>
      <c r="N31" s="1">
        <v>45.014000000000003</v>
      </c>
      <c r="O31" s="1"/>
      <c r="P31" s="1">
        <f t="shared" si="5"/>
        <v>3.0181999999999998</v>
      </c>
      <c r="Q31" s="5"/>
      <c r="R31" s="5"/>
      <c r="S31" s="5">
        <f t="shared" si="16"/>
        <v>0</v>
      </c>
      <c r="T31" s="5"/>
      <c r="U31" s="5"/>
      <c r="V31" s="1"/>
      <c r="W31" s="1">
        <f t="shared" si="7"/>
        <v>20.282618779404945</v>
      </c>
      <c r="X31" s="1">
        <f t="shared" si="8"/>
        <v>20.282618779404945</v>
      </c>
      <c r="Y31" s="1">
        <v>4.8776000000000002</v>
      </c>
      <c r="Z31" s="1">
        <v>7.9260000000000002</v>
      </c>
      <c r="AA31" s="1">
        <v>5.5011999999999999</v>
      </c>
      <c r="AB31" s="1">
        <v>5.4746000000000006</v>
      </c>
      <c r="AC31" s="1">
        <v>8.2720000000000002</v>
      </c>
      <c r="AD31" s="1">
        <v>8.3368000000000002</v>
      </c>
      <c r="AE31" s="1"/>
      <c r="AF31" s="1">
        <f t="shared" si="9"/>
        <v>0</v>
      </c>
      <c r="AG31" s="1">
        <f t="shared" si="10"/>
        <v>0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4" t="s">
        <v>65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4"/>
        <v>0</v>
      </c>
      <c r="L32" s="14"/>
      <c r="M32" s="14"/>
      <c r="N32" s="14"/>
      <c r="O32" s="14"/>
      <c r="P32" s="14">
        <f t="shared" si="5"/>
        <v>0</v>
      </c>
      <c r="Q32" s="16"/>
      <c r="R32" s="16"/>
      <c r="S32" s="16"/>
      <c r="T32" s="16"/>
      <c r="U32" s="16"/>
      <c r="V32" s="14"/>
      <c r="W32" s="14" t="e">
        <f t="shared" si="7"/>
        <v>#DIV/0!</v>
      </c>
      <c r="X32" s="14" t="e">
        <f t="shared" si="8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 t="s">
        <v>45</v>
      </c>
      <c r="AF32" s="14">
        <f t="shared" si="9"/>
        <v>0</v>
      </c>
      <c r="AG32" s="14">
        <f t="shared" si="10"/>
        <v>0</v>
      </c>
      <c r="AH32" s="14">
        <f t="shared" si="1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4" t="s">
        <v>66</v>
      </c>
      <c r="B33" s="14" t="s">
        <v>33</v>
      </c>
      <c r="C33" s="14"/>
      <c r="D33" s="14"/>
      <c r="E33" s="14"/>
      <c r="F33" s="14"/>
      <c r="G33" s="15">
        <v>0</v>
      </c>
      <c r="H33" s="14">
        <v>30</v>
      </c>
      <c r="I33" s="14" t="s">
        <v>34</v>
      </c>
      <c r="J33" s="14"/>
      <c r="K33" s="14">
        <f t="shared" si="4"/>
        <v>0</v>
      </c>
      <c r="L33" s="14"/>
      <c r="M33" s="14"/>
      <c r="N33" s="14"/>
      <c r="O33" s="14"/>
      <c r="P33" s="14">
        <f t="shared" si="5"/>
        <v>0</v>
      </c>
      <c r="Q33" s="16"/>
      <c r="R33" s="16"/>
      <c r="S33" s="16"/>
      <c r="T33" s="16"/>
      <c r="U33" s="16"/>
      <c r="V33" s="14"/>
      <c r="W33" s="14" t="e">
        <f t="shared" si="7"/>
        <v>#DIV/0!</v>
      </c>
      <c r="X33" s="14" t="e">
        <f t="shared" si="8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45</v>
      </c>
      <c r="AF33" s="14">
        <f t="shared" si="9"/>
        <v>0</v>
      </c>
      <c r="AG33" s="14">
        <f t="shared" si="10"/>
        <v>0</v>
      </c>
      <c r="AH33" s="14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33</v>
      </c>
      <c r="C34" s="1">
        <v>731.279</v>
      </c>
      <c r="D34" s="1">
        <v>268.79000000000002</v>
      </c>
      <c r="E34" s="1">
        <v>539.245</v>
      </c>
      <c r="F34" s="1">
        <v>2.6320000000000001</v>
      </c>
      <c r="G34" s="6">
        <v>1</v>
      </c>
      <c r="H34" s="1">
        <v>30</v>
      </c>
      <c r="I34" s="1" t="s">
        <v>34</v>
      </c>
      <c r="J34" s="1">
        <v>586.20000000000005</v>
      </c>
      <c r="K34" s="1">
        <f t="shared" si="4"/>
        <v>-46.955000000000041</v>
      </c>
      <c r="L34" s="1"/>
      <c r="M34" s="1"/>
      <c r="N34" s="1">
        <v>194.6611800000002</v>
      </c>
      <c r="O34" s="1">
        <v>712.61131999999986</v>
      </c>
      <c r="P34" s="1">
        <f t="shared" si="5"/>
        <v>107.849</v>
      </c>
      <c r="Q34" s="5">
        <f>10.5*P34-O34-N34-F34</f>
        <v>222.51000000000002</v>
      </c>
      <c r="R34" s="5"/>
      <c r="S34" s="5">
        <f>Q34-R34-T34</f>
        <v>222.51000000000002</v>
      </c>
      <c r="T34" s="5"/>
      <c r="U34" s="5"/>
      <c r="V34" s="1"/>
      <c r="W34" s="1">
        <f t="shared" si="7"/>
        <v>10.5</v>
      </c>
      <c r="X34" s="1">
        <f t="shared" si="8"/>
        <v>8.436837615555083</v>
      </c>
      <c r="Y34" s="1">
        <v>110.899</v>
      </c>
      <c r="Z34" s="1">
        <v>93.815399999999997</v>
      </c>
      <c r="AA34" s="1">
        <v>83.015999999999991</v>
      </c>
      <c r="AB34" s="1">
        <v>108.82899999999999</v>
      </c>
      <c r="AC34" s="1">
        <v>115.803</v>
      </c>
      <c r="AD34" s="1">
        <v>117.5504</v>
      </c>
      <c r="AE34" s="1"/>
      <c r="AF34" s="1">
        <f t="shared" si="9"/>
        <v>0</v>
      </c>
      <c r="AG34" s="1">
        <f t="shared" si="10"/>
        <v>223</v>
      </c>
      <c r="AH34" s="1">
        <f t="shared" si="1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4" t="s">
        <v>68</v>
      </c>
      <c r="B35" s="14" t="s">
        <v>33</v>
      </c>
      <c r="C35" s="14"/>
      <c r="D35" s="14"/>
      <c r="E35" s="14"/>
      <c r="F35" s="14"/>
      <c r="G35" s="15">
        <v>0</v>
      </c>
      <c r="H35" s="14" t="e">
        <v>#N/A</v>
      </c>
      <c r="I35" s="14" t="s">
        <v>34</v>
      </c>
      <c r="J35" s="14"/>
      <c r="K35" s="14">
        <f t="shared" si="4"/>
        <v>0</v>
      </c>
      <c r="L35" s="14"/>
      <c r="M35" s="14"/>
      <c r="N35" s="14"/>
      <c r="O35" s="14"/>
      <c r="P35" s="14">
        <f t="shared" si="5"/>
        <v>0</v>
      </c>
      <c r="Q35" s="16"/>
      <c r="R35" s="16"/>
      <c r="S35" s="16"/>
      <c r="T35" s="16"/>
      <c r="U35" s="16"/>
      <c r="V35" s="14"/>
      <c r="W35" s="14" t="e">
        <f t="shared" si="7"/>
        <v>#DIV/0!</v>
      </c>
      <c r="X35" s="14" t="e">
        <f t="shared" si="8"/>
        <v>#DIV/0!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 t="s">
        <v>45</v>
      </c>
      <c r="AF35" s="14">
        <f t="shared" si="9"/>
        <v>0</v>
      </c>
      <c r="AG35" s="14">
        <f t="shared" si="10"/>
        <v>0</v>
      </c>
      <c r="AH35" s="14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4" t="s">
        <v>69</v>
      </c>
      <c r="B36" s="14" t="s">
        <v>33</v>
      </c>
      <c r="C36" s="14"/>
      <c r="D36" s="14"/>
      <c r="E36" s="14"/>
      <c r="F36" s="14"/>
      <c r="G36" s="15">
        <v>0</v>
      </c>
      <c r="H36" s="14">
        <v>40</v>
      </c>
      <c r="I36" s="14" t="s">
        <v>34</v>
      </c>
      <c r="J36" s="14"/>
      <c r="K36" s="14">
        <f t="shared" si="4"/>
        <v>0</v>
      </c>
      <c r="L36" s="14"/>
      <c r="M36" s="14"/>
      <c r="N36" s="14"/>
      <c r="O36" s="14"/>
      <c r="P36" s="14">
        <f t="shared" si="5"/>
        <v>0</v>
      </c>
      <c r="Q36" s="16"/>
      <c r="R36" s="16"/>
      <c r="S36" s="16"/>
      <c r="T36" s="16"/>
      <c r="U36" s="16"/>
      <c r="V36" s="14"/>
      <c r="W36" s="14" t="e">
        <f t="shared" si="7"/>
        <v>#DIV/0!</v>
      </c>
      <c r="X36" s="14" t="e">
        <f t="shared" si="8"/>
        <v>#DIV/0!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 t="s">
        <v>45</v>
      </c>
      <c r="AF36" s="14">
        <f t="shared" si="9"/>
        <v>0</v>
      </c>
      <c r="AG36" s="14">
        <f t="shared" si="10"/>
        <v>0</v>
      </c>
      <c r="AH36" s="14">
        <f t="shared" si="1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70</v>
      </c>
      <c r="B37" s="1" t="s">
        <v>33</v>
      </c>
      <c r="C37" s="1">
        <v>5645.4979999999996</v>
      </c>
      <c r="D37" s="1">
        <v>4401.4129999999996</v>
      </c>
      <c r="E37" s="1">
        <v>4365.8149999999996</v>
      </c>
      <c r="F37" s="1">
        <v>4547.835</v>
      </c>
      <c r="G37" s="6">
        <v>1</v>
      </c>
      <c r="H37" s="1">
        <v>40</v>
      </c>
      <c r="I37" s="1" t="s">
        <v>34</v>
      </c>
      <c r="J37" s="1">
        <v>4320.2</v>
      </c>
      <c r="K37" s="1">
        <f t="shared" si="4"/>
        <v>45.614999999999782</v>
      </c>
      <c r="L37" s="1"/>
      <c r="M37" s="1"/>
      <c r="N37" s="1">
        <v>2117.4614000000029</v>
      </c>
      <c r="O37" s="1">
        <v>1089.9825999999971</v>
      </c>
      <c r="P37" s="1">
        <f t="shared" si="5"/>
        <v>873.1629999999999</v>
      </c>
      <c r="Q37" s="5">
        <f>11*P37-O37-N37-F37</f>
        <v>1849.5139999999992</v>
      </c>
      <c r="R37" s="5"/>
      <c r="S37" s="5">
        <f>Q37-R37-T37</f>
        <v>999.51399999999921</v>
      </c>
      <c r="T37" s="5">
        <v>850</v>
      </c>
      <c r="U37" s="5"/>
      <c r="V37" s="1"/>
      <c r="W37" s="1">
        <f t="shared" si="7"/>
        <v>11.000000000000002</v>
      </c>
      <c r="X37" s="1">
        <f t="shared" si="8"/>
        <v>8.8818227524528659</v>
      </c>
      <c r="Y37" s="1">
        <v>860.2059999999999</v>
      </c>
      <c r="Z37" s="1">
        <v>1029.6554000000001</v>
      </c>
      <c r="AA37" s="1">
        <v>1001.614</v>
      </c>
      <c r="AB37" s="1">
        <v>1059.1397999999999</v>
      </c>
      <c r="AC37" s="1">
        <v>1062.1378</v>
      </c>
      <c r="AD37" s="1">
        <v>945.94500000000005</v>
      </c>
      <c r="AE37" s="1"/>
      <c r="AF37" s="1">
        <f t="shared" si="9"/>
        <v>0</v>
      </c>
      <c r="AG37" s="1">
        <f t="shared" si="10"/>
        <v>1000</v>
      </c>
      <c r="AH37" s="1">
        <f t="shared" si="11"/>
        <v>850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4" t="s">
        <v>71</v>
      </c>
      <c r="B38" s="14" t="s">
        <v>33</v>
      </c>
      <c r="C38" s="14"/>
      <c r="D38" s="14"/>
      <c r="E38" s="14"/>
      <c r="F38" s="14"/>
      <c r="G38" s="15">
        <v>0</v>
      </c>
      <c r="H38" s="14">
        <v>35</v>
      </c>
      <c r="I38" s="14" t="s">
        <v>34</v>
      </c>
      <c r="J38" s="14"/>
      <c r="K38" s="14">
        <f t="shared" ref="K38:K69" si="17">E38-J38</f>
        <v>0</v>
      </c>
      <c r="L38" s="14"/>
      <c r="M38" s="14"/>
      <c r="N38" s="14"/>
      <c r="O38" s="14"/>
      <c r="P38" s="14">
        <f t="shared" si="5"/>
        <v>0</v>
      </c>
      <c r="Q38" s="16"/>
      <c r="R38" s="16"/>
      <c r="S38" s="16"/>
      <c r="T38" s="16"/>
      <c r="U38" s="16"/>
      <c r="V38" s="14"/>
      <c r="W38" s="14" t="e">
        <f t="shared" si="7"/>
        <v>#DIV/0!</v>
      </c>
      <c r="X38" s="14" t="e">
        <f t="shared" si="8"/>
        <v>#DIV/0!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45</v>
      </c>
      <c r="AF38" s="14">
        <f t="shared" si="9"/>
        <v>0</v>
      </c>
      <c r="AG38" s="14">
        <f t="shared" si="10"/>
        <v>0</v>
      </c>
      <c r="AH38" s="14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72</v>
      </c>
      <c r="B39" s="1" t="s">
        <v>33</v>
      </c>
      <c r="C39" s="1">
        <v>5.1870000000000003</v>
      </c>
      <c r="D39" s="1">
        <v>18.521999999999998</v>
      </c>
      <c r="E39" s="1"/>
      <c r="F39" s="1">
        <v>15.651999999999999</v>
      </c>
      <c r="G39" s="6">
        <v>1</v>
      </c>
      <c r="H39" s="1">
        <v>45</v>
      </c>
      <c r="I39" s="1" t="s">
        <v>34</v>
      </c>
      <c r="J39" s="1">
        <v>0.8</v>
      </c>
      <c r="K39" s="1">
        <f t="shared" si="17"/>
        <v>-0.8</v>
      </c>
      <c r="L39" s="1"/>
      <c r="M39" s="1"/>
      <c r="N39" s="1">
        <v>27.312000000000001</v>
      </c>
      <c r="O39" s="1"/>
      <c r="P39" s="1">
        <f t="shared" si="5"/>
        <v>0</v>
      </c>
      <c r="Q39" s="5"/>
      <c r="R39" s="5"/>
      <c r="S39" s="5">
        <f>Q39-R39-T39</f>
        <v>0</v>
      </c>
      <c r="T39" s="5"/>
      <c r="U39" s="5"/>
      <c r="V39" s="1"/>
      <c r="W39" s="1" t="e">
        <f t="shared" si="7"/>
        <v>#DIV/0!</v>
      </c>
      <c r="X39" s="1" t="e">
        <f t="shared" si="8"/>
        <v>#DIV/0!</v>
      </c>
      <c r="Y39" s="1">
        <v>1.3138000000000001</v>
      </c>
      <c r="Z39" s="1">
        <v>3.8111999999999999</v>
      </c>
      <c r="AA39" s="1">
        <v>2.1998000000000002</v>
      </c>
      <c r="AB39" s="1">
        <v>0.51419999999999999</v>
      </c>
      <c r="AC39" s="1">
        <v>1.0291999999999999</v>
      </c>
      <c r="AD39" s="1">
        <v>1.7889999999999999</v>
      </c>
      <c r="AE39" s="1"/>
      <c r="AF39" s="1">
        <f t="shared" si="9"/>
        <v>0</v>
      </c>
      <c r="AG39" s="1">
        <f t="shared" si="10"/>
        <v>0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4" t="s">
        <v>73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7"/>
        <v>0</v>
      </c>
      <c r="L40" s="14"/>
      <c r="M40" s="14"/>
      <c r="N40" s="14"/>
      <c r="O40" s="14"/>
      <c r="P40" s="14">
        <f t="shared" si="5"/>
        <v>0</v>
      </c>
      <c r="Q40" s="16"/>
      <c r="R40" s="16"/>
      <c r="S40" s="16"/>
      <c r="T40" s="16"/>
      <c r="U40" s="16"/>
      <c r="V40" s="14"/>
      <c r="W40" s="14" t="e">
        <f t="shared" si="7"/>
        <v>#DIV/0!</v>
      </c>
      <c r="X40" s="14" t="e">
        <f t="shared" si="8"/>
        <v>#DIV/0!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 t="s">
        <v>45</v>
      </c>
      <c r="AF40" s="14">
        <f t="shared" si="9"/>
        <v>0</v>
      </c>
      <c r="AG40" s="14">
        <f t="shared" si="10"/>
        <v>0</v>
      </c>
      <c r="AH40" s="14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0" t="s">
        <v>74</v>
      </c>
      <c r="B41" s="10" t="s">
        <v>33</v>
      </c>
      <c r="C41" s="10"/>
      <c r="D41" s="10">
        <v>5.8049999999999997</v>
      </c>
      <c r="E41" s="10"/>
      <c r="F41" s="10"/>
      <c r="G41" s="11">
        <v>0</v>
      </c>
      <c r="H41" s="10" t="e">
        <v>#N/A</v>
      </c>
      <c r="I41" s="10" t="s">
        <v>54</v>
      </c>
      <c r="J41" s="10"/>
      <c r="K41" s="10">
        <f t="shared" si="17"/>
        <v>0</v>
      </c>
      <c r="L41" s="10"/>
      <c r="M41" s="10"/>
      <c r="N41" s="10"/>
      <c r="O41" s="10"/>
      <c r="P41" s="10">
        <f t="shared" si="5"/>
        <v>0</v>
      </c>
      <c r="Q41" s="12"/>
      <c r="R41" s="12"/>
      <c r="S41" s="12"/>
      <c r="T41" s="12"/>
      <c r="U41" s="12"/>
      <c r="V41" s="10"/>
      <c r="W41" s="10" t="e">
        <f t="shared" si="7"/>
        <v>#DIV/0!</v>
      </c>
      <c r="X41" s="10" t="e">
        <f t="shared" si="8"/>
        <v>#DIV/0!</v>
      </c>
      <c r="Y41" s="10">
        <v>1.161</v>
      </c>
      <c r="Z41" s="10">
        <v>0.81199999999999994</v>
      </c>
      <c r="AA41" s="10">
        <v>0</v>
      </c>
      <c r="AB41" s="10">
        <v>0</v>
      </c>
      <c r="AC41" s="10">
        <v>0</v>
      </c>
      <c r="AD41" s="10">
        <v>0</v>
      </c>
      <c r="AE41" s="10"/>
      <c r="AF41" s="10">
        <f t="shared" si="9"/>
        <v>0</v>
      </c>
      <c r="AG41" s="10">
        <f t="shared" si="10"/>
        <v>0</v>
      </c>
      <c r="AH41" s="10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4" t="s">
        <v>75</v>
      </c>
      <c r="B42" s="14" t="s">
        <v>33</v>
      </c>
      <c r="C42" s="14"/>
      <c r="D42" s="14"/>
      <c r="E42" s="14"/>
      <c r="F42" s="14"/>
      <c r="G42" s="15">
        <v>0</v>
      </c>
      <c r="H42" s="14">
        <v>45</v>
      </c>
      <c r="I42" s="14" t="s">
        <v>34</v>
      </c>
      <c r="J42" s="14"/>
      <c r="K42" s="14">
        <f t="shared" si="17"/>
        <v>0</v>
      </c>
      <c r="L42" s="14"/>
      <c r="M42" s="14"/>
      <c r="N42" s="14"/>
      <c r="O42" s="14"/>
      <c r="P42" s="14">
        <f t="shared" si="5"/>
        <v>0</v>
      </c>
      <c r="Q42" s="16"/>
      <c r="R42" s="16"/>
      <c r="S42" s="16"/>
      <c r="T42" s="16"/>
      <c r="U42" s="16"/>
      <c r="V42" s="14"/>
      <c r="W42" s="14" t="e">
        <f t="shared" si="7"/>
        <v>#DIV/0!</v>
      </c>
      <c r="X42" s="14" t="e">
        <f t="shared" si="8"/>
        <v>#DIV/0!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 t="s">
        <v>45</v>
      </c>
      <c r="AF42" s="14">
        <f t="shared" si="9"/>
        <v>0</v>
      </c>
      <c r="AG42" s="14">
        <f t="shared" si="10"/>
        <v>0</v>
      </c>
      <c r="AH42" s="14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76</v>
      </c>
      <c r="B43" s="1" t="s">
        <v>33</v>
      </c>
      <c r="C43" s="1">
        <v>91.683000000000007</v>
      </c>
      <c r="D43" s="1">
        <v>46.512999999999998</v>
      </c>
      <c r="E43" s="1">
        <v>52.558</v>
      </c>
      <c r="F43" s="1">
        <v>67.102000000000004</v>
      </c>
      <c r="G43" s="6">
        <v>1</v>
      </c>
      <c r="H43" s="1">
        <v>45</v>
      </c>
      <c r="I43" s="1" t="s">
        <v>34</v>
      </c>
      <c r="J43" s="1">
        <v>51.5</v>
      </c>
      <c r="K43" s="1">
        <f t="shared" si="17"/>
        <v>1.0579999999999998</v>
      </c>
      <c r="L43" s="1"/>
      <c r="M43" s="1"/>
      <c r="N43" s="1"/>
      <c r="O43" s="1">
        <v>10</v>
      </c>
      <c r="P43" s="1">
        <f t="shared" si="5"/>
        <v>10.5116</v>
      </c>
      <c r="Q43" s="5">
        <f t="shared" ref="Q43:Q45" si="18">11*P43-O43-N43-F43</f>
        <v>38.525599999999997</v>
      </c>
      <c r="R43" s="5"/>
      <c r="S43" s="5">
        <f t="shared" ref="S43:S45" si="19">Q43-R43-T43</f>
        <v>38.525599999999997</v>
      </c>
      <c r="T43" s="5"/>
      <c r="U43" s="5"/>
      <c r="V43" s="1"/>
      <c r="W43" s="1">
        <f t="shared" si="7"/>
        <v>11</v>
      </c>
      <c r="X43" s="1">
        <f t="shared" si="8"/>
        <v>7.3349442520643864</v>
      </c>
      <c r="Y43" s="1">
        <v>9.7309999999999999</v>
      </c>
      <c r="Z43" s="1">
        <v>10.6912</v>
      </c>
      <c r="AA43" s="1">
        <v>9.6967999999999996</v>
      </c>
      <c r="AB43" s="1">
        <v>14.564</v>
      </c>
      <c r="AC43" s="1">
        <v>13.61</v>
      </c>
      <c r="AD43" s="1">
        <v>14.3134</v>
      </c>
      <c r="AE43" s="1"/>
      <c r="AF43" s="1">
        <f t="shared" si="9"/>
        <v>0</v>
      </c>
      <c r="AG43" s="1">
        <f t="shared" si="10"/>
        <v>39</v>
      </c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77</v>
      </c>
      <c r="B44" s="1" t="s">
        <v>33</v>
      </c>
      <c r="C44" s="1">
        <v>76.027000000000001</v>
      </c>
      <c r="D44" s="1"/>
      <c r="E44" s="1">
        <v>22.102</v>
      </c>
      <c r="F44" s="1">
        <v>27.28</v>
      </c>
      <c r="G44" s="6">
        <v>1</v>
      </c>
      <c r="H44" s="1">
        <v>45</v>
      </c>
      <c r="I44" s="1" t="s">
        <v>34</v>
      </c>
      <c r="J44" s="1">
        <v>23.3</v>
      </c>
      <c r="K44" s="1">
        <f t="shared" si="17"/>
        <v>-1.1980000000000004</v>
      </c>
      <c r="L44" s="1"/>
      <c r="M44" s="1"/>
      <c r="N44" s="1">
        <v>10</v>
      </c>
      <c r="O44" s="1">
        <v>10</v>
      </c>
      <c r="P44" s="1">
        <f t="shared" si="5"/>
        <v>4.4203999999999999</v>
      </c>
      <c r="Q44" s="5"/>
      <c r="R44" s="5"/>
      <c r="S44" s="5">
        <f t="shared" si="19"/>
        <v>0</v>
      </c>
      <c r="T44" s="5"/>
      <c r="U44" s="5"/>
      <c r="V44" s="1"/>
      <c r="W44" s="1">
        <f t="shared" si="7"/>
        <v>10.695864627635508</v>
      </c>
      <c r="X44" s="1">
        <f t="shared" si="8"/>
        <v>10.695864627635508</v>
      </c>
      <c r="Y44" s="1">
        <v>4.7624000000000004</v>
      </c>
      <c r="Z44" s="1">
        <v>7.0272000000000006</v>
      </c>
      <c r="AA44" s="1">
        <v>6.0157999999999996</v>
      </c>
      <c r="AB44" s="1">
        <v>8.2227999999999994</v>
      </c>
      <c r="AC44" s="1">
        <v>10.541399999999999</v>
      </c>
      <c r="AD44" s="1">
        <v>11.2226</v>
      </c>
      <c r="AE44" s="1"/>
      <c r="AF44" s="1">
        <f t="shared" si="9"/>
        <v>0</v>
      </c>
      <c r="AG44" s="1">
        <f t="shared" si="10"/>
        <v>0</v>
      </c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78</v>
      </c>
      <c r="B45" s="1" t="s">
        <v>40</v>
      </c>
      <c r="C45" s="1">
        <v>1083</v>
      </c>
      <c r="D45" s="1">
        <v>684</v>
      </c>
      <c r="E45" s="1">
        <v>809</v>
      </c>
      <c r="F45" s="1">
        <v>626</v>
      </c>
      <c r="G45" s="6">
        <v>0.4</v>
      </c>
      <c r="H45" s="1">
        <v>45</v>
      </c>
      <c r="I45" s="1" t="s">
        <v>34</v>
      </c>
      <c r="J45" s="1">
        <v>823</v>
      </c>
      <c r="K45" s="1">
        <f t="shared" si="17"/>
        <v>-14</v>
      </c>
      <c r="L45" s="1"/>
      <c r="M45" s="1"/>
      <c r="N45" s="1">
        <v>487.59999999999991</v>
      </c>
      <c r="O45" s="1">
        <v>403.40000000000009</v>
      </c>
      <c r="P45" s="1">
        <f t="shared" si="5"/>
        <v>161.80000000000001</v>
      </c>
      <c r="Q45" s="5">
        <f t="shared" si="18"/>
        <v>262.80000000000018</v>
      </c>
      <c r="R45" s="5"/>
      <c r="S45" s="5">
        <f t="shared" si="19"/>
        <v>262.80000000000018</v>
      </c>
      <c r="T45" s="5"/>
      <c r="U45" s="5"/>
      <c r="V45" s="1"/>
      <c r="W45" s="1">
        <f t="shared" si="7"/>
        <v>11</v>
      </c>
      <c r="X45" s="1">
        <f t="shared" si="8"/>
        <v>9.3757725587144609</v>
      </c>
      <c r="Y45" s="1">
        <v>172.6</v>
      </c>
      <c r="Z45" s="1">
        <v>180.6</v>
      </c>
      <c r="AA45" s="1">
        <v>172.8</v>
      </c>
      <c r="AB45" s="1">
        <v>199.6</v>
      </c>
      <c r="AC45" s="1">
        <v>194.4</v>
      </c>
      <c r="AD45" s="1">
        <v>165.44</v>
      </c>
      <c r="AE45" s="1"/>
      <c r="AF45" s="1">
        <f t="shared" si="9"/>
        <v>0</v>
      </c>
      <c r="AG45" s="1">
        <f t="shared" si="10"/>
        <v>105</v>
      </c>
      <c r="AH45" s="1">
        <f t="shared" si="11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4" t="s">
        <v>79</v>
      </c>
      <c r="B46" s="14" t="s">
        <v>40</v>
      </c>
      <c r="C46" s="14"/>
      <c r="D46" s="14"/>
      <c r="E46" s="14"/>
      <c r="F46" s="14"/>
      <c r="G46" s="15">
        <v>0</v>
      </c>
      <c r="H46" s="14">
        <v>50</v>
      </c>
      <c r="I46" s="14" t="s">
        <v>34</v>
      </c>
      <c r="J46" s="14"/>
      <c r="K46" s="14">
        <f t="shared" si="17"/>
        <v>0</v>
      </c>
      <c r="L46" s="14"/>
      <c r="M46" s="14"/>
      <c r="N46" s="14"/>
      <c r="O46" s="14"/>
      <c r="P46" s="14">
        <f t="shared" si="5"/>
        <v>0</v>
      </c>
      <c r="Q46" s="16"/>
      <c r="R46" s="16"/>
      <c r="S46" s="16"/>
      <c r="T46" s="16"/>
      <c r="U46" s="16"/>
      <c r="V46" s="14"/>
      <c r="W46" s="14" t="e">
        <f t="shared" si="7"/>
        <v>#DIV/0!</v>
      </c>
      <c r="X46" s="14" t="e">
        <f t="shared" si="8"/>
        <v>#DIV/0!</v>
      </c>
      <c r="Y46" s="14">
        <v>0</v>
      </c>
      <c r="Z46" s="14">
        <v>0.2</v>
      </c>
      <c r="AA46" s="14">
        <v>0.2</v>
      </c>
      <c r="AB46" s="14">
        <v>0</v>
      </c>
      <c r="AC46" s="14">
        <v>0</v>
      </c>
      <c r="AD46" s="14">
        <v>0</v>
      </c>
      <c r="AE46" s="14" t="s">
        <v>45</v>
      </c>
      <c r="AF46" s="14">
        <f t="shared" si="9"/>
        <v>0</v>
      </c>
      <c r="AG46" s="14">
        <f t="shared" si="10"/>
        <v>0</v>
      </c>
      <c r="AH46" s="14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80</v>
      </c>
      <c r="B47" s="1" t="s">
        <v>40</v>
      </c>
      <c r="C47" s="1">
        <v>911</v>
      </c>
      <c r="D47" s="1">
        <v>624</v>
      </c>
      <c r="E47" s="1">
        <v>820</v>
      </c>
      <c r="F47" s="1">
        <v>486</v>
      </c>
      <c r="G47" s="6">
        <v>0.4</v>
      </c>
      <c r="H47" s="1">
        <v>45</v>
      </c>
      <c r="I47" s="1" t="s">
        <v>34</v>
      </c>
      <c r="J47" s="1">
        <v>827</v>
      </c>
      <c r="K47" s="1">
        <f t="shared" si="17"/>
        <v>-7</v>
      </c>
      <c r="L47" s="1"/>
      <c r="M47" s="1"/>
      <c r="N47" s="1">
        <v>370.19999999999982</v>
      </c>
      <c r="O47" s="1">
        <v>480.80000000000018</v>
      </c>
      <c r="P47" s="1">
        <f t="shared" si="5"/>
        <v>164</v>
      </c>
      <c r="Q47" s="5">
        <f t="shared" ref="Q47:Q48" si="20">11*P47-O47-N47-F47</f>
        <v>467</v>
      </c>
      <c r="R47" s="5"/>
      <c r="S47" s="5">
        <f t="shared" ref="S47:S48" si="21">Q47-R47-T47</f>
        <v>267</v>
      </c>
      <c r="T47" s="5">
        <v>200</v>
      </c>
      <c r="U47" s="5"/>
      <c r="V47" s="1"/>
      <c r="W47" s="1">
        <f t="shared" si="7"/>
        <v>11</v>
      </c>
      <c r="X47" s="1">
        <f t="shared" si="8"/>
        <v>8.1524390243902438</v>
      </c>
      <c r="Y47" s="1">
        <v>158.19999999999999</v>
      </c>
      <c r="Z47" s="1">
        <v>152.19999999999999</v>
      </c>
      <c r="AA47" s="1">
        <v>149.4</v>
      </c>
      <c r="AB47" s="1">
        <v>170.8</v>
      </c>
      <c r="AC47" s="1">
        <v>165.2</v>
      </c>
      <c r="AD47" s="1">
        <v>148.84</v>
      </c>
      <c r="AE47" s="1"/>
      <c r="AF47" s="1">
        <f t="shared" si="9"/>
        <v>0</v>
      </c>
      <c r="AG47" s="1">
        <f t="shared" si="10"/>
        <v>107</v>
      </c>
      <c r="AH47" s="1">
        <f t="shared" si="11"/>
        <v>80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81</v>
      </c>
      <c r="B48" s="1" t="s">
        <v>33</v>
      </c>
      <c r="C48" s="1">
        <v>497.36399999999998</v>
      </c>
      <c r="D48" s="1">
        <v>411.93400000000003</v>
      </c>
      <c r="E48" s="1">
        <v>401.51499999999999</v>
      </c>
      <c r="F48" s="1">
        <v>420.79399999999998</v>
      </c>
      <c r="G48" s="6">
        <v>1</v>
      </c>
      <c r="H48" s="1">
        <v>45</v>
      </c>
      <c r="I48" s="1" t="s">
        <v>34</v>
      </c>
      <c r="J48" s="1">
        <v>361.77199999999999</v>
      </c>
      <c r="K48" s="1">
        <f t="shared" si="17"/>
        <v>39.742999999999995</v>
      </c>
      <c r="L48" s="1"/>
      <c r="M48" s="1"/>
      <c r="N48" s="1"/>
      <c r="O48" s="1">
        <v>105.30500000000011</v>
      </c>
      <c r="P48" s="1">
        <f t="shared" si="5"/>
        <v>80.302999999999997</v>
      </c>
      <c r="Q48" s="5">
        <f t="shared" si="20"/>
        <v>357.23399999999992</v>
      </c>
      <c r="R48" s="5"/>
      <c r="S48" s="5">
        <f t="shared" si="21"/>
        <v>357.23399999999992</v>
      </c>
      <c r="T48" s="5"/>
      <c r="U48" s="5"/>
      <c r="V48" s="1"/>
      <c r="W48" s="1">
        <f t="shared" si="7"/>
        <v>11</v>
      </c>
      <c r="X48" s="1">
        <f t="shared" si="8"/>
        <v>6.5514239816694282</v>
      </c>
      <c r="Y48" s="1">
        <v>67.236400000000003</v>
      </c>
      <c r="Z48" s="1">
        <v>54.687600000000003</v>
      </c>
      <c r="AA48" s="1">
        <v>66.776199999999989</v>
      </c>
      <c r="AB48" s="1">
        <v>93.555399999999992</v>
      </c>
      <c r="AC48" s="1">
        <v>81.1738</v>
      </c>
      <c r="AD48" s="1">
        <v>72.007599999999996</v>
      </c>
      <c r="AE48" s="1"/>
      <c r="AF48" s="1">
        <f t="shared" si="9"/>
        <v>0</v>
      </c>
      <c r="AG48" s="1">
        <f t="shared" si="10"/>
        <v>357</v>
      </c>
      <c r="AH48" s="1">
        <f t="shared" si="11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4" t="s">
        <v>82</v>
      </c>
      <c r="B49" s="14" t="s">
        <v>40</v>
      </c>
      <c r="C49" s="14"/>
      <c r="D49" s="14"/>
      <c r="E49" s="14"/>
      <c r="F49" s="14"/>
      <c r="G49" s="15">
        <v>0</v>
      </c>
      <c r="H49" s="14" t="e">
        <v>#N/A</v>
      </c>
      <c r="I49" s="14" t="s">
        <v>34</v>
      </c>
      <c r="J49" s="14"/>
      <c r="K49" s="14">
        <f t="shared" si="17"/>
        <v>0</v>
      </c>
      <c r="L49" s="14"/>
      <c r="M49" s="14"/>
      <c r="N49" s="14"/>
      <c r="O49" s="14"/>
      <c r="P49" s="14">
        <f t="shared" si="5"/>
        <v>0</v>
      </c>
      <c r="Q49" s="16"/>
      <c r="R49" s="16"/>
      <c r="S49" s="16"/>
      <c r="T49" s="16"/>
      <c r="U49" s="16"/>
      <c r="V49" s="14"/>
      <c r="W49" s="14" t="e">
        <f t="shared" si="7"/>
        <v>#DIV/0!</v>
      </c>
      <c r="X49" s="14" t="e">
        <f t="shared" si="8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 t="s">
        <v>45</v>
      </c>
      <c r="AF49" s="14">
        <f t="shared" si="9"/>
        <v>0</v>
      </c>
      <c r="AG49" s="14">
        <f t="shared" si="10"/>
        <v>0</v>
      </c>
      <c r="AH49" s="14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83</v>
      </c>
      <c r="B50" s="1" t="s">
        <v>40</v>
      </c>
      <c r="C50" s="1">
        <v>173</v>
      </c>
      <c r="D50" s="1">
        <v>236</v>
      </c>
      <c r="E50" s="1">
        <v>117</v>
      </c>
      <c r="F50" s="1">
        <v>225</v>
      </c>
      <c r="G50" s="6">
        <v>0.35</v>
      </c>
      <c r="H50" s="1">
        <v>40</v>
      </c>
      <c r="I50" s="1" t="s">
        <v>34</v>
      </c>
      <c r="J50" s="1">
        <v>164</v>
      </c>
      <c r="K50" s="1">
        <f t="shared" si="17"/>
        <v>-47</v>
      </c>
      <c r="L50" s="1"/>
      <c r="M50" s="1"/>
      <c r="N50" s="1">
        <v>184.14179999999999</v>
      </c>
      <c r="O50" s="1"/>
      <c r="P50" s="1">
        <f t="shared" si="5"/>
        <v>23.4</v>
      </c>
      <c r="Q50" s="5"/>
      <c r="R50" s="5"/>
      <c r="S50" s="5">
        <f t="shared" ref="S50:S58" si="22">Q50-R50-T50</f>
        <v>0</v>
      </c>
      <c r="T50" s="5"/>
      <c r="U50" s="5"/>
      <c r="V50" s="1"/>
      <c r="W50" s="1">
        <f t="shared" si="7"/>
        <v>17.48469230769231</v>
      </c>
      <c r="X50" s="1">
        <f t="shared" si="8"/>
        <v>17.48469230769231</v>
      </c>
      <c r="Y50" s="1">
        <v>35.200000000000003</v>
      </c>
      <c r="Z50" s="1">
        <v>48.141800000000003</v>
      </c>
      <c r="AA50" s="1">
        <v>39.341799999999999</v>
      </c>
      <c r="AB50" s="1">
        <v>33</v>
      </c>
      <c r="AC50" s="1">
        <v>35.200000000000003</v>
      </c>
      <c r="AD50" s="1">
        <v>31.8</v>
      </c>
      <c r="AE50" s="1"/>
      <c r="AF50" s="1">
        <f t="shared" si="9"/>
        <v>0</v>
      </c>
      <c r="AG50" s="1">
        <f t="shared" si="10"/>
        <v>0</v>
      </c>
      <c r="AH50" s="1">
        <f t="shared" si="11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84</v>
      </c>
      <c r="B51" s="1" t="s">
        <v>33</v>
      </c>
      <c r="C51" s="1">
        <v>27.789000000000001</v>
      </c>
      <c r="D51" s="1">
        <v>30.111999999999998</v>
      </c>
      <c r="E51" s="1">
        <v>25.27</v>
      </c>
      <c r="F51" s="1">
        <v>22.004000000000001</v>
      </c>
      <c r="G51" s="6">
        <v>1</v>
      </c>
      <c r="H51" s="1">
        <v>40</v>
      </c>
      <c r="I51" s="1" t="s">
        <v>34</v>
      </c>
      <c r="J51" s="1">
        <v>26.1</v>
      </c>
      <c r="K51" s="1">
        <f t="shared" si="17"/>
        <v>-0.83000000000000185</v>
      </c>
      <c r="L51" s="1"/>
      <c r="M51" s="1"/>
      <c r="N51" s="1">
        <v>20.433399999999999</v>
      </c>
      <c r="O51" s="1">
        <v>10</v>
      </c>
      <c r="P51" s="1">
        <f t="shared" si="5"/>
        <v>5.0540000000000003</v>
      </c>
      <c r="Q51" s="5">
        <v>10</v>
      </c>
      <c r="R51" s="5"/>
      <c r="S51" s="5">
        <f t="shared" si="22"/>
        <v>10</v>
      </c>
      <c r="T51" s="5"/>
      <c r="U51" s="5"/>
      <c r="V51" s="1"/>
      <c r="W51" s="1">
        <f t="shared" si="7"/>
        <v>12.354056193114364</v>
      </c>
      <c r="X51" s="1">
        <f t="shared" si="8"/>
        <v>10.37542540561931</v>
      </c>
      <c r="Y51" s="1">
        <v>5.0129999999999999</v>
      </c>
      <c r="Z51" s="1">
        <v>5.8423999999999996</v>
      </c>
      <c r="AA51" s="1">
        <v>5.1567999999999996</v>
      </c>
      <c r="AB51" s="1">
        <v>5.1482000000000001</v>
      </c>
      <c r="AC51" s="1">
        <v>6.0042</v>
      </c>
      <c r="AD51" s="1">
        <v>4.0098000000000003</v>
      </c>
      <c r="AE51" s="1"/>
      <c r="AF51" s="1">
        <f t="shared" si="9"/>
        <v>0</v>
      </c>
      <c r="AG51" s="1">
        <f t="shared" si="10"/>
        <v>10</v>
      </c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85</v>
      </c>
      <c r="B52" s="1" t="s">
        <v>40</v>
      </c>
      <c r="C52" s="1">
        <v>508</v>
      </c>
      <c r="D52" s="1">
        <v>612</v>
      </c>
      <c r="E52" s="1">
        <v>515</v>
      </c>
      <c r="F52" s="1">
        <v>437</v>
      </c>
      <c r="G52" s="6">
        <v>0.4</v>
      </c>
      <c r="H52" s="1">
        <v>40</v>
      </c>
      <c r="I52" s="1" t="s">
        <v>34</v>
      </c>
      <c r="J52" s="1">
        <v>522</v>
      </c>
      <c r="K52" s="1">
        <f t="shared" si="17"/>
        <v>-7</v>
      </c>
      <c r="L52" s="1"/>
      <c r="M52" s="1"/>
      <c r="N52" s="1">
        <v>254.8</v>
      </c>
      <c r="O52" s="1"/>
      <c r="P52" s="1">
        <f t="shared" si="5"/>
        <v>103</v>
      </c>
      <c r="Q52" s="5">
        <f t="shared" ref="Q52:Q58" si="23">11*P52-O52-N52-F52</f>
        <v>441.20000000000005</v>
      </c>
      <c r="R52" s="5"/>
      <c r="S52" s="5">
        <f t="shared" si="22"/>
        <v>241.20000000000005</v>
      </c>
      <c r="T52" s="5">
        <v>200</v>
      </c>
      <c r="U52" s="5"/>
      <c r="V52" s="1"/>
      <c r="W52" s="1">
        <f t="shared" si="7"/>
        <v>11</v>
      </c>
      <c r="X52" s="1">
        <f t="shared" si="8"/>
        <v>6.7165048543689316</v>
      </c>
      <c r="Y52" s="1">
        <v>89</v>
      </c>
      <c r="Z52" s="1">
        <v>109.8</v>
      </c>
      <c r="AA52" s="1">
        <v>110.8</v>
      </c>
      <c r="AB52" s="1">
        <v>117</v>
      </c>
      <c r="AC52" s="1">
        <v>106.4</v>
      </c>
      <c r="AD52" s="1">
        <v>90.44</v>
      </c>
      <c r="AE52" s="1"/>
      <c r="AF52" s="1">
        <f t="shared" si="9"/>
        <v>0</v>
      </c>
      <c r="AG52" s="1">
        <f t="shared" si="10"/>
        <v>96</v>
      </c>
      <c r="AH52" s="1">
        <f t="shared" si="11"/>
        <v>80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86</v>
      </c>
      <c r="B53" s="1" t="s">
        <v>40</v>
      </c>
      <c r="C53" s="1">
        <v>873</v>
      </c>
      <c r="D53" s="1">
        <v>624</v>
      </c>
      <c r="E53" s="1">
        <v>697</v>
      </c>
      <c r="F53" s="1">
        <v>508</v>
      </c>
      <c r="G53" s="6">
        <v>0.4</v>
      </c>
      <c r="H53" s="1">
        <v>45</v>
      </c>
      <c r="I53" s="1" t="s">
        <v>34</v>
      </c>
      <c r="J53" s="1">
        <v>694</v>
      </c>
      <c r="K53" s="1">
        <f t="shared" si="17"/>
        <v>3</v>
      </c>
      <c r="L53" s="1"/>
      <c r="M53" s="1"/>
      <c r="N53" s="1">
        <v>414.80000000000018</v>
      </c>
      <c r="O53" s="1">
        <v>140.19999999999979</v>
      </c>
      <c r="P53" s="1">
        <f t="shared" si="5"/>
        <v>139.4</v>
      </c>
      <c r="Q53" s="5">
        <f t="shared" si="23"/>
        <v>470.40000000000009</v>
      </c>
      <c r="R53" s="5"/>
      <c r="S53" s="5">
        <f t="shared" si="22"/>
        <v>270.40000000000009</v>
      </c>
      <c r="T53" s="5">
        <v>200</v>
      </c>
      <c r="U53" s="5"/>
      <c r="V53" s="1"/>
      <c r="W53" s="1">
        <f t="shared" si="7"/>
        <v>11</v>
      </c>
      <c r="X53" s="1">
        <f t="shared" si="8"/>
        <v>7.6255380200860827</v>
      </c>
      <c r="Y53" s="1">
        <v>132</v>
      </c>
      <c r="Z53" s="1">
        <v>152.80000000000001</v>
      </c>
      <c r="AA53" s="1">
        <v>148.6</v>
      </c>
      <c r="AB53" s="1">
        <v>165.4</v>
      </c>
      <c r="AC53" s="1">
        <v>161.19999999999999</v>
      </c>
      <c r="AD53" s="1">
        <v>146.63999999999999</v>
      </c>
      <c r="AE53" s="1"/>
      <c r="AF53" s="1">
        <f t="shared" si="9"/>
        <v>0</v>
      </c>
      <c r="AG53" s="1">
        <f t="shared" si="10"/>
        <v>108</v>
      </c>
      <c r="AH53" s="1">
        <f t="shared" si="11"/>
        <v>80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87</v>
      </c>
      <c r="B54" s="1" t="s">
        <v>33</v>
      </c>
      <c r="C54" s="1">
        <v>33.21</v>
      </c>
      <c r="D54" s="1">
        <v>51.52</v>
      </c>
      <c r="E54" s="1">
        <v>35.283999999999999</v>
      </c>
      <c r="F54" s="1">
        <v>34.21</v>
      </c>
      <c r="G54" s="6">
        <v>1</v>
      </c>
      <c r="H54" s="1">
        <v>40</v>
      </c>
      <c r="I54" s="1" t="s">
        <v>34</v>
      </c>
      <c r="J54" s="1">
        <v>36.1</v>
      </c>
      <c r="K54" s="1">
        <f t="shared" si="17"/>
        <v>-0.8160000000000025</v>
      </c>
      <c r="L54" s="1"/>
      <c r="M54" s="1"/>
      <c r="N54" s="1">
        <v>13.049600000000011</v>
      </c>
      <c r="O54" s="1">
        <v>10.36539999999999</v>
      </c>
      <c r="P54" s="1">
        <f t="shared" si="5"/>
        <v>7.0568</v>
      </c>
      <c r="Q54" s="5">
        <f t="shared" si="23"/>
        <v>19.999799999999986</v>
      </c>
      <c r="R54" s="5"/>
      <c r="S54" s="5">
        <f t="shared" si="22"/>
        <v>19.999799999999986</v>
      </c>
      <c r="T54" s="5"/>
      <c r="U54" s="5"/>
      <c r="V54" s="1"/>
      <c r="W54" s="1">
        <f t="shared" si="7"/>
        <v>11</v>
      </c>
      <c r="X54" s="1">
        <f t="shared" si="8"/>
        <v>8.1658825529985268</v>
      </c>
      <c r="Y54" s="1">
        <v>6.4802000000000008</v>
      </c>
      <c r="Z54" s="1">
        <v>8.0096000000000007</v>
      </c>
      <c r="AA54" s="1">
        <v>8.0063999999999993</v>
      </c>
      <c r="AB54" s="1">
        <v>8.3000000000000007</v>
      </c>
      <c r="AC54" s="1">
        <v>8.0129999999999999</v>
      </c>
      <c r="AD54" s="1">
        <v>3.4965999999999999</v>
      </c>
      <c r="AE54" s="1"/>
      <c r="AF54" s="1">
        <f t="shared" si="9"/>
        <v>0</v>
      </c>
      <c r="AG54" s="1">
        <f t="shared" si="10"/>
        <v>20</v>
      </c>
      <c r="AH54" s="1">
        <f t="shared" si="1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88</v>
      </c>
      <c r="B55" s="1" t="s">
        <v>40</v>
      </c>
      <c r="C55" s="1">
        <v>355</v>
      </c>
      <c r="D55" s="1">
        <v>192</v>
      </c>
      <c r="E55" s="1">
        <v>199</v>
      </c>
      <c r="F55" s="1">
        <v>254</v>
      </c>
      <c r="G55" s="6">
        <v>0.35</v>
      </c>
      <c r="H55" s="1">
        <v>40</v>
      </c>
      <c r="I55" s="1" t="s">
        <v>34</v>
      </c>
      <c r="J55" s="1">
        <v>206</v>
      </c>
      <c r="K55" s="1">
        <f t="shared" si="17"/>
        <v>-7</v>
      </c>
      <c r="L55" s="1"/>
      <c r="M55" s="1"/>
      <c r="N55" s="1">
        <v>179.4</v>
      </c>
      <c r="O55" s="1"/>
      <c r="P55" s="1">
        <f t="shared" si="5"/>
        <v>39.799999999999997</v>
      </c>
      <c r="Q55" s="5"/>
      <c r="R55" s="5"/>
      <c r="S55" s="5">
        <f t="shared" si="22"/>
        <v>0</v>
      </c>
      <c r="T55" s="5"/>
      <c r="U55" s="5"/>
      <c r="V55" s="1"/>
      <c r="W55" s="1">
        <f t="shared" si="7"/>
        <v>10.889447236180905</v>
      </c>
      <c r="X55" s="1">
        <f t="shared" si="8"/>
        <v>10.889447236180905</v>
      </c>
      <c r="Y55" s="1">
        <v>44</v>
      </c>
      <c r="Z55" s="1">
        <v>59.4</v>
      </c>
      <c r="AA55" s="1">
        <v>53.2</v>
      </c>
      <c r="AB55" s="1">
        <v>52.6</v>
      </c>
      <c r="AC55" s="1">
        <v>59.2</v>
      </c>
      <c r="AD55" s="1">
        <v>55.8</v>
      </c>
      <c r="AE55" s="1"/>
      <c r="AF55" s="1">
        <f t="shared" si="9"/>
        <v>0</v>
      </c>
      <c r="AG55" s="1">
        <f t="shared" si="10"/>
        <v>0</v>
      </c>
      <c r="AH55" s="1">
        <f t="shared" si="11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89</v>
      </c>
      <c r="B56" s="1" t="s">
        <v>40</v>
      </c>
      <c r="C56" s="1">
        <v>218</v>
      </c>
      <c r="D56" s="1">
        <v>497</v>
      </c>
      <c r="E56" s="1">
        <v>271</v>
      </c>
      <c r="F56" s="1">
        <v>335</v>
      </c>
      <c r="G56" s="6">
        <v>0.4</v>
      </c>
      <c r="H56" s="1">
        <v>40</v>
      </c>
      <c r="I56" s="1" t="s">
        <v>34</v>
      </c>
      <c r="J56" s="1">
        <v>270</v>
      </c>
      <c r="K56" s="1">
        <f t="shared" si="17"/>
        <v>1</v>
      </c>
      <c r="L56" s="1"/>
      <c r="M56" s="1"/>
      <c r="N56" s="1">
        <v>121.40000000000011</v>
      </c>
      <c r="O56" s="1">
        <v>125.59999999999989</v>
      </c>
      <c r="P56" s="1">
        <f t="shared" si="5"/>
        <v>54.2</v>
      </c>
      <c r="Q56" s="5">
        <f t="shared" si="23"/>
        <v>14.200000000000045</v>
      </c>
      <c r="R56" s="5"/>
      <c r="S56" s="5">
        <f t="shared" si="22"/>
        <v>14.200000000000045</v>
      </c>
      <c r="T56" s="5"/>
      <c r="U56" s="5"/>
      <c r="V56" s="1"/>
      <c r="W56" s="1">
        <f t="shared" si="7"/>
        <v>11</v>
      </c>
      <c r="X56" s="1">
        <f t="shared" si="8"/>
        <v>10.7380073800738</v>
      </c>
      <c r="Y56" s="1">
        <v>64</v>
      </c>
      <c r="Z56" s="1">
        <v>64.400000000000006</v>
      </c>
      <c r="AA56" s="1">
        <v>67.8</v>
      </c>
      <c r="AB56" s="1">
        <v>73.2</v>
      </c>
      <c r="AC56" s="1">
        <v>55.2</v>
      </c>
      <c r="AD56" s="1">
        <v>50.4</v>
      </c>
      <c r="AE56" s="1"/>
      <c r="AF56" s="1">
        <f t="shared" si="9"/>
        <v>0</v>
      </c>
      <c r="AG56" s="1">
        <f t="shared" si="10"/>
        <v>6</v>
      </c>
      <c r="AH56" s="1">
        <f t="shared" si="1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90</v>
      </c>
      <c r="B57" s="1" t="s">
        <v>33</v>
      </c>
      <c r="C57" s="1">
        <v>183.21600000000001</v>
      </c>
      <c r="D57" s="1">
        <v>281.39100000000002</v>
      </c>
      <c r="E57" s="1">
        <v>165.51300000000001</v>
      </c>
      <c r="F57" s="1">
        <v>186.64599999999999</v>
      </c>
      <c r="G57" s="6">
        <v>1</v>
      </c>
      <c r="H57" s="1">
        <v>50</v>
      </c>
      <c r="I57" s="1" t="s">
        <v>34</v>
      </c>
      <c r="J57" s="1">
        <v>152.13</v>
      </c>
      <c r="K57" s="1">
        <f t="shared" si="17"/>
        <v>13.38300000000001</v>
      </c>
      <c r="L57" s="1"/>
      <c r="M57" s="1"/>
      <c r="N57" s="1"/>
      <c r="O57" s="1">
        <v>72.206999999999994</v>
      </c>
      <c r="P57" s="1">
        <f t="shared" si="5"/>
        <v>33.102600000000002</v>
      </c>
      <c r="Q57" s="5">
        <f t="shared" si="23"/>
        <v>105.27560000000003</v>
      </c>
      <c r="R57" s="5"/>
      <c r="S57" s="5">
        <f t="shared" si="22"/>
        <v>105.27560000000003</v>
      </c>
      <c r="T57" s="5"/>
      <c r="U57" s="5"/>
      <c r="V57" s="1"/>
      <c r="W57" s="1">
        <f t="shared" si="7"/>
        <v>11</v>
      </c>
      <c r="X57" s="1">
        <f t="shared" si="8"/>
        <v>7.8197180886093518</v>
      </c>
      <c r="Y57" s="1">
        <v>32.643799999999999</v>
      </c>
      <c r="Z57" s="1">
        <v>28.814599999999999</v>
      </c>
      <c r="AA57" s="1">
        <v>33.1676</v>
      </c>
      <c r="AB57" s="1">
        <v>44.707000000000001</v>
      </c>
      <c r="AC57" s="1">
        <v>33.571199999999997</v>
      </c>
      <c r="AD57" s="1">
        <v>29.412600000000001</v>
      </c>
      <c r="AE57" s="1"/>
      <c r="AF57" s="1">
        <f t="shared" si="9"/>
        <v>0</v>
      </c>
      <c r="AG57" s="1">
        <f t="shared" si="10"/>
        <v>105</v>
      </c>
      <c r="AH57" s="1">
        <f t="shared" si="1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91</v>
      </c>
      <c r="B58" s="1" t="s">
        <v>33</v>
      </c>
      <c r="C58" s="1">
        <v>599.58799999999997</v>
      </c>
      <c r="D58" s="1">
        <v>291.15499999999997</v>
      </c>
      <c r="E58" s="1">
        <v>401.97699999999998</v>
      </c>
      <c r="F58" s="1">
        <v>356.95100000000002</v>
      </c>
      <c r="G58" s="6">
        <v>1</v>
      </c>
      <c r="H58" s="1">
        <v>50</v>
      </c>
      <c r="I58" s="1" t="s">
        <v>34</v>
      </c>
      <c r="J58" s="1">
        <v>391.52</v>
      </c>
      <c r="K58" s="1">
        <f t="shared" si="17"/>
        <v>10.456999999999994</v>
      </c>
      <c r="L58" s="1"/>
      <c r="M58" s="1"/>
      <c r="N58" s="1">
        <v>68.841219999999907</v>
      </c>
      <c r="O58" s="1">
        <v>272.1967800000001</v>
      </c>
      <c r="P58" s="1">
        <f t="shared" si="5"/>
        <v>80.395399999999995</v>
      </c>
      <c r="Q58" s="5">
        <f t="shared" si="23"/>
        <v>186.36039999999991</v>
      </c>
      <c r="R58" s="5"/>
      <c r="S58" s="5">
        <f t="shared" si="22"/>
        <v>186.36039999999991</v>
      </c>
      <c r="T58" s="5"/>
      <c r="U58" s="5"/>
      <c r="V58" s="1"/>
      <c r="W58" s="1">
        <f t="shared" si="7"/>
        <v>11</v>
      </c>
      <c r="X58" s="1">
        <f t="shared" si="8"/>
        <v>8.6819519524748934</v>
      </c>
      <c r="Y58" s="1">
        <v>80.369600000000005</v>
      </c>
      <c r="Z58" s="1">
        <v>75.719399999999993</v>
      </c>
      <c r="AA58" s="1">
        <v>76.412999999999997</v>
      </c>
      <c r="AB58" s="1">
        <v>99.461600000000004</v>
      </c>
      <c r="AC58" s="1">
        <v>96.679200000000009</v>
      </c>
      <c r="AD58" s="1">
        <v>83.111400000000003</v>
      </c>
      <c r="AE58" s="1"/>
      <c r="AF58" s="1">
        <f t="shared" si="9"/>
        <v>0</v>
      </c>
      <c r="AG58" s="1">
        <f t="shared" si="10"/>
        <v>186</v>
      </c>
      <c r="AH58" s="1">
        <f t="shared" si="1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4" t="s">
        <v>92</v>
      </c>
      <c r="B59" s="14" t="s">
        <v>33</v>
      </c>
      <c r="C59" s="14"/>
      <c r="D59" s="14"/>
      <c r="E59" s="14"/>
      <c r="F59" s="14"/>
      <c r="G59" s="15">
        <v>0</v>
      </c>
      <c r="H59" s="14" t="e">
        <v>#N/A</v>
      </c>
      <c r="I59" s="14" t="s">
        <v>34</v>
      </c>
      <c r="J59" s="14"/>
      <c r="K59" s="14">
        <f t="shared" si="17"/>
        <v>0</v>
      </c>
      <c r="L59" s="14"/>
      <c r="M59" s="14"/>
      <c r="N59" s="14"/>
      <c r="O59" s="14"/>
      <c r="P59" s="14">
        <f t="shared" si="5"/>
        <v>0</v>
      </c>
      <c r="Q59" s="16"/>
      <c r="R59" s="16"/>
      <c r="S59" s="16"/>
      <c r="T59" s="16"/>
      <c r="U59" s="16"/>
      <c r="V59" s="14"/>
      <c r="W59" s="14" t="e">
        <f t="shared" si="7"/>
        <v>#DIV/0!</v>
      </c>
      <c r="X59" s="14" t="e">
        <f t="shared" si="8"/>
        <v>#DIV/0!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 t="s">
        <v>45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4" t="s">
        <v>93</v>
      </c>
      <c r="B60" s="14" t="s">
        <v>33</v>
      </c>
      <c r="C60" s="14"/>
      <c r="D60" s="14"/>
      <c r="E60" s="14"/>
      <c r="F60" s="14"/>
      <c r="G60" s="15">
        <v>0</v>
      </c>
      <c r="H60" s="14">
        <v>40</v>
      </c>
      <c r="I60" s="14" t="s">
        <v>34</v>
      </c>
      <c r="J60" s="14"/>
      <c r="K60" s="14">
        <f t="shared" si="17"/>
        <v>0</v>
      </c>
      <c r="L60" s="14"/>
      <c r="M60" s="14"/>
      <c r="N60" s="14"/>
      <c r="O60" s="14"/>
      <c r="P60" s="14">
        <f t="shared" si="5"/>
        <v>0</v>
      </c>
      <c r="Q60" s="16"/>
      <c r="R60" s="16"/>
      <c r="S60" s="16"/>
      <c r="T60" s="16"/>
      <c r="U60" s="16"/>
      <c r="V60" s="14"/>
      <c r="W60" s="14" t="e">
        <f t="shared" si="7"/>
        <v>#DIV/0!</v>
      </c>
      <c r="X60" s="14" t="e">
        <f t="shared" si="8"/>
        <v>#DIV/0!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 t="s">
        <v>45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4" t="s">
        <v>94</v>
      </c>
      <c r="B61" s="14" t="s">
        <v>33</v>
      </c>
      <c r="C61" s="14"/>
      <c r="D61" s="14"/>
      <c r="E61" s="14"/>
      <c r="F61" s="14"/>
      <c r="G61" s="15">
        <v>0</v>
      </c>
      <c r="H61" s="14" t="e">
        <v>#N/A</v>
      </c>
      <c r="I61" s="14" t="s">
        <v>34</v>
      </c>
      <c r="J61" s="14"/>
      <c r="K61" s="14">
        <f t="shared" si="17"/>
        <v>0</v>
      </c>
      <c r="L61" s="14"/>
      <c r="M61" s="14"/>
      <c r="N61" s="14"/>
      <c r="O61" s="14"/>
      <c r="P61" s="14">
        <f t="shared" si="5"/>
        <v>0</v>
      </c>
      <c r="Q61" s="16"/>
      <c r="R61" s="16"/>
      <c r="S61" s="16"/>
      <c r="T61" s="16"/>
      <c r="U61" s="16"/>
      <c r="V61" s="14"/>
      <c r="W61" s="14" t="e">
        <f t="shared" si="7"/>
        <v>#DIV/0!</v>
      </c>
      <c r="X61" s="14" t="e">
        <f t="shared" si="8"/>
        <v>#DIV/0!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45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95</v>
      </c>
      <c r="B62" s="1" t="s">
        <v>40</v>
      </c>
      <c r="C62" s="1">
        <v>108</v>
      </c>
      <c r="D62" s="1">
        <v>70</v>
      </c>
      <c r="E62" s="1">
        <v>81.355000000000004</v>
      </c>
      <c r="F62" s="1">
        <v>36</v>
      </c>
      <c r="G62" s="6">
        <v>0.45</v>
      </c>
      <c r="H62" s="1">
        <v>50</v>
      </c>
      <c r="I62" s="1" t="s">
        <v>34</v>
      </c>
      <c r="J62" s="1">
        <v>84</v>
      </c>
      <c r="K62" s="1">
        <f t="shared" si="17"/>
        <v>-2.644999999999996</v>
      </c>
      <c r="L62" s="1"/>
      <c r="M62" s="1"/>
      <c r="N62" s="1">
        <v>10.650399999999999</v>
      </c>
      <c r="O62" s="1">
        <v>94.414600000000021</v>
      </c>
      <c r="P62" s="1">
        <f t="shared" si="5"/>
        <v>16.271000000000001</v>
      </c>
      <c r="Q62" s="5">
        <f>11*P62-O62-N62-F62</f>
        <v>37.915999999999968</v>
      </c>
      <c r="R62" s="5"/>
      <c r="S62" s="5">
        <f>Q62-R62-T62</f>
        <v>37.915999999999968</v>
      </c>
      <c r="T62" s="5"/>
      <c r="U62" s="5"/>
      <c r="V62" s="1"/>
      <c r="W62" s="1">
        <f t="shared" si="7"/>
        <v>11</v>
      </c>
      <c r="X62" s="1">
        <f t="shared" si="8"/>
        <v>8.6697191321983915</v>
      </c>
      <c r="Y62" s="1">
        <v>17.071000000000002</v>
      </c>
      <c r="Z62" s="1">
        <v>13.8</v>
      </c>
      <c r="AA62" s="1">
        <v>10.4</v>
      </c>
      <c r="AB62" s="1">
        <v>17.8</v>
      </c>
      <c r="AC62" s="1">
        <v>15.8756</v>
      </c>
      <c r="AD62" s="1">
        <v>10.6776</v>
      </c>
      <c r="AE62" s="1"/>
      <c r="AF62" s="1">
        <f t="shared" si="9"/>
        <v>0</v>
      </c>
      <c r="AG62" s="1">
        <f t="shared" si="10"/>
        <v>17</v>
      </c>
      <c r="AH62" s="1">
        <f t="shared" si="11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4" t="s">
        <v>96</v>
      </c>
      <c r="B63" s="14" t="s">
        <v>33</v>
      </c>
      <c r="C63" s="14"/>
      <c r="D63" s="14"/>
      <c r="E63" s="14"/>
      <c r="F63" s="14"/>
      <c r="G63" s="15">
        <v>0</v>
      </c>
      <c r="H63" s="14" t="e">
        <v>#N/A</v>
      </c>
      <c r="I63" s="14" t="s">
        <v>34</v>
      </c>
      <c r="J63" s="14"/>
      <c r="K63" s="14">
        <f t="shared" si="17"/>
        <v>0</v>
      </c>
      <c r="L63" s="14"/>
      <c r="M63" s="14"/>
      <c r="N63" s="14"/>
      <c r="O63" s="14"/>
      <c r="P63" s="14">
        <f t="shared" si="5"/>
        <v>0</v>
      </c>
      <c r="Q63" s="16"/>
      <c r="R63" s="16"/>
      <c r="S63" s="16"/>
      <c r="T63" s="16"/>
      <c r="U63" s="16"/>
      <c r="V63" s="14"/>
      <c r="W63" s="14" t="e">
        <f t="shared" si="7"/>
        <v>#DIV/0!</v>
      </c>
      <c r="X63" s="14" t="e">
        <f t="shared" si="8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45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97</v>
      </c>
      <c r="B64" s="1" t="s">
        <v>40</v>
      </c>
      <c r="C64" s="1">
        <v>69</v>
      </c>
      <c r="D64" s="1">
        <v>150</v>
      </c>
      <c r="E64" s="1">
        <v>1</v>
      </c>
      <c r="F64" s="1">
        <v>204</v>
      </c>
      <c r="G64" s="6">
        <v>0.4</v>
      </c>
      <c r="H64" s="1">
        <v>40</v>
      </c>
      <c r="I64" s="1" t="s">
        <v>34</v>
      </c>
      <c r="J64" s="1">
        <v>113</v>
      </c>
      <c r="K64" s="1">
        <f t="shared" si="17"/>
        <v>-112</v>
      </c>
      <c r="L64" s="1"/>
      <c r="M64" s="1"/>
      <c r="N64" s="1"/>
      <c r="O64" s="1"/>
      <c r="P64" s="1">
        <f t="shared" si="5"/>
        <v>0.2</v>
      </c>
      <c r="Q64" s="5"/>
      <c r="R64" s="5"/>
      <c r="S64" s="5">
        <f t="shared" ref="S64:S66" si="24">Q64-R64-T64</f>
        <v>0</v>
      </c>
      <c r="T64" s="5"/>
      <c r="U64" s="5"/>
      <c r="V64" s="1"/>
      <c r="W64" s="1">
        <f t="shared" si="7"/>
        <v>1020</v>
      </c>
      <c r="X64" s="1">
        <f t="shared" si="8"/>
        <v>1020</v>
      </c>
      <c r="Y64" s="1">
        <v>0.4</v>
      </c>
      <c r="Z64" s="1">
        <v>15.2</v>
      </c>
      <c r="AA64" s="1">
        <v>22</v>
      </c>
      <c r="AB64" s="1">
        <v>12.2</v>
      </c>
      <c r="AC64" s="1">
        <v>9.4</v>
      </c>
      <c r="AD64" s="1">
        <v>18.8</v>
      </c>
      <c r="AE64" s="17" t="s">
        <v>98</v>
      </c>
      <c r="AF64" s="1">
        <f t="shared" si="9"/>
        <v>0</v>
      </c>
      <c r="AG64" s="1">
        <f t="shared" si="10"/>
        <v>0</v>
      </c>
      <c r="AH64" s="1">
        <f t="shared" si="1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99</v>
      </c>
      <c r="B65" s="1" t="s">
        <v>40</v>
      </c>
      <c r="C65" s="1">
        <v>161</v>
      </c>
      <c r="D65" s="1">
        <v>81</v>
      </c>
      <c r="E65" s="1">
        <v>62</v>
      </c>
      <c r="F65" s="1">
        <v>136</v>
      </c>
      <c r="G65" s="6">
        <v>0.4</v>
      </c>
      <c r="H65" s="1">
        <v>40</v>
      </c>
      <c r="I65" s="1" t="s">
        <v>34</v>
      </c>
      <c r="J65" s="1">
        <v>69</v>
      </c>
      <c r="K65" s="1">
        <f t="shared" si="17"/>
        <v>-7</v>
      </c>
      <c r="L65" s="1"/>
      <c r="M65" s="1"/>
      <c r="N65" s="1">
        <v>31.80000000000004</v>
      </c>
      <c r="O65" s="1"/>
      <c r="P65" s="1">
        <f t="shared" si="5"/>
        <v>12.4</v>
      </c>
      <c r="Q65" s="5"/>
      <c r="R65" s="5"/>
      <c r="S65" s="5">
        <f t="shared" si="24"/>
        <v>0</v>
      </c>
      <c r="T65" s="5"/>
      <c r="U65" s="5"/>
      <c r="V65" s="1"/>
      <c r="W65" s="1">
        <f t="shared" si="7"/>
        <v>13.532258064516132</v>
      </c>
      <c r="X65" s="1">
        <f t="shared" si="8"/>
        <v>13.532258064516132</v>
      </c>
      <c r="Y65" s="1">
        <v>13</v>
      </c>
      <c r="Z65" s="1">
        <v>18.600000000000001</v>
      </c>
      <c r="AA65" s="1">
        <v>18</v>
      </c>
      <c r="AB65" s="1">
        <v>23</v>
      </c>
      <c r="AC65" s="1">
        <v>24.4</v>
      </c>
      <c r="AD65" s="1">
        <v>20.2</v>
      </c>
      <c r="AE65" s="1"/>
      <c r="AF65" s="1">
        <f t="shared" si="9"/>
        <v>0</v>
      </c>
      <c r="AG65" s="1">
        <f t="shared" si="10"/>
        <v>0</v>
      </c>
      <c r="AH65" s="1">
        <f t="shared" si="11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100</v>
      </c>
      <c r="B66" s="1" t="s">
        <v>33</v>
      </c>
      <c r="C66" s="1">
        <v>194.84299999999999</v>
      </c>
      <c r="D66" s="1">
        <v>259.61500000000001</v>
      </c>
      <c r="E66" s="1">
        <v>197.839</v>
      </c>
      <c r="F66" s="1">
        <v>176.304</v>
      </c>
      <c r="G66" s="6">
        <v>1</v>
      </c>
      <c r="H66" s="1">
        <v>55</v>
      </c>
      <c r="I66" s="1" t="s">
        <v>34</v>
      </c>
      <c r="J66" s="1">
        <v>189.5</v>
      </c>
      <c r="K66" s="1">
        <f t="shared" si="17"/>
        <v>8.3389999999999986</v>
      </c>
      <c r="L66" s="1"/>
      <c r="M66" s="1"/>
      <c r="N66" s="1">
        <v>75.585599999999999</v>
      </c>
      <c r="O66" s="1">
        <v>84.518399999999986</v>
      </c>
      <c r="P66" s="1">
        <f t="shared" si="5"/>
        <v>39.567799999999998</v>
      </c>
      <c r="Q66" s="5">
        <f t="shared" ref="Q66" si="25">11*P66-O66-N66-F66</f>
        <v>98.837799999999987</v>
      </c>
      <c r="R66" s="5"/>
      <c r="S66" s="5">
        <f t="shared" si="24"/>
        <v>98.837799999999987</v>
      </c>
      <c r="T66" s="5"/>
      <c r="U66" s="5"/>
      <c r="V66" s="1"/>
      <c r="W66" s="1">
        <f t="shared" si="7"/>
        <v>11.000000000000002</v>
      </c>
      <c r="X66" s="1">
        <f t="shared" si="8"/>
        <v>8.5020648102750229</v>
      </c>
      <c r="Y66" s="1">
        <v>39.82</v>
      </c>
      <c r="Z66" s="1">
        <v>40.191600000000001</v>
      </c>
      <c r="AA66" s="1">
        <v>42.946800000000003</v>
      </c>
      <c r="AB66" s="1">
        <v>44.809600000000003</v>
      </c>
      <c r="AC66" s="1">
        <v>37.823999999999998</v>
      </c>
      <c r="AD66" s="1">
        <v>37.462400000000002</v>
      </c>
      <c r="AE66" s="1"/>
      <c r="AF66" s="1">
        <f t="shared" si="9"/>
        <v>0</v>
      </c>
      <c r="AG66" s="1">
        <f t="shared" si="10"/>
        <v>99</v>
      </c>
      <c r="AH66" s="1">
        <f t="shared" si="1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0" t="s">
        <v>101</v>
      </c>
      <c r="B67" s="10" t="s">
        <v>40</v>
      </c>
      <c r="C67" s="10"/>
      <c r="D67" s="10">
        <v>20</v>
      </c>
      <c r="E67" s="10"/>
      <c r="F67" s="10">
        <v>20</v>
      </c>
      <c r="G67" s="11">
        <v>0</v>
      </c>
      <c r="H67" s="10" t="e">
        <v>#N/A</v>
      </c>
      <c r="I67" s="10" t="s">
        <v>54</v>
      </c>
      <c r="J67" s="10">
        <v>3</v>
      </c>
      <c r="K67" s="10">
        <f t="shared" si="17"/>
        <v>-3</v>
      </c>
      <c r="L67" s="10"/>
      <c r="M67" s="10"/>
      <c r="N67" s="10"/>
      <c r="O67" s="10"/>
      <c r="P67" s="10">
        <f t="shared" si="5"/>
        <v>0</v>
      </c>
      <c r="Q67" s="12"/>
      <c r="R67" s="12"/>
      <c r="S67" s="12"/>
      <c r="T67" s="12"/>
      <c r="U67" s="12"/>
      <c r="V67" s="10"/>
      <c r="W67" s="10" t="e">
        <f t="shared" si="7"/>
        <v>#DIV/0!</v>
      </c>
      <c r="X67" s="10" t="e">
        <f t="shared" si="8"/>
        <v>#DIV/0!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/>
      <c r="AF67" s="10">
        <f t="shared" si="9"/>
        <v>0</v>
      </c>
      <c r="AG67" s="10">
        <f t="shared" si="10"/>
        <v>0</v>
      </c>
      <c r="AH67" s="10">
        <f t="shared" si="1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102</v>
      </c>
      <c r="B68" s="1" t="s">
        <v>33</v>
      </c>
      <c r="C68" s="1">
        <v>310.42599999999999</v>
      </c>
      <c r="D68" s="1">
        <v>231.98699999999999</v>
      </c>
      <c r="E68" s="1">
        <v>292.887</v>
      </c>
      <c r="F68" s="1">
        <v>137.02600000000001</v>
      </c>
      <c r="G68" s="6">
        <v>1</v>
      </c>
      <c r="H68" s="1">
        <v>50</v>
      </c>
      <c r="I68" s="1" t="s">
        <v>34</v>
      </c>
      <c r="J68" s="1">
        <v>282.35000000000002</v>
      </c>
      <c r="K68" s="1">
        <f t="shared" si="17"/>
        <v>10.536999999999978</v>
      </c>
      <c r="L68" s="1"/>
      <c r="M68" s="1"/>
      <c r="N68" s="1">
        <v>237.7774900000002</v>
      </c>
      <c r="O68" s="1">
        <v>180.75950999999981</v>
      </c>
      <c r="P68" s="1">
        <f t="shared" si="5"/>
        <v>58.577399999999997</v>
      </c>
      <c r="Q68" s="5">
        <f>11*P68-O68-N68-F68</f>
        <v>88.788399999999996</v>
      </c>
      <c r="R68" s="5"/>
      <c r="S68" s="5">
        <f>Q68-R68-T68</f>
        <v>88.788399999999996</v>
      </c>
      <c r="T68" s="5"/>
      <c r="U68" s="5"/>
      <c r="V68" s="1"/>
      <c r="W68" s="1">
        <f t="shared" si="7"/>
        <v>11.000000000000004</v>
      </c>
      <c r="X68" s="1">
        <f t="shared" si="8"/>
        <v>9.4842550198540749</v>
      </c>
      <c r="Y68" s="1">
        <v>63.971200000000003</v>
      </c>
      <c r="Z68" s="1">
        <v>56.641599999999997</v>
      </c>
      <c r="AA68" s="1">
        <v>50.1188</v>
      </c>
      <c r="AB68" s="1">
        <v>57.253399999999999</v>
      </c>
      <c r="AC68" s="1">
        <v>53.9452</v>
      </c>
      <c r="AD68" s="1">
        <v>53.253399999999999</v>
      </c>
      <c r="AE68" s="1"/>
      <c r="AF68" s="1">
        <f t="shared" si="9"/>
        <v>0</v>
      </c>
      <c r="AG68" s="1">
        <f t="shared" si="10"/>
        <v>89</v>
      </c>
      <c r="AH68" s="1">
        <f t="shared" si="1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4" t="s">
        <v>103</v>
      </c>
      <c r="B69" s="14" t="s">
        <v>33</v>
      </c>
      <c r="C69" s="14"/>
      <c r="D69" s="14"/>
      <c r="E69" s="14"/>
      <c r="F69" s="14"/>
      <c r="G69" s="15">
        <v>0</v>
      </c>
      <c r="H69" s="14">
        <v>50</v>
      </c>
      <c r="I69" s="14" t="s">
        <v>34</v>
      </c>
      <c r="J69" s="14"/>
      <c r="K69" s="14">
        <f t="shared" si="17"/>
        <v>0</v>
      </c>
      <c r="L69" s="14"/>
      <c r="M69" s="14"/>
      <c r="N69" s="14"/>
      <c r="O69" s="14"/>
      <c r="P69" s="14">
        <f t="shared" si="5"/>
        <v>0</v>
      </c>
      <c r="Q69" s="16"/>
      <c r="R69" s="16"/>
      <c r="S69" s="16"/>
      <c r="T69" s="16"/>
      <c r="U69" s="16"/>
      <c r="V69" s="14"/>
      <c r="W69" s="14" t="e">
        <f t="shared" si="7"/>
        <v>#DIV/0!</v>
      </c>
      <c r="X69" s="14" t="e">
        <f t="shared" si="8"/>
        <v>#DIV/0!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45</v>
      </c>
      <c r="AF69" s="14">
        <f t="shared" si="9"/>
        <v>0</v>
      </c>
      <c r="AG69" s="14">
        <f t="shared" si="10"/>
        <v>0</v>
      </c>
      <c r="AH69" s="14">
        <f t="shared" si="1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104</v>
      </c>
      <c r="B70" s="1" t="s">
        <v>40</v>
      </c>
      <c r="C70" s="1">
        <v>271</v>
      </c>
      <c r="D70" s="1">
        <v>9.4359999999999999</v>
      </c>
      <c r="E70" s="1">
        <v>81.42</v>
      </c>
      <c r="F70" s="1">
        <v>166</v>
      </c>
      <c r="G70" s="6">
        <v>0.4</v>
      </c>
      <c r="H70" s="1">
        <v>50</v>
      </c>
      <c r="I70" s="1" t="s">
        <v>34</v>
      </c>
      <c r="J70" s="1">
        <v>82</v>
      </c>
      <c r="K70" s="1">
        <f t="shared" ref="K70:K99" si="26">E70-J70</f>
        <v>-0.57999999999999829</v>
      </c>
      <c r="L70" s="1"/>
      <c r="M70" s="1"/>
      <c r="N70" s="1"/>
      <c r="O70" s="1"/>
      <c r="P70" s="1">
        <f t="shared" si="5"/>
        <v>16.283999999999999</v>
      </c>
      <c r="Q70" s="5">
        <f t="shared" ref="Q70:Q74" si="27">11*P70-O70-N70-F70</f>
        <v>13.123999999999995</v>
      </c>
      <c r="R70" s="5"/>
      <c r="S70" s="5">
        <f t="shared" ref="S70:S74" si="28">Q70-R70-T70</f>
        <v>13.123999999999995</v>
      </c>
      <c r="T70" s="5"/>
      <c r="U70" s="5"/>
      <c r="V70" s="1"/>
      <c r="W70" s="1">
        <f t="shared" si="7"/>
        <v>11</v>
      </c>
      <c r="X70" s="1">
        <f t="shared" si="8"/>
        <v>10.194055514615574</v>
      </c>
      <c r="Y70" s="1">
        <v>17.484000000000002</v>
      </c>
      <c r="Z70" s="1">
        <v>17.600000000000001</v>
      </c>
      <c r="AA70" s="1">
        <v>21.4</v>
      </c>
      <c r="AB70" s="1">
        <v>20.399999999999999</v>
      </c>
      <c r="AC70" s="1">
        <v>19.248999999999999</v>
      </c>
      <c r="AD70" s="1">
        <v>24.952000000000002</v>
      </c>
      <c r="AE70" s="1"/>
      <c r="AF70" s="1">
        <f t="shared" si="9"/>
        <v>0</v>
      </c>
      <c r="AG70" s="1">
        <f t="shared" si="10"/>
        <v>5</v>
      </c>
      <c r="AH70" s="1">
        <f t="shared" si="11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105</v>
      </c>
      <c r="B71" s="1" t="s">
        <v>40</v>
      </c>
      <c r="C71" s="1">
        <v>811</v>
      </c>
      <c r="D71" s="1">
        <v>774</v>
      </c>
      <c r="E71" s="1">
        <v>658.6</v>
      </c>
      <c r="F71" s="1">
        <v>732</v>
      </c>
      <c r="G71" s="6">
        <v>0.4</v>
      </c>
      <c r="H71" s="1">
        <v>40</v>
      </c>
      <c r="I71" s="1" t="s">
        <v>34</v>
      </c>
      <c r="J71" s="1">
        <v>671</v>
      </c>
      <c r="K71" s="1">
        <f t="shared" si="26"/>
        <v>-12.399999999999977</v>
      </c>
      <c r="L71" s="1"/>
      <c r="M71" s="1"/>
      <c r="N71" s="1">
        <v>444.80000000000018</v>
      </c>
      <c r="O71" s="1">
        <v>24.99999999999989</v>
      </c>
      <c r="P71" s="1">
        <f t="shared" ref="P71:P99" si="29">E71/5</f>
        <v>131.72</v>
      </c>
      <c r="Q71" s="5">
        <f t="shared" si="27"/>
        <v>247.11999999999989</v>
      </c>
      <c r="R71" s="5"/>
      <c r="S71" s="5">
        <f t="shared" si="28"/>
        <v>247.11999999999989</v>
      </c>
      <c r="T71" s="5"/>
      <c r="U71" s="5"/>
      <c r="V71" s="1"/>
      <c r="W71" s="1">
        <f t="shared" ref="W71:W99" si="30">(F71+N71+O71+Q71)/P71</f>
        <v>11</v>
      </c>
      <c r="X71" s="1">
        <f t="shared" ref="X71:X99" si="31">(F71+N71+O71)/P71</f>
        <v>9.123899180078956</v>
      </c>
      <c r="Y71" s="1">
        <v>134.52000000000001</v>
      </c>
      <c r="Z71" s="1">
        <v>169.8</v>
      </c>
      <c r="AA71" s="1">
        <v>156.19999999999999</v>
      </c>
      <c r="AB71" s="1">
        <v>147.4</v>
      </c>
      <c r="AC71" s="1">
        <v>158.6</v>
      </c>
      <c r="AD71" s="1">
        <v>136.19999999999999</v>
      </c>
      <c r="AE71" s="1"/>
      <c r="AF71" s="1">
        <f t="shared" ref="AF71:AF99" si="32">ROUND(R71*G71,0)</f>
        <v>0</v>
      </c>
      <c r="AG71" s="1">
        <f t="shared" ref="AG71:AG99" si="33">ROUND(S71*G71,0)</f>
        <v>99</v>
      </c>
      <c r="AH71" s="1">
        <f t="shared" ref="AH71:AH99" si="34">ROUND(T71*G71,0)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106</v>
      </c>
      <c r="B72" s="1" t="s">
        <v>40</v>
      </c>
      <c r="C72" s="1">
        <v>615</v>
      </c>
      <c r="D72" s="1">
        <v>516</v>
      </c>
      <c r="E72" s="1">
        <v>540</v>
      </c>
      <c r="F72" s="1">
        <v>450</v>
      </c>
      <c r="G72" s="6">
        <v>0.4</v>
      </c>
      <c r="H72" s="1">
        <v>40</v>
      </c>
      <c r="I72" s="1" t="s">
        <v>34</v>
      </c>
      <c r="J72" s="1">
        <v>629</v>
      </c>
      <c r="K72" s="1">
        <f t="shared" si="26"/>
        <v>-89</v>
      </c>
      <c r="L72" s="1"/>
      <c r="M72" s="1"/>
      <c r="N72" s="1">
        <v>271.59999999999991</v>
      </c>
      <c r="O72" s="1">
        <v>95.400000000000091</v>
      </c>
      <c r="P72" s="1">
        <f t="shared" si="29"/>
        <v>108</v>
      </c>
      <c r="Q72" s="5">
        <f t="shared" si="27"/>
        <v>371</v>
      </c>
      <c r="R72" s="5"/>
      <c r="S72" s="5">
        <f t="shared" si="28"/>
        <v>371</v>
      </c>
      <c r="T72" s="5"/>
      <c r="U72" s="5"/>
      <c r="V72" s="1"/>
      <c r="W72" s="1">
        <f t="shared" si="30"/>
        <v>11</v>
      </c>
      <c r="X72" s="1">
        <f t="shared" si="31"/>
        <v>7.5648148148148149</v>
      </c>
      <c r="Y72" s="1">
        <v>96.2</v>
      </c>
      <c r="Z72" s="1">
        <v>118.6</v>
      </c>
      <c r="AA72" s="1">
        <v>111.6</v>
      </c>
      <c r="AB72" s="1">
        <v>105</v>
      </c>
      <c r="AC72" s="1">
        <v>117.8</v>
      </c>
      <c r="AD72" s="1">
        <v>106.8</v>
      </c>
      <c r="AE72" s="1"/>
      <c r="AF72" s="1">
        <f t="shared" si="32"/>
        <v>0</v>
      </c>
      <c r="AG72" s="1">
        <f t="shared" si="33"/>
        <v>148</v>
      </c>
      <c r="AH72" s="1">
        <f t="shared" si="3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107</v>
      </c>
      <c r="B73" s="1" t="s">
        <v>33</v>
      </c>
      <c r="C73" s="1">
        <v>156.07499999999999</v>
      </c>
      <c r="D73" s="1">
        <v>75.462999999999994</v>
      </c>
      <c r="E73" s="1">
        <v>102.58199999999999</v>
      </c>
      <c r="F73" s="1">
        <v>80.581000000000003</v>
      </c>
      <c r="G73" s="6">
        <v>1</v>
      </c>
      <c r="H73" s="1">
        <v>40</v>
      </c>
      <c r="I73" s="1" t="s">
        <v>34</v>
      </c>
      <c r="J73" s="1">
        <v>99</v>
      </c>
      <c r="K73" s="1">
        <f t="shared" si="26"/>
        <v>3.5819999999999936</v>
      </c>
      <c r="L73" s="1"/>
      <c r="M73" s="1"/>
      <c r="N73" s="1">
        <v>79.145399999999967</v>
      </c>
      <c r="O73" s="1">
        <v>10</v>
      </c>
      <c r="P73" s="1">
        <f t="shared" si="29"/>
        <v>20.516399999999997</v>
      </c>
      <c r="Q73" s="5">
        <f t="shared" si="27"/>
        <v>55.953999999999994</v>
      </c>
      <c r="R73" s="5"/>
      <c r="S73" s="5">
        <f t="shared" si="28"/>
        <v>55.953999999999994</v>
      </c>
      <c r="T73" s="5"/>
      <c r="U73" s="5"/>
      <c r="V73" s="1"/>
      <c r="W73" s="1">
        <f t="shared" si="30"/>
        <v>11</v>
      </c>
      <c r="X73" s="1">
        <f t="shared" si="31"/>
        <v>8.2727184106373421</v>
      </c>
      <c r="Y73" s="1">
        <v>19.77</v>
      </c>
      <c r="Z73" s="1">
        <v>24.8994</v>
      </c>
      <c r="AA73" s="1">
        <v>22.168600000000001</v>
      </c>
      <c r="AB73" s="1">
        <v>23.131</v>
      </c>
      <c r="AC73" s="1">
        <v>25.842199999999998</v>
      </c>
      <c r="AD73" s="1">
        <v>23.7746</v>
      </c>
      <c r="AE73" s="1"/>
      <c r="AF73" s="1">
        <f t="shared" si="32"/>
        <v>0</v>
      </c>
      <c r="AG73" s="1">
        <f t="shared" si="33"/>
        <v>56</v>
      </c>
      <c r="AH73" s="1">
        <f t="shared" si="3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108</v>
      </c>
      <c r="B74" s="1" t="s">
        <v>33</v>
      </c>
      <c r="C74" s="1">
        <v>93.01</v>
      </c>
      <c r="D74" s="1">
        <v>64.034999999999997</v>
      </c>
      <c r="E74" s="1">
        <v>60.201000000000001</v>
      </c>
      <c r="F74" s="1">
        <v>83.21</v>
      </c>
      <c r="G74" s="6">
        <v>1</v>
      </c>
      <c r="H74" s="1">
        <v>40</v>
      </c>
      <c r="I74" s="1" t="s">
        <v>34</v>
      </c>
      <c r="J74" s="1">
        <v>60</v>
      </c>
      <c r="K74" s="1">
        <f t="shared" si="26"/>
        <v>0.20100000000000051</v>
      </c>
      <c r="L74" s="1"/>
      <c r="M74" s="1"/>
      <c r="N74" s="1"/>
      <c r="O74" s="1">
        <v>9.8449999999999989</v>
      </c>
      <c r="P74" s="1">
        <f t="shared" si="29"/>
        <v>12.0402</v>
      </c>
      <c r="Q74" s="5">
        <f t="shared" si="27"/>
        <v>39.387200000000021</v>
      </c>
      <c r="R74" s="5"/>
      <c r="S74" s="5">
        <f t="shared" si="28"/>
        <v>39.387200000000021</v>
      </c>
      <c r="T74" s="5"/>
      <c r="U74" s="5"/>
      <c r="V74" s="1"/>
      <c r="W74" s="1">
        <f t="shared" si="30"/>
        <v>11</v>
      </c>
      <c r="X74" s="1">
        <f t="shared" si="31"/>
        <v>7.7286922144150418</v>
      </c>
      <c r="Y74" s="1">
        <v>10.5344</v>
      </c>
      <c r="Z74" s="1">
        <v>8.569799999999999</v>
      </c>
      <c r="AA74" s="1">
        <v>9.7528000000000006</v>
      </c>
      <c r="AB74" s="1">
        <v>15.6548</v>
      </c>
      <c r="AC74" s="1">
        <v>15.468999999999999</v>
      </c>
      <c r="AD74" s="1">
        <v>11.828200000000001</v>
      </c>
      <c r="AE74" s="1"/>
      <c r="AF74" s="1">
        <f t="shared" si="32"/>
        <v>0</v>
      </c>
      <c r="AG74" s="1">
        <f t="shared" si="33"/>
        <v>39</v>
      </c>
      <c r="AH74" s="1">
        <f t="shared" si="3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4" t="s">
        <v>109</v>
      </c>
      <c r="B75" s="14" t="s">
        <v>33</v>
      </c>
      <c r="C75" s="14"/>
      <c r="D75" s="14"/>
      <c r="E75" s="14"/>
      <c r="F75" s="14"/>
      <c r="G75" s="15">
        <v>0</v>
      </c>
      <c r="H75" s="14" t="e">
        <v>#N/A</v>
      </c>
      <c r="I75" s="14" t="s">
        <v>34</v>
      </c>
      <c r="J75" s="14"/>
      <c r="K75" s="14">
        <f t="shared" si="26"/>
        <v>0</v>
      </c>
      <c r="L75" s="14"/>
      <c r="M75" s="14"/>
      <c r="N75" s="14"/>
      <c r="O75" s="14"/>
      <c r="P75" s="14">
        <f t="shared" si="29"/>
        <v>0</v>
      </c>
      <c r="Q75" s="16"/>
      <c r="R75" s="16"/>
      <c r="S75" s="16"/>
      <c r="T75" s="16"/>
      <c r="U75" s="16"/>
      <c r="V75" s="14"/>
      <c r="W75" s="14" t="e">
        <f t="shared" si="30"/>
        <v>#DIV/0!</v>
      </c>
      <c r="X75" s="14" t="e">
        <f t="shared" si="31"/>
        <v>#DIV/0!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 t="s">
        <v>45</v>
      </c>
      <c r="AF75" s="14">
        <f t="shared" si="32"/>
        <v>0</v>
      </c>
      <c r="AG75" s="14">
        <f t="shared" si="33"/>
        <v>0</v>
      </c>
      <c r="AH75" s="14">
        <f t="shared" si="3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110</v>
      </c>
      <c r="B76" s="1" t="s">
        <v>33</v>
      </c>
      <c r="C76" s="1">
        <v>68.537999999999997</v>
      </c>
      <c r="D76" s="1">
        <v>152.72999999999999</v>
      </c>
      <c r="E76" s="1">
        <v>53.787999999999997</v>
      </c>
      <c r="F76" s="1">
        <v>85.409000000000006</v>
      </c>
      <c r="G76" s="6">
        <v>1</v>
      </c>
      <c r="H76" s="1">
        <v>30</v>
      </c>
      <c r="I76" s="1" t="s">
        <v>34</v>
      </c>
      <c r="J76" s="1">
        <v>103.8</v>
      </c>
      <c r="K76" s="1">
        <f t="shared" si="26"/>
        <v>-50.012</v>
      </c>
      <c r="L76" s="1"/>
      <c r="M76" s="1"/>
      <c r="N76" s="1">
        <v>43.491699999999973</v>
      </c>
      <c r="O76" s="1">
        <v>40</v>
      </c>
      <c r="P76" s="1">
        <f t="shared" si="29"/>
        <v>10.7576</v>
      </c>
      <c r="Q76" s="5"/>
      <c r="R76" s="5"/>
      <c r="S76" s="5">
        <f>Q76-R76-T76</f>
        <v>0</v>
      </c>
      <c r="T76" s="5"/>
      <c r="U76" s="5"/>
      <c r="V76" s="1"/>
      <c r="W76" s="1">
        <f t="shared" si="30"/>
        <v>15.70059306908604</v>
      </c>
      <c r="X76" s="1">
        <f t="shared" si="31"/>
        <v>15.70059306908604</v>
      </c>
      <c r="Y76" s="1">
        <v>5.7921999999999993</v>
      </c>
      <c r="Z76" s="1">
        <v>21.171800000000001</v>
      </c>
      <c r="AA76" s="1">
        <v>22.578800000000001</v>
      </c>
      <c r="AB76" s="1">
        <v>21.7834</v>
      </c>
      <c r="AC76" s="1">
        <v>20.2804</v>
      </c>
      <c r="AD76" s="1">
        <v>14.589399999999999</v>
      </c>
      <c r="AE76" s="1"/>
      <c r="AF76" s="1">
        <f t="shared" si="32"/>
        <v>0</v>
      </c>
      <c r="AG76" s="1">
        <f t="shared" si="33"/>
        <v>0</v>
      </c>
      <c r="AH76" s="1">
        <f t="shared" si="3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4" t="s">
        <v>111</v>
      </c>
      <c r="B77" s="14" t="s">
        <v>40</v>
      </c>
      <c r="C77" s="14"/>
      <c r="D77" s="14"/>
      <c r="E77" s="14"/>
      <c r="F77" s="14"/>
      <c r="G77" s="15">
        <v>0</v>
      </c>
      <c r="H77" s="14" t="e">
        <v>#N/A</v>
      </c>
      <c r="I77" s="14" t="s">
        <v>34</v>
      </c>
      <c r="J77" s="14"/>
      <c r="K77" s="14">
        <f t="shared" si="26"/>
        <v>0</v>
      </c>
      <c r="L77" s="14"/>
      <c r="M77" s="14"/>
      <c r="N77" s="14"/>
      <c r="O77" s="14"/>
      <c r="P77" s="14">
        <f t="shared" si="29"/>
        <v>0</v>
      </c>
      <c r="Q77" s="16"/>
      <c r="R77" s="16"/>
      <c r="S77" s="16"/>
      <c r="T77" s="16"/>
      <c r="U77" s="16"/>
      <c r="V77" s="14"/>
      <c r="W77" s="14" t="e">
        <f t="shared" si="30"/>
        <v>#DIV/0!</v>
      </c>
      <c r="X77" s="14" t="e">
        <f t="shared" si="31"/>
        <v>#DIV/0!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 t="s">
        <v>45</v>
      </c>
      <c r="AF77" s="14">
        <f t="shared" si="32"/>
        <v>0</v>
      </c>
      <c r="AG77" s="14">
        <f t="shared" si="33"/>
        <v>0</v>
      </c>
      <c r="AH77" s="14">
        <f t="shared" si="3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4" t="s">
        <v>112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34</v>
      </c>
      <c r="J78" s="14"/>
      <c r="K78" s="14">
        <f t="shared" si="26"/>
        <v>0</v>
      </c>
      <c r="L78" s="14"/>
      <c r="M78" s="14"/>
      <c r="N78" s="14"/>
      <c r="O78" s="14"/>
      <c r="P78" s="14">
        <f t="shared" si="29"/>
        <v>0</v>
      </c>
      <c r="Q78" s="16"/>
      <c r="R78" s="16"/>
      <c r="S78" s="16"/>
      <c r="T78" s="16"/>
      <c r="U78" s="16"/>
      <c r="V78" s="14"/>
      <c r="W78" s="14" t="e">
        <f t="shared" si="30"/>
        <v>#DIV/0!</v>
      </c>
      <c r="X78" s="14" t="e">
        <f t="shared" si="31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 t="s">
        <v>45</v>
      </c>
      <c r="AF78" s="14">
        <f t="shared" si="32"/>
        <v>0</v>
      </c>
      <c r="AG78" s="14">
        <f t="shared" si="33"/>
        <v>0</v>
      </c>
      <c r="AH78" s="14">
        <f t="shared" si="3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4" t="s">
        <v>113</v>
      </c>
      <c r="B79" s="14" t="s">
        <v>40</v>
      </c>
      <c r="C79" s="14"/>
      <c r="D79" s="14"/>
      <c r="E79" s="14"/>
      <c r="F79" s="14"/>
      <c r="G79" s="15">
        <v>0</v>
      </c>
      <c r="H79" s="14" t="e">
        <v>#N/A</v>
      </c>
      <c r="I79" s="14" t="s">
        <v>34</v>
      </c>
      <c r="J79" s="14"/>
      <c r="K79" s="14">
        <f t="shared" si="26"/>
        <v>0</v>
      </c>
      <c r="L79" s="14"/>
      <c r="M79" s="14"/>
      <c r="N79" s="14"/>
      <c r="O79" s="14"/>
      <c r="P79" s="14">
        <f t="shared" si="29"/>
        <v>0</v>
      </c>
      <c r="Q79" s="16"/>
      <c r="R79" s="16"/>
      <c r="S79" s="16"/>
      <c r="T79" s="16"/>
      <c r="U79" s="16"/>
      <c r="V79" s="14"/>
      <c r="W79" s="14" t="e">
        <f t="shared" si="30"/>
        <v>#DIV/0!</v>
      </c>
      <c r="X79" s="14" t="e">
        <f t="shared" si="31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 t="s">
        <v>45</v>
      </c>
      <c r="AF79" s="14">
        <f t="shared" si="32"/>
        <v>0</v>
      </c>
      <c r="AG79" s="14">
        <f t="shared" si="33"/>
        <v>0</v>
      </c>
      <c r="AH79" s="14">
        <f t="shared" si="3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4" t="s">
        <v>114</v>
      </c>
      <c r="B80" s="14" t="s">
        <v>40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26"/>
        <v>0</v>
      </c>
      <c r="L80" s="14"/>
      <c r="M80" s="14"/>
      <c r="N80" s="14"/>
      <c r="O80" s="14"/>
      <c r="P80" s="14">
        <f t="shared" si="29"/>
        <v>0</v>
      </c>
      <c r="Q80" s="16"/>
      <c r="R80" s="16"/>
      <c r="S80" s="16"/>
      <c r="T80" s="16"/>
      <c r="U80" s="16"/>
      <c r="V80" s="14"/>
      <c r="W80" s="14" t="e">
        <f t="shared" si="30"/>
        <v>#DIV/0!</v>
      </c>
      <c r="X80" s="14" t="e">
        <f t="shared" si="31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 t="s">
        <v>45</v>
      </c>
      <c r="AF80" s="14">
        <f t="shared" si="32"/>
        <v>0</v>
      </c>
      <c r="AG80" s="14">
        <f t="shared" si="33"/>
        <v>0</v>
      </c>
      <c r="AH80" s="14">
        <f t="shared" si="3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4" t="s">
        <v>115</v>
      </c>
      <c r="B81" s="14" t="s">
        <v>40</v>
      </c>
      <c r="C81" s="14"/>
      <c r="D81" s="14"/>
      <c r="E81" s="14"/>
      <c r="F81" s="14"/>
      <c r="G81" s="15">
        <v>0</v>
      </c>
      <c r="H81" s="14" t="e">
        <v>#N/A</v>
      </c>
      <c r="I81" s="14" t="s">
        <v>34</v>
      </c>
      <c r="J81" s="14"/>
      <c r="K81" s="14">
        <f t="shared" si="26"/>
        <v>0</v>
      </c>
      <c r="L81" s="14"/>
      <c r="M81" s="14"/>
      <c r="N81" s="14"/>
      <c r="O81" s="14"/>
      <c r="P81" s="14">
        <f t="shared" si="29"/>
        <v>0</v>
      </c>
      <c r="Q81" s="16"/>
      <c r="R81" s="16"/>
      <c r="S81" s="16"/>
      <c r="T81" s="16"/>
      <c r="U81" s="16"/>
      <c r="V81" s="14"/>
      <c r="W81" s="14" t="e">
        <f t="shared" si="30"/>
        <v>#DIV/0!</v>
      </c>
      <c r="X81" s="14" t="e">
        <f t="shared" si="31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45</v>
      </c>
      <c r="AF81" s="14">
        <f t="shared" si="32"/>
        <v>0</v>
      </c>
      <c r="AG81" s="14">
        <f t="shared" si="33"/>
        <v>0</v>
      </c>
      <c r="AH81" s="14">
        <f t="shared" si="3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4" t="s">
        <v>116</v>
      </c>
      <c r="B82" s="14" t="s">
        <v>40</v>
      </c>
      <c r="C82" s="14"/>
      <c r="D82" s="14"/>
      <c r="E82" s="14"/>
      <c r="F82" s="14"/>
      <c r="G82" s="15">
        <v>0</v>
      </c>
      <c r="H82" s="14" t="e">
        <v>#N/A</v>
      </c>
      <c r="I82" s="14" t="s">
        <v>34</v>
      </c>
      <c r="J82" s="14"/>
      <c r="K82" s="14">
        <f t="shared" si="26"/>
        <v>0</v>
      </c>
      <c r="L82" s="14"/>
      <c r="M82" s="14"/>
      <c r="N82" s="14"/>
      <c r="O82" s="14"/>
      <c r="P82" s="14">
        <f t="shared" si="29"/>
        <v>0</v>
      </c>
      <c r="Q82" s="16"/>
      <c r="R82" s="16"/>
      <c r="S82" s="16"/>
      <c r="T82" s="16"/>
      <c r="U82" s="16"/>
      <c r="V82" s="14"/>
      <c r="W82" s="14" t="e">
        <f t="shared" si="30"/>
        <v>#DIV/0!</v>
      </c>
      <c r="X82" s="14" t="e">
        <f t="shared" si="31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 t="s">
        <v>45</v>
      </c>
      <c r="AF82" s="14">
        <f t="shared" si="32"/>
        <v>0</v>
      </c>
      <c r="AG82" s="14">
        <f t="shared" si="33"/>
        <v>0</v>
      </c>
      <c r="AH82" s="14">
        <f t="shared" si="3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117</v>
      </c>
      <c r="B83" s="14" t="s">
        <v>40</v>
      </c>
      <c r="C83" s="14"/>
      <c r="D83" s="14"/>
      <c r="E83" s="14"/>
      <c r="F83" s="14"/>
      <c r="G83" s="15">
        <v>0</v>
      </c>
      <c r="H83" s="14" t="e">
        <v>#N/A</v>
      </c>
      <c r="I83" s="14" t="s">
        <v>34</v>
      </c>
      <c r="J83" s="14"/>
      <c r="K83" s="14">
        <f t="shared" si="26"/>
        <v>0</v>
      </c>
      <c r="L83" s="14"/>
      <c r="M83" s="14"/>
      <c r="N83" s="14"/>
      <c r="O83" s="14"/>
      <c r="P83" s="14">
        <f t="shared" si="29"/>
        <v>0</v>
      </c>
      <c r="Q83" s="16"/>
      <c r="R83" s="16"/>
      <c r="S83" s="16"/>
      <c r="T83" s="16"/>
      <c r="U83" s="16"/>
      <c r="V83" s="14"/>
      <c r="W83" s="14" t="e">
        <f t="shared" si="30"/>
        <v>#DIV/0!</v>
      </c>
      <c r="X83" s="14" t="e">
        <f t="shared" si="31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 t="s">
        <v>45</v>
      </c>
      <c r="AF83" s="14">
        <f t="shared" si="32"/>
        <v>0</v>
      </c>
      <c r="AG83" s="14">
        <f t="shared" si="33"/>
        <v>0</v>
      </c>
      <c r="AH83" s="14">
        <f t="shared" si="3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118</v>
      </c>
      <c r="B84" s="1" t="s">
        <v>40</v>
      </c>
      <c r="C84" s="1">
        <v>95</v>
      </c>
      <c r="D84" s="1"/>
      <c r="E84" s="1">
        <v>13</v>
      </c>
      <c r="F84" s="1">
        <v>80</v>
      </c>
      <c r="G84" s="6">
        <v>0.11</v>
      </c>
      <c r="H84" s="1">
        <v>150</v>
      </c>
      <c r="I84" s="1" t="s">
        <v>34</v>
      </c>
      <c r="J84" s="1">
        <v>13</v>
      </c>
      <c r="K84" s="1">
        <f t="shared" si="26"/>
        <v>0</v>
      </c>
      <c r="L84" s="1"/>
      <c r="M84" s="1"/>
      <c r="N84" s="1"/>
      <c r="O84" s="1"/>
      <c r="P84" s="1">
        <f t="shared" si="29"/>
        <v>2.6</v>
      </c>
      <c r="Q84" s="5"/>
      <c r="R84" s="5"/>
      <c r="S84" s="5">
        <f t="shared" ref="S84:S89" si="35">Q84-R84-T84</f>
        <v>0</v>
      </c>
      <c r="T84" s="5"/>
      <c r="U84" s="5"/>
      <c r="V84" s="1"/>
      <c r="W84" s="1">
        <f t="shared" si="30"/>
        <v>30.769230769230766</v>
      </c>
      <c r="X84" s="1">
        <f t="shared" si="31"/>
        <v>30.769230769230766</v>
      </c>
      <c r="Y84" s="1">
        <v>2.6</v>
      </c>
      <c r="Z84" s="1">
        <v>1.4</v>
      </c>
      <c r="AA84" s="1">
        <v>1.4</v>
      </c>
      <c r="AB84" s="1">
        <v>1.2</v>
      </c>
      <c r="AC84" s="1">
        <v>1</v>
      </c>
      <c r="AD84" s="1">
        <v>0.2</v>
      </c>
      <c r="AE84" s="17" t="s">
        <v>98</v>
      </c>
      <c r="AF84" s="1">
        <f t="shared" si="32"/>
        <v>0</v>
      </c>
      <c r="AG84" s="1">
        <f t="shared" si="33"/>
        <v>0</v>
      </c>
      <c r="AH84" s="1">
        <f t="shared" si="3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119</v>
      </c>
      <c r="B85" s="1" t="s">
        <v>40</v>
      </c>
      <c r="C85" s="1">
        <v>271</v>
      </c>
      <c r="D85" s="1"/>
      <c r="E85" s="1">
        <v>30.718</v>
      </c>
      <c r="F85" s="1">
        <v>226</v>
      </c>
      <c r="G85" s="6">
        <v>0.06</v>
      </c>
      <c r="H85" s="1">
        <v>60</v>
      </c>
      <c r="I85" s="1" t="s">
        <v>34</v>
      </c>
      <c r="J85" s="1">
        <v>32</v>
      </c>
      <c r="K85" s="1">
        <f t="shared" si="26"/>
        <v>-1.282</v>
      </c>
      <c r="L85" s="1"/>
      <c r="M85" s="1"/>
      <c r="N85" s="1"/>
      <c r="O85" s="1"/>
      <c r="P85" s="1">
        <f t="shared" si="29"/>
        <v>6.1436000000000002</v>
      </c>
      <c r="Q85" s="5"/>
      <c r="R85" s="5"/>
      <c r="S85" s="5">
        <f t="shared" si="35"/>
        <v>0</v>
      </c>
      <c r="T85" s="5"/>
      <c r="U85" s="5"/>
      <c r="V85" s="1"/>
      <c r="W85" s="1">
        <f t="shared" si="30"/>
        <v>36.78624910475942</v>
      </c>
      <c r="X85" s="1">
        <f t="shared" si="31"/>
        <v>36.78624910475942</v>
      </c>
      <c r="Y85" s="1">
        <v>7.3436000000000003</v>
      </c>
      <c r="Z85" s="1">
        <v>7.6</v>
      </c>
      <c r="AA85" s="1">
        <v>5.4</v>
      </c>
      <c r="AB85" s="1">
        <v>5.6</v>
      </c>
      <c r="AC85" s="1">
        <v>6.4</v>
      </c>
      <c r="AD85" s="1">
        <v>5.8</v>
      </c>
      <c r="AE85" s="17" t="s">
        <v>98</v>
      </c>
      <c r="AF85" s="1">
        <f t="shared" si="32"/>
        <v>0</v>
      </c>
      <c r="AG85" s="1">
        <f t="shared" si="33"/>
        <v>0</v>
      </c>
      <c r="AH85" s="1">
        <f t="shared" si="3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120</v>
      </c>
      <c r="B86" s="1" t="s">
        <v>40</v>
      </c>
      <c r="C86" s="1">
        <v>33</v>
      </c>
      <c r="D86" s="1"/>
      <c r="E86" s="1">
        <v>10</v>
      </c>
      <c r="F86" s="1">
        <v>11</v>
      </c>
      <c r="G86" s="6">
        <v>0.15</v>
      </c>
      <c r="H86" s="1">
        <v>60</v>
      </c>
      <c r="I86" s="1" t="s">
        <v>34</v>
      </c>
      <c r="J86" s="1">
        <v>10</v>
      </c>
      <c r="K86" s="1">
        <f t="shared" si="26"/>
        <v>0</v>
      </c>
      <c r="L86" s="1"/>
      <c r="M86" s="1"/>
      <c r="N86" s="1">
        <v>17.8</v>
      </c>
      <c r="O86" s="1"/>
      <c r="P86" s="1">
        <f t="shared" si="29"/>
        <v>2</v>
      </c>
      <c r="Q86" s="5"/>
      <c r="R86" s="5"/>
      <c r="S86" s="5">
        <f t="shared" si="35"/>
        <v>0</v>
      </c>
      <c r="T86" s="5"/>
      <c r="U86" s="5"/>
      <c r="V86" s="1"/>
      <c r="W86" s="1">
        <f t="shared" si="30"/>
        <v>14.4</v>
      </c>
      <c r="X86" s="1">
        <f t="shared" si="31"/>
        <v>14.4</v>
      </c>
      <c r="Y86" s="1">
        <v>3</v>
      </c>
      <c r="Z86" s="1">
        <v>4.8</v>
      </c>
      <c r="AA86" s="1">
        <v>3.8</v>
      </c>
      <c r="AB86" s="1">
        <v>3.2</v>
      </c>
      <c r="AC86" s="1">
        <v>3.4</v>
      </c>
      <c r="AD86" s="1">
        <v>5</v>
      </c>
      <c r="AE86" s="1"/>
      <c r="AF86" s="1">
        <f t="shared" si="32"/>
        <v>0</v>
      </c>
      <c r="AG86" s="1">
        <f t="shared" si="33"/>
        <v>0</v>
      </c>
      <c r="AH86" s="1">
        <f t="shared" si="3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121</v>
      </c>
      <c r="B87" s="1" t="s">
        <v>33</v>
      </c>
      <c r="C87" s="1">
        <v>57.959000000000003</v>
      </c>
      <c r="D87" s="1">
        <v>103.76</v>
      </c>
      <c r="E87" s="1">
        <v>41.936999999999998</v>
      </c>
      <c r="F87" s="1">
        <v>76.103999999999999</v>
      </c>
      <c r="G87" s="6">
        <v>1</v>
      </c>
      <c r="H87" s="1">
        <v>55</v>
      </c>
      <c r="I87" s="1" t="s">
        <v>34</v>
      </c>
      <c r="J87" s="1">
        <v>48.4</v>
      </c>
      <c r="K87" s="1">
        <f t="shared" si="26"/>
        <v>-6.463000000000001</v>
      </c>
      <c r="L87" s="1"/>
      <c r="M87" s="1"/>
      <c r="N87" s="1">
        <v>43.122800000000012</v>
      </c>
      <c r="O87" s="1"/>
      <c r="P87" s="1">
        <f t="shared" si="29"/>
        <v>8.3873999999999995</v>
      </c>
      <c r="Q87" s="5"/>
      <c r="R87" s="5"/>
      <c r="S87" s="5">
        <f t="shared" si="35"/>
        <v>0</v>
      </c>
      <c r="T87" s="5"/>
      <c r="U87" s="5"/>
      <c r="V87" s="1"/>
      <c r="W87" s="1">
        <f t="shared" si="30"/>
        <v>14.214989150392258</v>
      </c>
      <c r="X87" s="1">
        <f t="shared" si="31"/>
        <v>14.214989150392258</v>
      </c>
      <c r="Y87" s="1">
        <v>10.3924</v>
      </c>
      <c r="Z87" s="1">
        <v>13.966799999999999</v>
      </c>
      <c r="AA87" s="1">
        <v>13.652799999999999</v>
      </c>
      <c r="AB87" s="1">
        <v>11.758800000000001</v>
      </c>
      <c r="AC87" s="1">
        <v>11.2818</v>
      </c>
      <c r="AD87" s="1">
        <v>14.0334</v>
      </c>
      <c r="AE87" s="1"/>
      <c r="AF87" s="1">
        <f t="shared" si="32"/>
        <v>0</v>
      </c>
      <c r="AG87" s="1">
        <f t="shared" si="33"/>
        <v>0</v>
      </c>
      <c r="AH87" s="1">
        <f t="shared" si="3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122</v>
      </c>
      <c r="B88" s="1" t="s">
        <v>40</v>
      </c>
      <c r="C88" s="1">
        <v>30</v>
      </c>
      <c r="D88" s="1">
        <v>60</v>
      </c>
      <c r="E88" s="1">
        <v>47</v>
      </c>
      <c r="F88" s="1">
        <v>31</v>
      </c>
      <c r="G88" s="6">
        <v>0.4</v>
      </c>
      <c r="H88" s="1">
        <v>55</v>
      </c>
      <c r="I88" s="1" t="s">
        <v>34</v>
      </c>
      <c r="J88" s="1">
        <v>48</v>
      </c>
      <c r="K88" s="1">
        <f t="shared" si="26"/>
        <v>-1</v>
      </c>
      <c r="L88" s="1"/>
      <c r="M88" s="1"/>
      <c r="N88" s="1">
        <v>22.400000000000009</v>
      </c>
      <c r="O88" s="1">
        <v>45.599999999999987</v>
      </c>
      <c r="P88" s="1">
        <f t="shared" si="29"/>
        <v>9.4</v>
      </c>
      <c r="Q88" s="5"/>
      <c r="R88" s="5"/>
      <c r="S88" s="5">
        <f t="shared" si="35"/>
        <v>0</v>
      </c>
      <c r="T88" s="5"/>
      <c r="U88" s="5"/>
      <c r="V88" s="1"/>
      <c r="W88" s="1">
        <f t="shared" si="30"/>
        <v>10.531914893617021</v>
      </c>
      <c r="X88" s="1">
        <f t="shared" si="31"/>
        <v>10.531914893617021</v>
      </c>
      <c r="Y88" s="1">
        <v>10.4</v>
      </c>
      <c r="Z88" s="1">
        <v>8.4</v>
      </c>
      <c r="AA88" s="1">
        <v>8</v>
      </c>
      <c r="AB88" s="1">
        <v>7.8</v>
      </c>
      <c r="AC88" s="1">
        <v>7.2</v>
      </c>
      <c r="AD88" s="1">
        <v>8.6</v>
      </c>
      <c r="AE88" s="1"/>
      <c r="AF88" s="1">
        <f t="shared" si="32"/>
        <v>0</v>
      </c>
      <c r="AG88" s="1">
        <f t="shared" si="33"/>
        <v>0</v>
      </c>
      <c r="AH88" s="1">
        <f t="shared" si="3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123</v>
      </c>
      <c r="B89" s="1" t="s">
        <v>33</v>
      </c>
      <c r="C89" s="1">
        <v>86.771000000000001</v>
      </c>
      <c r="D89" s="1">
        <v>11.494999999999999</v>
      </c>
      <c r="E89" s="1">
        <v>42.125999999999998</v>
      </c>
      <c r="F89" s="1">
        <v>27.100999999999999</v>
      </c>
      <c r="G89" s="6">
        <v>1</v>
      </c>
      <c r="H89" s="1" t="e">
        <v>#N/A</v>
      </c>
      <c r="I89" s="1" t="s">
        <v>34</v>
      </c>
      <c r="J89" s="1">
        <v>38.65</v>
      </c>
      <c r="K89" s="1">
        <f t="shared" si="26"/>
        <v>3.4759999999999991</v>
      </c>
      <c r="L89" s="1"/>
      <c r="M89" s="1"/>
      <c r="N89" s="1">
        <v>23.643800000000009</v>
      </c>
      <c r="O89" s="1">
        <v>15.47519999999998</v>
      </c>
      <c r="P89" s="1">
        <f t="shared" si="29"/>
        <v>8.4252000000000002</v>
      </c>
      <c r="Q89" s="5">
        <f t="shared" ref="Q89" si="36">11*P89-O89-N89-F89</f>
        <v>26.457200000000014</v>
      </c>
      <c r="R89" s="5"/>
      <c r="S89" s="5">
        <f t="shared" si="35"/>
        <v>26.457200000000014</v>
      </c>
      <c r="T89" s="5"/>
      <c r="U89" s="5"/>
      <c r="V89" s="1"/>
      <c r="W89" s="1">
        <f t="shared" si="30"/>
        <v>11.000000000000002</v>
      </c>
      <c r="X89" s="1">
        <f t="shared" si="31"/>
        <v>7.8597540711199727</v>
      </c>
      <c r="Y89" s="1">
        <v>8.0885999999999996</v>
      </c>
      <c r="Z89" s="1">
        <v>9.2388000000000012</v>
      </c>
      <c r="AA89" s="1">
        <v>9.2270000000000003</v>
      </c>
      <c r="AB89" s="1">
        <v>9.7742000000000004</v>
      </c>
      <c r="AC89" s="1">
        <v>11.3048</v>
      </c>
      <c r="AD89" s="1">
        <v>5.0965999999999996</v>
      </c>
      <c r="AE89" s="1"/>
      <c r="AF89" s="1">
        <f t="shared" si="32"/>
        <v>0</v>
      </c>
      <c r="AG89" s="1">
        <f t="shared" si="33"/>
        <v>26</v>
      </c>
      <c r="AH89" s="1">
        <f t="shared" si="3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4" t="s">
        <v>124</v>
      </c>
      <c r="B90" s="14" t="s">
        <v>40</v>
      </c>
      <c r="C90" s="14"/>
      <c r="D90" s="14"/>
      <c r="E90" s="14"/>
      <c r="F90" s="14"/>
      <c r="G90" s="15">
        <v>0</v>
      </c>
      <c r="H90" s="14" t="e">
        <v>#N/A</v>
      </c>
      <c r="I90" s="14" t="s">
        <v>34</v>
      </c>
      <c r="J90" s="14"/>
      <c r="K90" s="14">
        <f t="shared" si="26"/>
        <v>0</v>
      </c>
      <c r="L90" s="14"/>
      <c r="M90" s="14"/>
      <c r="N90" s="14"/>
      <c r="O90" s="14"/>
      <c r="P90" s="14">
        <f t="shared" si="29"/>
        <v>0</v>
      </c>
      <c r="Q90" s="16"/>
      <c r="R90" s="16"/>
      <c r="S90" s="16"/>
      <c r="T90" s="16"/>
      <c r="U90" s="16"/>
      <c r="V90" s="14"/>
      <c r="W90" s="14" t="e">
        <f t="shared" si="30"/>
        <v>#DIV/0!</v>
      </c>
      <c r="X90" s="14" t="e">
        <f t="shared" si="31"/>
        <v>#DIV/0!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 t="s">
        <v>45</v>
      </c>
      <c r="AF90" s="14">
        <f t="shared" si="32"/>
        <v>0</v>
      </c>
      <c r="AG90" s="14">
        <f t="shared" si="33"/>
        <v>0</v>
      </c>
      <c r="AH90" s="14">
        <f t="shared" si="3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125</v>
      </c>
      <c r="B91" s="1" t="s">
        <v>40</v>
      </c>
      <c r="C91" s="1">
        <v>60</v>
      </c>
      <c r="D91" s="1"/>
      <c r="E91" s="1">
        <v>31</v>
      </c>
      <c r="F91" s="1">
        <v>13</v>
      </c>
      <c r="G91" s="6">
        <v>0.4</v>
      </c>
      <c r="H91" s="1" t="e">
        <v>#N/A</v>
      </c>
      <c r="I91" s="1" t="s">
        <v>34</v>
      </c>
      <c r="J91" s="1">
        <v>34</v>
      </c>
      <c r="K91" s="1">
        <f t="shared" si="26"/>
        <v>-3</v>
      </c>
      <c r="L91" s="1"/>
      <c r="M91" s="1"/>
      <c r="N91" s="1"/>
      <c r="O91" s="1">
        <v>51.399999999999991</v>
      </c>
      <c r="P91" s="1">
        <f t="shared" si="29"/>
        <v>6.2</v>
      </c>
      <c r="Q91" s="5">
        <v>10</v>
      </c>
      <c r="R91" s="5"/>
      <c r="S91" s="5">
        <f t="shared" ref="S91:S99" si="37">Q91-R91-T91</f>
        <v>10</v>
      </c>
      <c r="T91" s="5"/>
      <c r="U91" s="5"/>
      <c r="V91" s="1"/>
      <c r="W91" s="1">
        <f t="shared" si="30"/>
        <v>11.999999999999998</v>
      </c>
      <c r="X91" s="1">
        <f t="shared" si="31"/>
        <v>10.387096774193546</v>
      </c>
      <c r="Y91" s="1">
        <v>7.6</v>
      </c>
      <c r="Z91" s="1">
        <v>4.2</v>
      </c>
      <c r="AA91" s="1">
        <v>3.2</v>
      </c>
      <c r="AB91" s="1">
        <v>5</v>
      </c>
      <c r="AC91" s="1">
        <v>5.4</v>
      </c>
      <c r="AD91" s="1">
        <v>7</v>
      </c>
      <c r="AE91" s="1"/>
      <c r="AF91" s="1">
        <f t="shared" si="32"/>
        <v>0</v>
      </c>
      <c r="AG91" s="1">
        <f t="shared" si="33"/>
        <v>4</v>
      </c>
      <c r="AH91" s="1">
        <f t="shared" si="3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126</v>
      </c>
      <c r="B92" s="1" t="s">
        <v>33</v>
      </c>
      <c r="C92" s="1">
        <v>151.29499999999999</v>
      </c>
      <c r="D92" s="1">
        <v>44.99</v>
      </c>
      <c r="E92" s="1">
        <v>80.480999999999995</v>
      </c>
      <c r="F92" s="1">
        <v>91.728999999999999</v>
      </c>
      <c r="G92" s="6">
        <v>1</v>
      </c>
      <c r="H92" s="1">
        <v>50</v>
      </c>
      <c r="I92" s="1" t="s">
        <v>34</v>
      </c>
      <c r="J92" s="1">
        <v>78.45</v>
      </c>
      <c r="K92" s="1">
        <f t="shared" si="26"/>
        <v>2.0309999999999917</v>
      </c>
      <c r="L92" s="1"/>
      <c r="M92" s="1"/>
      <c r="N92" s="1"/>
      <c r="O92" s="1">
        <v>63.668999999999997</v>
      </c>
      <c r="P92" s="1">
        <f t="shared" si="29"/>
        <v>16.0962</v>
      </c>
      <c r="Q92" s="5">
        <f t="shared" ref="Q92:Q98" si="38">11*P92-O92-N92-F92</f>
        <v>21.660200000000003</v>
      </c>
      <c r="R92" s="5"/>
      <c r="S92" s="5">
        <f t="shared" si="37"/>
        <v>21.660200000000003</v>
      </c>
      <c r="T92" s="5"/>
      <c r="U92" s="5"/>
      <c r="V92" s="1"/>
      <c r="W92" s="1">
        <f t="shared" si="30"/>
        <v>11</v>
      </c>
      <c r="X92" s="1">
        <f t="shared" si="31"/>
        <v>9.6543283507908697</v>
      </c>
      <c r="Y92" s="1">
        <v>16.948599999999999</v>
      </c>
      <c r="Z92" s="1">
        <v>12.473599999999999</v>
      </c>
      <c r="AA92" s="1">
        <v>12.1076</v>
      </c>
      <c r="AB92" s="1">
        <v>19.555</v>
      </c>
      <c r="AC92" s="1">
        <v>22.0822</v>
      </c>
      <c r="AD92" s="1">
        <v>12.1836</v>
      </c>
      <c r="AE92" s="1"/>
      <c r="AF92" s="1">
        <f t="shared" si="32"/>
        <v>0</v>
      </c>
      <c r="AG92" s="1">
        <f t="shared" si="33"/>
        <v>22</v>
      </c>
      <c r="AH92" s="1">
        <f t="shared" si="3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127</v>
      </c>
      <c r="B93" s="1" t="s">
        <v>40</v>
      </c>
      <c r="C93" s="1">
        <v>58</v>
      </c>
      <c r="D93" s="1">
        <v>9</v>
      </c>
      <c r="E93" s="1">
        <v>57</v>
      </c>
      <c r="F93" s="1"/>
      <c r="G93" s="6">
        <v>0.3</v>
      </c>
      <c r="H93" s="1">
        <v>30</v>
      </c>
      <c r="I93" s="1" t="s">
        <v>34</v>
      </c>
      <c r="J93" s="1">
        <v>4</v>
      </c>
      <c r="K93" s="1">
        <f t="shared" si="26"/>
        <v>53</v>
      </c>
      <c r="L93" s="1"/>
      <c r="M93" s="1"/>
      <c r="N93" s="1">
        <v>18.399999999999991</v>
      </c>
      <c r="O93" s="1">
        <v>87.800000000000011</v>
      </c>
      <c r="P93" s="1">
        <f t="shared" si="29"/>
        <v>11.4</v>
      </c>
      <c r="Q93" s="5">
        <f>10.5*P93-O93-N93-F93</f>
        <v>13.5</v>
      </c>
      <c r="R93" s="5"/>
      <c r="S93" s="5">
        <f t="shared" si="37"/>
        <v>13.5</v>
      </c>
      <c r="T93" s="5"/>
      <c r="U93" s="5"/>
      <c r="V93" s="1"/>
      <c r="W93" s="1">
        <f t="shared" si="30"/>
        <v>10.5</v>
      </c>
      <c r="X93" s="1">
        <f t="shared" si="31"/>
        <v>9.3157894736842106</v>
      </c>
      <c r="Y93" s="1">
        <v>11.8</v>
      </c>
      <c r="Z93" s="1">
        <v>6.8</v>
      </c>
      <c r="AA93" s="1">
        <v>6.2</v>
      </c>
      <c r="AB93" s="1">
        <v>4.4000000000000004</v>
      </c>
      <c r="AC93" s="1">
        <v>4.8</v>
      </c>
      <c r="AD93" s="1">
        <v>3.2</v>
      </c>
      <c r="AE93" s="1"/>
      <c r="AF93" s="1">
        <f t="shared" si="32"/>
        <v>0</v>
      </c>
      <c r="AG93" s="1">
        <f t="shared" si="33"/>
        <v>4</v>
      </c>
      <c r="AH93" s="1">
        <f t="shared" si="3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128</v>
      </c>
      <c r="B94" s="1" t="s">
        <v>40</v>
      </c>
      <c r="C94" s="1">
        <v>8</v>
      </c>
      <c r="D94" s="1">
        <v>43</v>
      </c>
      <c r="E94" s="1"/>
      <c r="F94" s="1">
        <v>42</v>
      </c>
      <c r="G94" s="6">
        <v>0.3</v>
      </c>
      <c r="H94" s="1">
        <v>30</v>
      </c>
      <c r="I94" s="1" t="s">
        <v>34</v>
      </c>
      <c r="J94" s="1">
        <v>2</v>
      </c>
      <c r="K94" s="1">
        <f t="shared" si="26"/>
        <v>-2</v>
      </c>
      <c r="L94" s="1"/>
      <c r="M94" s="1"/>
      <c r="N94" s="1">
        <v>16.599999999999991</v>
      </c>
      <c r="O94" s="1"/>
      <c r="P94" s="1">
        <f t="shared" si="29"/>
        <v>0</v>
      </c>
      <c r="Q94" s="5"/>
      <c r="R94" s="5"/>
      <c r="S94" s="5">
        <f t="shared" si="37"/>
        <v>0</v>
      </c>
      <c r="T94" s="5"/>
      <c r="U94" s="5"/>
      <c r="V94" s="1"/>
      <c r="W94" s="1" t="e">
        <f t="shared" si="30"/>
        <v>#DIV/0!</v>
      </c>
      <c r="X94" s="1" t="e">
        <f t="shared" si="31"/>
        <v>#DIV/0!</v>
      </c>
      <c r="Y94" s="1">
        <v>0.4</v>
      </c>
      <c r="Z94" s="1">
        <v>5.6</v>
      </c>
      <c r="AA94" s="1">
        <v>5.4</v>
      </c>
      <c r="AB94" s="1">
        <v>1.6</v>
      </c>
      <c r="AC94" s="1">
        <v>2.2000000000000002</v>
      </c>
      <c r="AD94" s="1">
        <v>0.8</v>
      </c>
      <c r="AE94" s="1"/>
      <c r="AF94" s="1">
        <f t="shared" si="32"/>
        <v>0</v>
      </c>
      <c r="AG94" s="1">
        <f t="shared" si="33"/>
        <v>0</v>
      </c>
      <c r="AH94" s="1">
        <f t="shared" si="3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129</v>
      </c>
      <c r="B95" s="1" t="s">
        <v>33</v>
      </c>
      <c r="C95" s="1">
        <v>1552.155</v>
      </c>
      <c r="D95" s="1">
        <v>2088.895</v>
      </c>
      <c r="E95" s="13">
        <f>1328.203+E27</f>
        <v>1330.818</v>
      </c>
      <c r="F95" s="1">
        <v>2100.7620000000002</v>
      </c>
      <c r="G95" s="6">
        <v>1</v>
      </c>
      <c r="H95" s="1">
        <v>60</v>
      </c>
      <c r="I95" s="1" t="s">
        <v>130</v>
      </c>
      <c r="J95" s="1">
        <v>1399.615</v>
      </c>
      <c r="K95" s="1">
        <f t="shared" si="26"/>
        <v>-68.797000000000025</v>
      </c>
      <c r="L95" s="1"/>
      <c r="M95" s="1"/>
      <c r="N95" s="1">
        <v>500</v>
      </c>
      <c r="O95" s="1">
        <v>249.32220000000009</v>
      </c>
      <c r="P95" s="1">
        <f t="shared" si="29"/>
        <v>266.16359999999997</v>
      </c>
      <c r="Q95" s="5">
        <f t="shared" si="38"/>
        <v>77.71539999999959</v>
      </c>
      <c r="R95" s="5"/>
      <c r="S95" s="5">
        <f t="shared" si="37"/>
        <v>77.71539999999959</v>
      </c>
      <c r="T95" s="5"/>
      <c r="U95" s="5"/>
      <c r="V95" s="1"/>
      <c r="W95" s="1">
        <f t="shared" si="30"/>
        <v>11</v>
      </c>
      <c r="X95" s="1">
        <f t="shared" si="31"/>
        <v>10.708016422981958</v>
      </c>
      <c r="Y95" s="1">
        <v>274.07420000000002</v>
      </c>
      <c r="Z95" s="1">
        <v>340.12740000000002</v>
      </c>
      <c r="AA95" s="1">
        <v>343.25839999999999</v>
      </c>
      <c r="AB95" s="1">
        <v>210.54660000000001</v>
      </c>
      <c r="AC95" s="1">
        <v>216.11240000000001</v>
      </c>
      <c r="AD95" s="1">
        <v>337.77940000000001</v>
      </c>
      <c r="AE95" s="1" t="s">
        <v>55</v>
      </c>
      <c r="AF95" s="1">
        <f t="shared" si="32"/>
        <v>0</v>
      </c>
      <c r="AG95" s="1">
        <f t="shared" si="33"/>
        <v>78</v>
      </c>
      <c r="AH95" s="1">
        <f t="shared" si="3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131</v>
      </c>
      <c r="B96" s="1" t="s">
        <v>40</v>
      </c>
      <c r="C96" s="1">
        <v>40</v>
      </c>
      <c r="D96" s="1"/>
      <c r="E96" s="1">
        <v>10</v>
      </c>
      <c r="F96" s="1">
        <v>17</v>
      </c>
      <c r="G96" s="6">
        <v>0.1</v>
      </c>
      <c r="H96" s="1">
        <v>60</v>
      </c>
      <c r="I96" s="1" t="s">
        <v>34</v>
      </c>
      <c r="J96" s="1">
        <v>10</v>
      </c>
      <c r="K96" s="1">
        <f t="shared" si="26"/>
        <v>0</v>
      </c>
      <c r="L96" s="1"/>
      <c r="M96" s="1"/>
      <c r="N96" s="1"/>
      <c r="O96" s="1"/>
      <c r="P96" s="1">
        <f t="shared" si="29"/>
        <v>2</v>
      </c>
      <c r="Q96" s="5">
        <v>10</v>
      </c>
      <c r="R96" s="5"/>
      <c r="S96" s="5">
        <f t="shared" si="37"/>
        <v>10</v>
      </c>
      <c r="T96" s="5"/>
      <c r="U96" s="5"/>
      <c r="V96" s="1"/>
      <c r="W96" s="1">
        <f t="shared" si="30"/>
        <v>13.5</v>
      </c>
      <c r="X96" s="1">
        <f t="shared" si="31"/>
        <v>8.5</v>
      </c>
      <c r="Y96" s="1">
        <v>1.4</v>
      </c>
      <c r="Z96" s="1">
        <v>2.2000000000000002</v>
      </c>
      <c r="AA96" s="1">
        <v>1.8</v>
      </c>
      <c r="AB96" s="1">
        <v>2.4</v>
      </c>
      <c r="AC96" s="1">
        <v>2</v>
      </c>
      <c r="AD96" s="1">
        <v>0.4</v>
      </c>
      <c r="AE96" s="1"/>
      <c r="AF96" s="1">
        <f t="shared" si="32"/>
        <v>0</v>
      </c>
      <c r="AG96" s="1">
        <f t="shared" si="33"/>
        <v>1</v>
      </c>
      <c r="AH96" s="1">
        <f t="shared" si="3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132</v>
      </c>
      <c r="B97" s="1" t="s">
        <v>33</v>
      </c>
      <c r="C97" s="1">
        <v>4955.7920000000004</v>
      </c>
      <c r="D97" s="1">
        <v>3248.2249999999999</v>
      </c>
      <c r="E97" s="13">
        <f>4404.847+E23</f>
        <v>4438.3</v>
      </c>
      <c r="F97" s="1">
        <v>2924.6019999999999</v>
      </c>
      <c r="G97" s="6">
        <v>1</v>
      </c>
      <c r="H97" s="1">
        <v>60</v>
      </c>
      <c r="I97" s="1" t="s">
        <v>34</v>
      </c>
      <c r="J97" s="1">
        <v>4298.2150000000001</v>
      </c>
      <c r="K97" s="1">
        <f t="shared" si="26"/>
        <v>140.08500000000004</v>
      </c>
      <c r="L97" s="1"/>
      <c r="M97" s="1"/>
      <c r="N97" s="1">
        <v>700</v>
      </c>
      <c r="O97" s="1">
        <v>3653.5981999999999</v>
      </c>
      <c r="P97" s="1">
        <f t="shared" si="29"/>
        <v>887.66000000000008</v>
      </c>
      <c r="Q97" s="5">
        <f t="shared" si="38"/>
        <v>2486.0598</v>
      </c>
      <c r="R97" s="5"/>
      <c r="S97" s="5">
        <f t="shared" si="37"/>
        <v>1186.0598</v>
      </c>
      <c r="T97" s="5">
        <v>1300</v>
      </c>
      <c r="U97" s="5"/>
      <c r="V97" s="1"/>
      <c r="W97" s="1">
        <f t="shared" si="30"/>
        <v>10.999999999999996</v>
      </c>
      <c r="X97" s="1">
        <f t="shared" si="31"/>
        <v>8.1993107721424856</v>
      </c>
      <c r="Y97" s="1">
        <v>771.37020000000007</v>
      </c>
      <c r="Z97" s="1">
        <v>735.93000000000006</v>
      </c>
      <c r="AA97" s="1">
        <v>701.88980000000004</v>
      </c>
      <c r="AB97" s="1">
        <v>589.94820000000004</v>
      </c>
      <c r="AC97" s="1">
        <v>602.29640000000006</v>
      </c>
      <c r="AD97" s="1">
        <v>906.66980000000001</v>
      </c>
      <c r="AE97" s="1" t="s">
        <v>55</v>
      </c>
      <c r="AF97" s="1">
        <f t="shared" si="32"/>
        <v>0</v>
      </c>
      <c r="AG97" s="1">
        <f t="shared" si="33"/>
        <v>1186</v>
      </c>
      <c r="AH97" s="1">
        <f t="shared" si="34"/>
        <v>1300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133</v>
      </c>
      <c r="B98" s="1" t="s">
        <v>33</v>
      </c>
      <c r="C98" s="1">
        <v>3560.165</v>
      </c>
      <c r="D98" s="1">
        <v>111.03</v>
      </c>
      <c r="E98" s="13">
        <f>848.284+E26</f>
        <v>2217.3719999999998</v>
      </c>
      <c r="F98" s="13">
        <f>2079.655+F26</f>
        <v>2497.3820000000001</v>
      </c>
      <c r="G98" s="6">
        <v>1</v>
      </c>
      <c r="H98" s="1">
        <v>60</v>
      </c>
      <c r="I98" s="1" t="s">
        <v>130</v>
      </c>
      <c r="J98" s="1">
        <v>803</v>
      </c>
      <c r="K98" s="1">
        <f t="shared" si="26"/>
        <v>1414.3719999999998</v>
      </c>
      <c r="L98" s="1"/>
      <c r="M98" s="1"/>
      <c r="N98" s="1"/>
      <c r="O98" s="1"/>
      <c r="P98" s="1">
        <f t="shared" si="29"/>
        <v>443.47439999999995</v>
      </c>
      <c r="Q98" s="5">
        <f t="shared" si="38"/>
        <v>2380.8363999999997</v>
      </c>
      <c r="R98" s="5"/>
      <c r="S98" s="5">
        <f t="shared" si="37"/>
        <v>380.83639999999968</v>
      </c>
      <c r="T98" s="5">
        <v>2000</v>
      </c>
      <c r="U98" s="5"/>
      <c r="V98" s="1"/>
      <c r="W98" s="1">
        <f t="shared" si="30"/>
        <v>11</v>
      </c>
      <c r="X98" s="1">
        <f t="shared" si="31"/>
        <v>5.6314005949385137</v>
      </c>
      <c r="Y98" s="1">
        <v>160.4958</v>
      </c>
      <c r="Z98" s="1">
        <v>427.68020000000001</v>
      </c>
      <c r="AA98" s="1">
        <v>439.62759999999997</v>
      </c>
      <c r="AB98" s="1">
        <v>554.7962</v>
      </c>
      <c r="AC98" s="1">
        <v>727.68279999999993</v>
      </c>
      <c r="AD98" s="1">
        <v>791.12700000000007</v>
      </c>
      <c r="AE98" s="1" t="s">
        <v>55</v>
      </c>
      <c r="AF98" s="1">
        <f t="shared" si="32"/>
        <v>0</v>
      </c>
      <c r="AG98" s="1">
        <f t="shared" si="33"/>
        <v>381</v>
      </c>
      <c r="AH98" s="1">
        <f t="shared" si="34"/>
        <v>2000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134</v>
      </c>
      <c r="B99" s="1" t="s">
        <v>40</v>
      </c>
      <c r="C99" s="1">
        <v>1</v>
      </c>
      <c r="D99" s="1">
        <v>42</v>
      </c>
      <c r="E99" s="1"/>
      <c r="F99" s="1">
        <v>42</v>
      </c>
      <c r="G99" s="6">
        <v>0.2</v>
      </c>
      <c r="H99" s="1" t="e">
        <v>#N/A</v>
      </c>
      <c r="I99" s="1" t="s">
        <v>34</v>
      </c>
      <c r="J99" s="1">
        <v>1</v>
      </c>
      <c r="K99" s="1">
        <f t="shared" si="26"/>
        <v>-1</v>
      </c>
      <c r="L99" s="1"/>
      <c r="M99" s="1"/>
      <c r="N99" s="1">
        <v>16.600000000000001</v>
      </c>
      <c r="O99" s="1"/>
      <c r="P99" s="1">
        <f t="shared" si="29"/>
        <v>0</v>
      </c>
      <c r="Q99" s="5"/>
      <c r="R99" s="5"/>
      <c r="S99" s="5">
        <f t="shared" si="37"/>
        <v>0</v>
      </c>
      <c r="T99" s="5"/>
      <c r="U99" s="5"/>
      <c r="V99" s="1"/>
      <c r="W99" s="1" t="e">
        <f t="shared" si="30"/>
        <v>#DIV/0!</v>
      </c>
      <c r="X99" s="1" t="e">
        <f t="shared" si="31"/>
        <v>#DIV/0!</v>
      </c>
      <c r="Y99" s="1">
        <v>0</v>
      </c>
      <c r="Z99" s="1">
        <v>5.2</v>
      </c>
      <c r="AA99" s="1">
        <v>5.2</v>
      </c>
      <c r="AB99" s="1">
        <v>0</v>
      </c>
      <c r="AC99" s="1">
        <v>0</v>
      </c>
      <c r="AD99" s="1">
        <v>0.2</v>
      </c>
      <c r="AE99" s="1"/>
      <c r="AF99" s="1">
        <f t="shared" si="32"/>
        <v>0</v>
      </c>
      <c r="AG99" s="1">
        <f t="shared" si="33"/>
        <v>0</v>
      </c>
      <c r="AH99" s="1">
        <f t="shared" si="3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9" xr:uid="{EE1EB433-25CC-4DB0-A278-B9EDE46244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2024-07-11T12:57:52Z</dcterms:created>
  <dcterms:modified xsi:type="dcterms:W3CDTF">2024-07-12T08:19:52Z</dcterms:modified>
</cp:coreProperties>
</file>