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7,24 ПОКОМ КИ филиалы\"/>
    </mc:Choice>
  </mc:AlternateContent>
  <xr:revisionPtr revIDLastSave="0" documentId="13_ncr:1_{5B589FB3-4484-4FCB-961D-20652E2404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8" i="1" l="1"/>
  <c r="R95" i="1"/>
  <c r="AE95" i="1" s="1"/>
  <c r="R89" i="1"/>
  <c r="R86" i="1"/>
  <c r="R85" i="1"/>
  <c r="AE85" i="1" s="1"/>
  <c r="R81" i="1"/>
  <c r="AE81" i="1" s="1"/>
  <c r="R80" i="1"/>
  <c r="R79" i="1"/>
  <c r="AE79" i="1" s="1"/>
  <c r="R78" i="1"/>
  <c r="R77" i="1"/>
  <c r="AE77" i="1" s="1"/>
  <c r="R76" i="1"/>
  <c r="R74" i="1"/>
  <c r="AE74" i="1" s="1"/>
  <c r="R67" i="1"/>
  <c r="R66" i="1"/>
  <c r="R63" i="1"/>
  <c r="R62" i="1"/>
  <c r="R60" i="1"/>
  <c r="R50" i="1"/>
  <c r="R44" i="1"/>
  <c r="R40" i="1"/>
  <c r="R35" i="1"/>
  <c r="R30" i="1"/>
  <c r="AE30" i="1" s="1"/>
  <c r="R15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6" i="1"/>
  <c r="AE7" i="1"/>
  <c r="AE15" i="1"/>
  <c r="AE25" i="1"/>
  <c r="AE26" i="1"/>
  <c r="AE35" i="1"/>
  <c r="AE38" i="1"/>
  <c r="AE40" i="1"/>
  <c r="AE44" i="1"/>
  <c r="AE50" i="1"/>
  <c r="AE58" i="1"/>
  <c r="AE60" i="1"/>
  <c r="AE62" i="1"/>
  <c r="AE63" i="1"/>
  <c r="AE66" i="1"/>
  <c r="AE67" i="1"/>
  <c r="AE75" i="1"/>
  <c r="AE76" i="1"/>
  <c r="AE78" i="1"/>
  <c r="AE80" i="1"/>
  <c r="AE86" i="1"/>
  <c r="AE88" i="1"/>
  <c r="AE89" i="1"/>
  <c r="AE91" i="1"/>
  <c r="AE92" i="1"/>
  <c r="AE94" i="1"/>
  <c r="AE98" i="1"/>
  <c r="S5" i="1"/>
  <c r="AF5" i="1" l="1"/>
  <c r="E97" i="1"/>
  <c r="P97" i="1" s="1"/>
  <c r="E96" i="1"/>
  <c r="P96" i="1" s="1"/>
  <c r="W96" i="1" s="1"/>
  <c r="F93" i="1"/>
  <c r="E93" i="1"/>
  <c r="P93" i="1" s="1"/>
  <c r="F62" i="1"/>
  <c r="E62" i="1"/>
  <c r="P62" i="1" s="1"/>
  <c r="P7" i="1"/>
  <c r="V7" i="1" s="1"/>
  <c r="P8" i="1"/>
  <c r="Q8" i="1" s="1"/>
  <c r="R8" i="1" s="1"/>
  <c r="AE8" i="1" s="1"/>
  <c r="P9" i="1"/>
  <c r="P10" i="1"/>
  <c r="Q10" i="1" s="1"/>
  <c r="R10" i="1" s="1"/>
  <c r="AE10" i="1" s="1"/>
  <c r="P11" i="1"/>
  <c r="P12" i="1"/>
  <c r="Q12" i="1" s="1"/>
  <c r="R12" i="1" s="1"/>
  <c r="AE12" i="1" s="1"/>
  <c r="P13" i="1"/>
  <c r="P14" i="1"/>
  <c r="Q14" i="1" s="1"/>
  <c r="R14" i="1" s="1"/>
  <c r="AE14" i="1" s="1"/>
  <c r="P15" i="1"/>
  <c r="P16" i="1"/>
  <c r="Q16" i="1" s="1"/>
  <c r="R16" i="1" s="1"/>
  <c r="AE16" i="1" s="1"/>
  <c r="P17" i="1"/>
  <c r="P18" i="1"/>
  <c r="Q18" i="1" s="1"/>
  <c r="R18" i="1" s="1"/>
  <c r="AE18" i="1" s="1"/>
  <c r="P19" i="1"/>
  <c r="P20" i="1"/>
  <c r="Q20" i="1" s="1"/>
  <c r="R20" i="1" s="1"/>
  <c r="AE20" i="1" s="1"/>
  <c r="P21" i="1"/>
  <c r="P22" i="1"/>
  <c r="Q22" i="1" s="1"/>
  <c r="AE22" i="1" s="1"/>
  <c r="P23" i="1"/>
  <c r="P24" i="1"/>
  <c r="Q24" i="1" s="1"/>
  <c r="R24" i="1" s="1"/>
  <c r="AE24" i="1" s="1"/>
  <c r="P25" i="1"/>
  <c r="V25" i="1" s="1"/>
  <c r="P26" i="1"/>
  <c r="V26" i="1" s="1"/>
  <c r="P27" i="1"/>
  <c r="P28" i="1"/>
  <c r="Q28" i="1" s="1"/>
  <c r="R28" i="1" s="1"/>
  <c r="AE28" i="1" s="1"/>
  <c r="P29" i="1"/>
  <c r="P30" i="1"/>
  <c r="P31" i="1"/>
  <c r="Q31" i="1" s="1"/>
  <c r="R31" i="1" s="1"/>
  <c r="AE31" i="1" s="1"/>
  <c r="P32" i="1"/>
  <c r="P33" i="1"/>
  <c r="Q33" i="1" s="1"/>
  <c r="R33" i="1" s="1"/>
  <c r="AE33" i="1" s="1"/>
  <c r="P34" i="1"/>
  <c r="Q34" i="1" s="1"/>
  <c r="R34" i="1" s="1"/>
  <c r="AE34" i="1" s="1"/>
  <c r="P35" i="1"/>
  <c r="P36" i="1"/>
  <c r="Q36" i="1" s="1"/>
  <c r="R36" i="1" s="1"/>
  <c r="AE36" i="1" s="1"/>
  <c r="P37" i="1"/>
  <c r="Q37" i="1" s="1"/>
  <c r="R37" i="1" s="1"/>
  <c r="AE37" i="1" s="1"/>
  <c r="P38" i="1"/>
  <c r="V38" i="1" s="1"/>
  <c r="P39" i="1"/>
  <c r="Q39" i="1" s="1"/>
  <c r="R39" i="1" s="1"/>
  <c r="AE39" i="1" s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Q57" i="1" s="1"/>
  <c r="R57" i="1" s="1"/>
  <c r="AE57" i="1" s="1"/>
  <c r="P58" i="1"/>
  <c r="V58" i="1" s="1"/>
  <c r="P59" i="1"/>
  <c r="P60" i="1"/>
  <c r="P61" i="1"/>
  <c r="P63" i="1"/>
  <c r="P64" i="1"/>
  <c r="P65" i="1"/>
  <c r="P66" i="1"/>
  <c r="P67" i="1"/>
  <c r="P68" i="1"/>
  <c r="P69" i="1"/>
  <c r="P70" i="1"/>
  <c r="P71" i="1"/>
  <c r="P72" i="1"/>
  <c r="P73" i="1"/>
  <c r="Q73" i="1" s="1"/>
  <c r="R73" i="1" s="1"/>
  <c r="AE73" i="1" s="1"/>
  <c r="P74" i="1"/>
  <c r="P75" i="1"/>
  <c r="V75" i="1" s="1"/>
  <c r="P76" i="1"/>
  <c r="P77" i="1"/>
  <c r="P78" i="1"/>
  <c r="P79" i="1"/>
  <c r="P80" i="1"/>
  <c r="P81" i="1"/>
  <c r="P82" i="1"/>
  <c r="Q82" i="1" s="1"/>
  <c r="R82" i="1" s="1"/>
  <c r="AE82" i="1" s="1"/>
  <c r="P83" i="1"/>
  <c r="Q83" i="1" s="1"/>
  <c r="R83" i="1" s="1"/>
  <c r="AE83" i="1" s="1"/>
  <c r="P84" i="1"/>
  <c r="P85" i="1"/>
  <c r="P86" i="1"/>
  <c r="P87" i="1"/>
  <c r="Q87" i="1" s="1"/>
  <c r="R87" i="1" s="1"/>
  <c r="AE87" i="1" s="1"/>
  <c r="P88" i="1"/>
  <c r="V88" i="1" s="1"/>
  <c r="P89" i="1"/>
  <c r="P90" i="1"/>
  <c r="P91" i="1"/>
  <c r="V91" i="1" s="1"/>
  <c r="P92" i="1"/>
  <c r="W92" i="1" s="1"/>
  <c r="P94" i="1"/>
  <c r="W94" i="1" s="1"/>
  <c r="P95" i="1"/>
  <c r="W95" i="1" s="1"/>
  <c r="P98" i="1"/>
  <c r="P6" i="1"/>
  <c r="Q6" i="1" s="1"/>
  <c r="R6" i="1" s="1"/>
  <c r="AE6" i="1" l="1"/>
  <c r="Q32" i="1"/>
  <c r="R32" i="1" s="1"/>
  <c r="AE32" i="1" s="1"/>
  <c r="W97" i="1"/>
  <c r="Q97" i="1"/>
  <c r="R97" i="1" s="1"/>
  <c r="AE97" i="1" s="1"/>
  <c r="W98" i="1"/>
  <c r="V86" i="1"/>
  <c r="Q84" i="1"/>
  <c r="R84" i="1" s="1"/>
  <c r="AE84" i="1" s="1"/>
  <c r="V80" i="1"/>
  <c r="V78" i="1"/>
  <c r="V76" i="1"/>
  <c r="V74" i="1"/>
  <c r="V66" i="1"/>
  <c r="Q61" i="1"/>
  <c r="R61" i="1" s="1"/>
  <c r="AE61" i="1" s="1"/>
  <c r="Q59" i="1"/>
  <c r="R59" i="1" s="1"/>
  <c r="AE59" i="1" s="1"/>
  <c r="Q41" i="1"/>
  <c r="R41" i="1" s="1"/>
  <c r="AE41" i="1" s="1"/>
  <c r="Q45" i="1"/>
  <c r="R45" i="1" s="1"/>
  <c r="AE45" i="1" s="1"/>
  <c r="Q49" i="1"/>
  <c r="R49" i="1" s="1"/>
  <c r="AE49" i="1" s="1"/>
  <c r="Q53" i="1"/>
  <c r="R53" i="1" s="1"/>
  <c r="AE53" i="1" s="1"/>
  <c r="Q70" i="1"/>
  <c r="R70" i="1" s="1"/>
  <c r="AE70" i="1" s="1"/>
  <c r="Q71" i="1"/>
  <c r="R71" i="1" s="1"/>
  <c r="AE71" i="1" s="1"/>
  <c r="Q69" i="1"/>
  <c r="R69" i="1" s="1"/>
  <c r="AE69" i="1" s="1"/>
  <c r="Q65" i="1"/>
  <c r="R65" i="1" s="1"/>
  <c r="AE65" i="1" s="1"/>
  <c r="Q56" i="1"/>
  <c r="R56" i="1" s="1"/>
  <c r="AE56" i="1" s="1"/>
  <c r="Q54" i="1"/>
  <c r="R54" i="1" s="1"/>
  <c r="AE54" i="1" s="1"/>
  <c r="Q52" i="1"/>
  <c r="R52" i="1" s="1"/>
  <c r="AE52" i="1" s="1"/>
  <c r="Q48" i="1"/>
  <c r="R48" i="1" s="1"/>
  <c r="AE48" i="1" s="1"/>
  <c r="Q46" i="1"/>
  <c r="R46" i="1" s="1"/>
  <c r="AE46" i="1" s="1"/>
  <c r="Q42" i="1"/>
  <c r="R42" i="1" s="1"/>
  <c r="AE42" i="1" s="1"/>
  <c r="Q93" i="1"/>
  <c r="R93" i="1" s="1"/>
  <c r="AE93" i="1" s="1"/>
  <c r="Q43" i="1"/>
  <c r="R43" i="1" s="1"/>
  <c r="AE43" i="1" s="1"/>
  <c r="Q47" i="1"/>
  <c r="R47" i="1" s="1"/>
  <c r="AE47" i="1" s="1"/>
  <c r="Q51" i="1"/>
  <c r="R51" i="1" s="1"/>
  <c r="AE51" i="1" s="1"/>
  <c r="Q55" i="1"/>
  <c r="R55" i="1" s="1"/>
  <c r="AE55" i="1" s="1"/>
  <c r="Q64" i="1"/>
  <c r="R64" i="1" s="1"/>
  <c r="AE64" i="1" s="1"/>
  <c r="Q68" i="1"/>
  <c r="R68" i="1" s="1"/>
  <c r="AE68" i="1" s="1"/>
  <c r="Q72" i="1"/>
  <c r="R72" i="1" s="1"/>
  <c r="AE72" i="1" s="1"/>
  <c r="Q90" i="1"/>
  <c r="R90" i="1" s="1"/>
  <c r="AE90" i="1" s="1"/>
  <c r="V35" i="1"/>
  <c r="Q9" i="1"/>
  <c r="R9" i="1" s="1"/>
  <c r="AE9" i="1" s="1"/>
  <c r="Q11" i="1"/>
  <c r="R11" i="1" s="1"/>
  <c r="AE11" i="1" s="1"/>
  <c r="Q13" i="1"/>
  <c r="R13" i="1" s="1"/>
  <c r="AE13" i="1" s="1"/>
  <c r="Q17" i="1"/>
  <c r="R17" i="1" s="1"/>
  <c r="AE17" i="1" s="1"/>
  <c r="Q19" i="1"/>
  <c r="R19" i="1" s="1"/>
  <c r="AE19" i="1" s="1"/>
  <c r="Q21" i="1"/>
  <c r="R21" i="1" s="1"/>
  <c r="AE21" i="1" s="1"/>
  <c r="Q23" i="1"/>
  <c r="R23" i="1" s="1"/>
  <c r="AE23" i="1" s="1"/>
  <c r="Q27" i="1"/>
  <c r="R27" i="1" s="1"/>
  <c r="AE27" i="1" s="1"/>
  <c r="Q29" i="1"/>
  <c r="R29" i="1" s="1"/>
  <c r="AE29" i="1" s="1"/>
  <c r="Q96" i="1"/>
  <c r="R96" i="1" s="1"/>
  <c r="AE96" i="1" s="1"/>
  <c r="V87" i="1"/>
  <c r="V85" i="1"/>
  <c r="V83" i="1"/>
  <c r="V81" i="1"/>
  <c r="V79" i="1"/>
  <c r="V77" i="1"/>
  <c r="V60" i="1"/>
  <c r="V36" i="1"/>
  <c r="V34" i="1"/>
  <c r="V30" i="1"/>
  <c r="V28" i="1"/>
  <c r="V24" i="1"/>
  <c r="V22" i="1"/>
  <c r="V20" i="1"/>
  <c r="V18" i="1"/>
  <c r="V16" i="1"/>
  <c r="V14" i="1"/>
  <c r="V12" i="1"/>
  <c r="V10" i="1"/>
  <c r="V8" i="1"/>
  <c r="V6" i="1"/>
  <c r="W93" i="1"/>
  <c r="V62" i="1"/>
  <c r="W6" i="1"/>
  <c r="V98" i="1"/>
  <c r="V94" i="1"/>
  <c r="V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R5" i="1" l="1"/>
  <c r="V32" i="1"/>
  <c r="AE5" i="1"/>
  <c r="Q5" i="1"/>
  <c r="V93" i="1"/>
  <c r="V97" i="1"/>
  <c r="V59" i="1"/>
  <c r="V61" i="1"/>
  <c r="V82" i="1"/>
  <c r="V84" i="1"/>
  <c r="V53" i="1"/>
  <c r="V13" i="1"/>
  <c r="V21" i="1"/>
  <c r="V31" i="1"/>
  <c r="V96" i="1"/>
  <c r="V9" i="1"/>
  <c r="V17" i="1"/>
  <c r="V27" i="1"/>
  <c r="V45" i="1"/>
  <c r="V41" i="1"/>
  <c r="V49" i="1"/>
  <c r="V57" i="1"/>
  <c r="V70" i="1"/>
  <c r="V95" i="1"/>
  <c r="V11" i="1"/>
  <c r="V15" i="1"/>
  <c r="V19" i="1"/>
  <c r="V23" i="1"/>
  <c r="V29" i="1"/>
  <c r="V33" i="1"/>
  <c r="V37" i="1"/>
  <c r="V40" i="1"/>
  <c r="V42" i="1"/>
  <c r="V44" i="1"/>
  <c r="V46" i="1"/>
  <c r="V48" i="1"/>
  <c r="V50" i="1"/>
  <c r="V52" i="1"/>
  <c r="V54" i="1"/>
  <c r="V56" i="1"/>
  <c r="V63" i="1"/>
  <c r="V65" i="1"/>
  <c r="V67" i="1"/>
  <c r="V69" i="1"/>
  <c r="V71" i="1"/>
  <c r="V73" i="1"/>
  <c r="V89" i="1"/>
  <c r="V39" i="1"/>
  <c r="V43" i="1"/>
  <c r="V47" i="1"/>
  <c r="V51" i="1"/>
  <c r="V55" i="1"/>
  <c r="V64" i="1"/>
  <c r="V68" i="1"/>
  <c r="V72" i="1"/>
  <c r="V90" i="1"/>
  <c r="K5" i="1"/>
</calcChain>
</file>

<file path=xl/sharedStrings.xml><?xml version="1.0" encoding="utf-8"?>
<sst xmlns="http://schemas.openxmlformats.org/spreadsheetml/2006/main" count="354" uniqueCount="143">
  <si>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</si>
  <si>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</si>
  <si>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</si>
  <si>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</si>
  <si>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</si>
  <si>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</si>
  <si>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</si>
  <si>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</si>
  <si>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</si>
  <si>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</si>
  <si>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</si>
  <si>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</si>
  <si>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</si>
  <si>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</si>
  <si>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</si>
  <si>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</si>
  <si>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</si>
  <si>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</si>
  <si>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</si>
  <si>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</si>
  <si>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</si>
  <si>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</si>
  <si>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</si>
  <si>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15,07,</t>
  </si>
  <si>
    <t>16,07,</t>
  </si>
  <si>
    <t>17,07,</t>
  </si>
  <si>
    <t>11,07,</t>
  </si>
  <si>
    <t>10,07,</t>
  </si>
  <si>
    <t>04,07,</t>
  </si>
  <si>
    <t>03,07,</t>
  </si>
  <si>
    <t>27,06,</t>
  </si>
  <si>
    <t>26,06,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</si>
  <si>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</si>
  <si>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</si>
  <si>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</si>
  <si>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</si>
  <si>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 в матрице</t>
  </si>
  <si>
    <t>завод вывел из производства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</si>
  <si>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</si>
  <si>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</si>
  <si>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</si>
  <si>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</si>
  <si>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</si>
  <si>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</si>
  <si>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</si>
  <si>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</si>
  <si>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</si>
  <si>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</si>
  <si>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</si>
  <si>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</si>
  <si>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</si>
  <si>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</si>
  <si>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</si>
  <si>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</si>
  <si>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</si>
  <si>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</si>
  <si>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</si>
  <si>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</si>
  <si>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</si>
  <si>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</si>
  <si>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</si>
  <si>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</si>
  <si>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</si>
  <si>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</si>
  <si>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</si>
  <si>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</si>
  <si>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</si>
  <si>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</si>
  <si>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</si>
  <si>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</si>
  <si>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</si>
  <si>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</si>
  <si>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</si>
  <si>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</si>
  <si>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</si>
  <si>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</si>
  <si>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</si>
  <si>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</si>
  <si>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</si>
  <si>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</si>
  <si>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</si>
  <si>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</si>
  <si>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</si>
  <si>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</si>
  <si>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</si>
  <si>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</si>
  <si>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</si>
  <si>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</si>
  <si>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</si>
  <si>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</si>
  <si>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</si>
  <si>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</si>
  <si>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</si>
  <si>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</si>
  <si>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</si>
  <si>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</si>
  <si>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</si>
  <si>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</si>
  <si>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</si>
  <si>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</si>
  <si>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</si>
  <si>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</si>
  <si>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</si>
  <si>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</si>
  <si>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</si>
  <si>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</si>
  <si>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</si>
  <si>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</si>
  <si>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</si>
  <si>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</si>
  <si>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</si>
  <si>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</si>
  <si>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тоже что 328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</si>
  <si>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</si>
  <si>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</si>
  <si>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</si>
  <si>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</si>
  <si>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</si>
  <si>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</si>
  <si>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</si>
  <si>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необходимо увеличить продажи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</si>
  <si>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</si>
  <si>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</si>
  <si>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</si>
  <si>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</si>
  <si>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</si>
  <si>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</si>
  <si>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</si>
  <si>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</si>
  <si>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</si>
  <si>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</si>
  <si>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</si>
  <si>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</si>
  <si>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</si>
  <si>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</si>
  <si>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</si>
  <si>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</si>
  <si>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</si>
  <si>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нужно увеличить продажи</t>
  </si>
  <si>
    <t>сети / нужно увеличить продажи</t>
  </si>
  <si>
    <t>заказ</t>
  </si>
  <si>
    <t>20,07,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</si>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</sst>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1" fillId="7" borderId="1" xfId="1" applyNumberFormat="1" applyFill="1"/>
    <xf numFmtId="164" fontId="5" fillId="7" borderId="1" xfId="1" applyNumberFormat="1" applyFont="1" applyFill="1"/>
    <xf numFmtId="164" fontId="1" fillId="0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8" sqref="U18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42578125" style="8" customWidth="1"/>
    <col min="8" max="8" width="5.42578125" customWidth="1"/>
    <col min="9" max="9" width="18.140625" customWidth="1"/>
    <col min="10" max="11" width="6.7109375" customWidth="1"/>
    <col min="12" max="13" width="0.85546875" customWidth="1"/>
    <col min="14" max="20" width="6.7109375" customWidth="1"/>
    <col min="21" max="21" width="20.42578125" customWidth="1"/>
    <col min="22" max="23" width="4.85546875" customWidth="1"/>
    <col min="24" max="27" width="6.140625" customWidth="1"/>
    <col min="28" max="28" width="6.7109375" bestFit="1" customWidth="1"/>
    <col min="29" max="29" width="6.140625" customWidth="1"/>
    <col min="30" max="30" width="25.8554687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140</v>
      </c>
      <c r="S3" s="3" t="s">
        <v>140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141</v>
      </c>
      <c r="S4" s="1" t="s">
        <v>142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141</v>
      </c>
      <c r="AF4" s="1" t="s">
        <v>142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46382.012000000002</v>
      </c>
      <c r="F5" s="4">
        <f>SUM(F6:F500)</f>
        <v>40638.59199999999</v>
      </c>
      <c r="G5" s="6"/>
      <c r="H5" s="1"/>
      <c r="I5" s="1"/>
      <c r="J5" s="4">
        <f t="shared" ref="J5:T5" si="0">SUM(J6:J500)</f>
        <v>46771.984000000011</v>
      </c>
      <c r="K5" s="4">
        <f t="shared" si="0"/>
        <v>-389.97200000000032</v>
      </c>
      <c r="L5" s="4">
        <f t="shared" si="0"/>
        <v>0</v>
      </c>
      <c r="M5" s="4">
        <f t="shared" si="0"/>
        <v>0</v>
      </c>
      <c r="N5" s="4">
        <f t="shared" si="0"/>
        <v>14184.120999999994</v>
      </c>
      <c r="O5" s="4">
        <f t="shared" si="0"/>
        <v>9770</v>
      </c>
      <c r="P5" s="4">
        <f t="shared" si="0"/>
        <v>9276.402399999999</v>
      </c>
      <c r="Q5" s="4">
        <f t="shared" si="0"/>
        <v>29218.094299999993</v>
      </c>
      <c r="R5" s="4">
        <f t="shared" si="0"/>
        <v>20700.112299999997</v>
      </c>
      <c r="S5" s="4">
        <f t="shared" si="0"/>
        <v>8500</v>
      </c>
      <c r="T5" s="4">
        <f t="shared" si="0"/>
        <v>0</v>
      </c>
      <c r="U5" s="1"/>
      <c r="V5" s="1"/>
      <c r="W5" s="1"/>
      <c r="X5" s="4">
        <f t="shared" ref="X5:AC5" si="1">SUM(X6:X500)</f>
        <v>9284.972600000001</v>
      </c>
      <c r="Y5" s="4">
        <f t="shared" si="1"/>
        <v>9231.5337999999992</v>
      </c>
      <c r="Z5" s="4">
        <f t="shared" si="1"/>
        <v>9121.5429999999978</v>
      </c>
      <c r="AA5" s="4">
        <f t="shared" si="1"/>
        <v>9839.7286000000004</v>
      </c>
      <c r="AB5" s="4">
        <f t="shared" si="1"/>
        <v>10537.759800000002</v>
      </c>
      <c r="AC5" s="4">
        <f t="shared" si="1"/>
        <v>9815.0384000000013</v>
      </c>
      <c r="AD5" s="1"/>
      <c r="AE5" s="4">
        <f>SUM(AE6:AE500)</f>
        <v>17104</v>
      </c>
      <c r="AF5" s="4">
        <f>SUM(AF6:AF500)</f>
        <v>7720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1533.153</v>
      </c>
      <c r="D6" s="1">
        <v>875.68899999999996</v>
      </c>
      <c r="E6" s="1">
        <v>1308.8330000000001</v>
      </c>
      <c r="F6" s="1">
        <v>902.05200000000002</v>
      </c>
      <c r="G6" s="6">
        <v>1</v>
      </c>
      <c r="H6" s="1">
        <v>50</v>
      </c>
      <c r="I6" s="1" t="s">
        <v>34</v>
      </c>
      <c r="J6" s="1">
        <v>1292.9000000000001</v>
      </c>
      <c r="K6" s="1">
        <f t="shared" ref="K6:K37" si="2">E6-J6</f>
        <v>15.932999999999993</v>
      </c>
      <c r="L6" s="1"/>
      <c r="M6" s="1"/>
      <c r="N6" s="1">
        <v>358.11219999999992</v>
      </c>
      <c r="O6" s="1">
        <v>400</v>
      </c>
      <c r="P6" s="1">
        <f>E6/5</f>
        <v>261.76660000000004</v>
      </c>
      <c r="Q6" s="5">
        <f>10*P6-O6-N6-F6</f>
        <v>957.50180000000012</v>
      </c>
      <c r="R6" s="5">
        <f>Q6-S6</f>
        <v>457.50180000000012</v>
      </c>
      <c r="S6" s="5">
        <v>500</v>
      </c>
      <c r="T6" s="5"/>
      <c r="U6" s="1"/>
      <c r="V6" s="1">
        <f>(F6+N6+O6+Q6)/P6</f>
        <v>10</v>
      </c>
      <c r="W6" s="1">
        <f>(F6+N6+O6)/P6</f>
        <v>6.3421544230623761</v>
      </c>
      <c r="X6" s="1">
        <v>236.2062</v>
      </c>
      <c r="Y6" s="1">
        <v>221.03819999999999</v>
      </c>
      <c r="Z6" s="1">
        <v>192.41079999999999</v>
      </c>
      <c r="AA6" s="1">
        <v>202.20760000000001</v>
      </c>
      <c r="AB6" s="1">
        <v>217.4992</v>
      </c>
      <c r="AC6" s="1">
        <v>197.3348</v>
      </c>
      <c r="AD6" s="1"/>
      <c r="AE6" s="1">
        <f>ROUND(R6*G6,0)</f>
        <v>458</v>
      </c>
      <c r="AF6" s="1">
        <f>ROUND(S6*G6,0)</f>
        <v>500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0" t="s">
        <v>35</v>
      </c>
      <c r="B7" s="10" t="s">
        <v>33</v>
      </c>
      <c r="C7" s="10">
        <v>48.965000000000003</v>
      </c>
      <c r="D7" s="10">
        <v>2.3010000000000002</v>
      </c>
      <c r="E7" s="10">
        <v>34.710999999999999</v>
      </c>
      <c r="F7" s="10">
        <v>7.45</v>
      </c>
      <c r="G7" s="11">
        <v>0</v>
      </c>
      <c r="H7" s="10">
        <v>30</v>
      </c>
      <c r="I7" s="10" t="s">
        <v>36</v>
      </c>
      <c r="J7" s="10">
        <v>41.6</v>
      </c>
      <c r="K7" s="10">
        <f t="shared" si="2"/>
        <v>-6.8890000000000029</v>
      </c>
      <c r="L7" s="10"/>
      <c r="M7" s="10"/>
      <c r="N7" s="10">
        <v>0</v>
      </c>
      <c r="O7" s="10"/>
      <c r="P7" s="10">
        <f t="shared" ref="P7:P70" si="3">E7/5</f>
        <v>6.9421999999999997</v>
      </c>
      <c r="Q7" s="12"/>
      <c r="R7" s="12"/>
      <c r="S7" s="12"/>
      <c r="T7" s="12"/>
      <c r="U7" s="10"/>
      <c r="V7" s="10">
        <f t="shared" ref="V7:V70" si="4">(F7+N7+O7+Q7)/P7</f>
        <v>1.0731468410590304</v>
      </c>
      <c r="W7" s="10">
        <f t="shared" ref="W7:W70" si="5">(F7+N7+O7)/P7</f>
        <v>1.0731468410590304</v>
      </c>
      <c r="X7" s="10">
        <v>8.4513999999999996</v>
      </c>
      <c r="Y7" s="10">
        <v>7.2876000000000003</v>
      </c>
      <c r="Z7" s="10">
        <v>7.0195999999999996</v>
      </c>
      <c r="AA7" s="10">
        <v>7.4753999999999996</v>
      </c>
      <c r="AB7" s="10">
        <v>7.6953999999999994</v>
      </c>
      <c r="AC7" s="10">
        <v>8.3795999999999999</v>
      </c>
      <c r="AD7" s="10" t="s">
        <v>37</v>
      </c>
      <c r="AE7" s="10">
        <f t="shared" ref="AE7:AE70" si="6">ROUND(R7*G7,0)</f>
        <v>0</v>
      </c>
      <c r="AF7" s="10">
        <f t="shared" ref="AF7:AF70" si="7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33</v>
      </c>
      <c r="C8" s="1">
        <v>729.23800000000006</v>
      </c>
      <c r="D8" s="1">
        <v>271.71499999999997</v>
      </c>
      <c r="E8" s="1">
        <v>447.00700000000001</v>
      </c>
      <c r="F8" s="1">
        <v>483.75700000000001</v>
      </c>
      <c r="G8" s="6">
        <v>1</v>
      </c>
      <c r="H8" s="1">
        <v>45</v>
      </c>
      <c r="I8" s="1" t="s">
        <v>34</v>
      </c>
      <c r="J8" s="1">
        <v>422.55</v>
      </c>
      <c r="K8" s="1">
        <f t="shared" si="2"/>
        <v>24.456999999999994</v>
      </c>
      <c r="L8" s="1"/>
      <c r="M8" s="1"/>
      <c r="N8" s="1">
        <v>147.3088000000001</v>
      </c>
      <c r="O8" s="1"/>
      <c r="P8" s="1">
        <f t="shared" si="3"/>
        <v>89.401399999999995</v>
      </c>
      <c r="Q8" s="5">
        <f t="shared" ref="Q8:Q24" si="8">10*P8-O8-N8-F8</f>
        <v>262.94819999999976</v>
      </c>
      <c r="R8" s="5">
        <f t="shared" ref="R8:R24" si="9">Q8-S8</f>
        <v>262.94819999999976</v>
      </c>
      <c r="S8" s="5"/>
      <c r="T8" s="5"/>
      <c r="U8" s="1"/>
      <c r="V8" s="1">
        <f t="shared" si="4"/>
        <v>10</v>
      </c>
      <c r="W8" s="1">
        <f t="shared" si="5"/>
        <v>7.0587910256438953</v>
      </c>
      <c r="X8" s="1">
        <v>90.465800000000002</v>
      </c>
      <c r="Y8" s="1">
        <v>92.608199999999997</v>
      </c>
      <c r="Z8" s="1">
        <v>93.402200000000008</v>
      </c>
      <c r="AA8" s="1">
        <v>95.566200000000009</v>
      </c>
      <c r="AB8" s="1">
        <v>84.421000000000006</v>
      </c>
      <c r="AC8" s="1">
        <v>81.709400000000002</v>
      </c>
      <c r="AD8" s="1"/>
      <c r="AE8" s="1">
        <f t="shared" si="6"/>
        <v>263</v>
      </c>
      <c r="AF8" s="1">
        <f t="shared" si="7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33</v>
      </c>
      <c r="C9" s="1">
        <v>1353.56</v>
      </c>
      <c r="D9" s="1">
        <v>153.506</v>
      </c>
      <c r="E9" s="1">
        <v>529.16300000000001</v>
      </c>
      <c r="F9" s="1">
        <v>864.91</v>
      </c>
      <c r="G9" s="6">
        <v>1</v>
      </c>
      <c r="H9" s="1">
        <v>45</v>
      </c>
      <c r="I9" s="1" t="s">
        <v>34</v>
      </c>
      <c r="J9" s="1">
        <v>505.13</v>
      </c>
      <c r="K9" s="1">
        <f t="shared" si="2"/>
        <v>24.033000000000015</v>
      </c>
      <c r="L9" s="1"/>
      <c r="M9" s="1"/>
      <c r="N9" s="1">
        <v>0</v>
      </c>
      <c r="O9" s="1"/>
      <c r="P9" s="1">
        <f t="shared" si="3"/>
        <v>105.8326</v>
      </c>
      <c r="Q9" s="5">
        <f t="shared" si="8"/>
        <v>193.41600000000005</v>
      </c>
      <c r="R9" s="5">
        <f t="shared" si="9"/>
        <v>193.41600000000005</v>
      </c>
      <c r="S9" s="5"/>
      <c r="T9" s="5"/>
      <c r="U9" s="1"/>
      <c r="V9" s="1">
        <f t="shared" si="4"/>
        <v>10</v>
      </c>
      <c r="W9" s="1">
        <f t="shared" si="5"/>
        <v>8.1724345806490621</v>
      </c>
      <c r="X9" s="1">
        <v>105.4686</v>
      </c>
      <c r="Y9" s="1">
        <v>138.68279999999999</v>
      </c>
      <c r="Z9" s="1">
        <v>150.63040000000001</v>
      </c>
      <c r="AA9" s="1">
        <v>117.6472</v>
      </c>
      <c r="AB9" s="1">
        <v>134.23140000000001</v>
      </c>
      <c r="AC9" s="1">
        <v>132.239</v>
      </c>
      <c r="AD9" s="1"/>
      <c r="AE9" s="1">
        <f t="shared" si="6"/>
        <v>193</v>
      </c>
      <c r="AF9" s="1">
        <f t="shared" si="7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33</v>
      </c>
      <c r="C10" s="1">
        <v>450.50200000000001</v>
      </c>
      <c r="D10" s="1">
        <v>69.805999999999997</v>
      </c>
      <c r="E10" s="1">
        <v>214.863</v>
      </c>
      <c r="F10" s="1">
        <v>284.03300000000002</v>
      </c>
      <c r="G10" s="6">
        <v>1</v>
      </c>
      <c r="H10" s="1">
        <v>40</v>
      </c>
      <c r="I10" s="1" t="s">
        <v>34</v>
      </c>
      <c r="J10" s="1">
        <v>266.73</v>
      </c>
      <c r="K10" s="1">
        <f t="shared" si="2"/>
        <v>-51.867000000000019</v>
      </c>
      <c r="L10" s="1"/>
      <c r="M10" s="1"/>
      <c r="N10" s="1">
        <v>98.535999999999945</v>
      </c>
      <c r="O10" s="1"/>
      <c r="P10" s="1">
        <f t="shared" si="3"/>
        <v>42.9726</v>
      </c>
      <c r="Q10" s="5">
        <f t="shared" si="8"/>
        <v>47.157000000000039</v>
      </c>
      <c r="R10" s="5">
        <f t="shared" si="9"/>
        <v>47.157000000000039</v>
      </c>
      <c r="S10" s="5"/>
      <c r="T10" s="5"/>
      <c r="U10" s="1"/>
      <c r="V10" s="1">
        <f t="shared" si="4"/>
        <v>10</v>
      </c>
      <c r="W10" s="1">
        <f t="shared" si="5"/>
        <v>8.9026263246813073</v>
      </c>
      <c r="X10" s="1">
        <v>47.067999999999998</v>
      </c>
      <c r="Y10" s="1">
        <v>49.031799999999997</v>
      </c>
      <c r="Z10" s="1">
        <v>52.926199999999987</v>
      </c>
      <c r="AA10" s="1">
        <v>53.644599999999997</v>
      </c>
      <c r="AB10" s="1">
        <v>54.557000000000002</v>
      </c>
      <c r="AC10" s="1">
        <v>47.386399999999988</v>
      </c>
      <c r="AD10" s="1"/>
      <c r="AE10" s="1">
        <f t="shared" si="6"/>
        <v>47</v>
      </c>
      <c r="AF10" s="1">
        <f t="shared" si="7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42</v>
      </c>
      <c r="C11" s="1">
        <v>494</v>
      </c>
      <c r="D11" s="1">
        <v>132</v>
      </c>
      <c r="E11" s="1">
        <v>321</v>
      </c>
      <c r="F11" s="1">
        <v>224</v>
      </c>
      <c r="G11" s="6">
        <v>0.45</v>
      </c>
      <c r="H11" s="1">
        <v>45</v>
      </c>
      <c r="I11" s="1" t="s">
        <v>34</v>
      </c>
      <c r="J11" s="1">
        <v>327</v>
      </c>
      <c r="K11" s="1">
        <f t="shared" si="2"/>
        <v>-6</v>
      </c>
      <c r="L11" s="1"/>
      <c r="M11" s="1"/>
      <c r="N11" s="1">
        <v>71</v>
      </c>
      <c r="O11" s="1">
        <v>50</v>
      </c>
      <c r="P11" s="1">
        <f t="shared" si="3"/>
        <v>64.2</v>
      </c>
      <c r="Q11" s="5">
        <f t="shared" si="8"/>
        <v>297</v>
      </c>
      <c r="R11" s="5">
        <f t="shared" si="9"/>
        <v>297</v>
      </c>
      <c r="S11" s="5"/>
      <c r="T11" s="5"/>
      <c r="U11" s="1"/>
      <c r="V11" s="1">
        <f t="shared" si="4"/>
        <v>10</v>
      </c>
      <c r="W11" s="1">
        <f t="shared" si="5"/>
        <v>5.3738317757009346</v>
      </c>
      <c r="X11" s="1">
        <v>55</v>
      </c>
      <c r="Y11" s="1">
        <v>56.4</v>
      </c>
      <c r="Z11" s="1">
        <v>59.089200000000012</v>
      </c>
      <c r="AA11" s="1">
        <v>55.089200000000012</v>
      </c>
      <c r="AB11" s="1">
        <v>65.294799999999995</v>
      </c>
      <c r="AC11" s="1">
        <v>66.294799999999995</v>
      </c>
      <c r="AD11" s="1"/>
      <c r="AE11" s="1">
        <f t="shared" si="6"/>
        <v>134</v>
      </c>
      <c r="AF11" s="1">
        <f t="shared" si="7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42</v>
      </c>
      <c r="C12" s="1">
        <v>1039</v>
      </c>
      <c r="D12" s="1">
        <v>158</v>
      </c>
      <c r="E12" s="1">
        <v>574</v>
      </c>
      <c r="F12" s="1">
        <v>553</v>
      </c>
      <c r="G12" s="6">
        <v>0.45</v>
      </c>
      <c r="H12" s="1">
        <v>45</v>
      </c>
      <c r="I12" s="1" t="s">
        <v>34</v>
      </c>
      <c r="J12" s="1">
        <v>593</v>
      </c>
      <c r="K12" s="1">
        <f t="shared" si="2"/>
        <v>-19</v>
      </c>
      <c r="L12" s="1"/>
      <c r="M12" s="1"/>
      <c r="N12" s="1">
        <v>149</v>
      </c>
      <c r="O12" s="1">
        <v>100</v>
      </c>
      <c r="P12" s="1">
        <f t="shared" si="3"/>
        <v>114.8</v>
      </c>
      <c r="Q12" s="5">
        <f t="shared" si="8"/>
        <v>346</v>
      </c>
      <c r="R12" s="5">
        <f t="shared" si="9"/>
        <v>346</v>
      </c>
      <c r="S12" s="5"/>
      <c r="T12" s="5"/>
      <c r="U12" s="1"/>
      <c r="V12" s="1">
        <f t="shared" si="4"/>
        <v>10</v>
      </c>
      <c r="W12" s="1">
        <f t="shared" si="5"/>
        <v>6.986062717770035</v>
      </c>
      <c r="X12" s="1">
        <v>113</v>
      </c>
      <c r="Y12" s="1">
        <v>111.6</v>
      </c>
      <c r="Z12" s="1">
        <v>128</v>
      </c>
      <c r="AA12" s="1">
        <v>127</v>
      </c>
      <c r="AB12" s="1">
        <v>93.6</v>
      </c>
      <c r="AC12" s="1">
        <v>89.6</v>
      </c>
      <c r="AD12" s="1"/>
      <c r="AE12" s="1">
        <f t="shared" si="6"/>
        <v>156</v>
      </c>
      <c r="AF12" s="1">
        <f t="shared" si="7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42</v>
      </c>
      <c r="C13" s="1">
        <v>184</v>
      </c>
      <c r="D13" s="1"/>
      <c r="E13" s="1">
        <v>123</v>
      </c>
      <c r="F13" s="1">
        <v>53</v>
      </c>
      <c r="G13" s="6">
        <v>0.17</v>
      </c>
      <c r="H13" s="1">
        <v>180</v>
      </c>
      <c r="I13" s="1" t="s">
        <v>34</v>
      </c>
      <c r="J13" s="1">
        <v>121</v>
      </c>
      <c r="K13" s="1">
        <f t="shared" si="2"/>
        <v>2</v>
      </c>
      <c r="L13" s="1"/>
      <c r="M13" s="1"/>
      <c r="N13" s="1">
        <v>71.600000000000023</v>
      </c>
      <c r="O13" s="1"/>
      <c r="P13" s="1">
        <f t="shared" si="3"/>
        <v>24.6</v>
      </c>
      <c r="Q13" s="5">
        <f t="shared" si="8"/>
        <v>121.39999999999998</v>
      </c>
      <c r="R13" s="5">
        <f t="shared" si="9"/>
        <v>121.39999999999998</v>
      </c>
      <c r="S13" s="5"/>
      <c r="T13" s="5"/>
      <c r="U13" s="1"/>
      <c r="V13" s="1">
        <f t="shared" si="4"/>
        <v>10</v>
      </c>
      <c r="W13" s="1">
        <f t="shared" si="5"/>
        <v>5.0650406504065044</v>
      </c>
      <c r="X13" s="1">
        <v>17.600000000000001</v>
      </c>
      <c r="Y13" s="1">
        <v>12.8</v>
      </c>
      <c r="Z13" s="1">
        <v>14.4</v>
      </c>
      <c r="AA13" s="1">
        <v>12</v>
      </c>
      <c r="AB13" s="1">
        <v>24.8</v>
      </c>
      <c r="AC13" s="1">
        <v>28.4</v>
      </c>
      <c r="AD13" s="1"/>
      <c r="AE13" s="1">
        <f t="shared" si="6"/>
        <v>21</v>
      </c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42</v>
      </c>
      <c r="C14" s="1">
        <v>196</v>
      </c>
      <c r="D14" s="1">
        <v>60</v>
      </c>
      <c r="E14" s="1">
        <v>129</v>
      </c>
      <c r="F14" s="1">
        <v>115</v>
      </c>
      <c r="G14" s="6">
        <v>0.3</v>
      </c>
      <c r="H14" s="1">
        <v>40</v>
      </c>
      <c r="I14" s="1" t="s">
        <v>34</v>
      </c>
      <c r="J14" s="1">
        <v>128</v>
      </c>
      <c r="K14" s="1">
        <f t="shared" si="2"/>
        <v>1</v>
      </c>
      <c r="L14" s="1"/>
      <c r="M14" s="1"/>
      <c r="N14" s="1">
        <v>111</v>
      </c>
      <c r="O14" s="1"/>
      <c r="P14" s="1">
        <f t="shared" si="3"/>
        <v>25.8</v>
      </c>
      <c r="Q14" s="5">
        <f t="shared" si="8"/>
        <v>32</v>
      </c>
      <c r="R14" s="5">
        <f t="shared" si="9"/>
        <v>32</v>
      </c>
      <c r="S14" s="5"/>
      <c r="T14" s="5"/>
      <c r="U14" s="1"/>
      <c r="V14" s="1">
        <f t="shared" si="4"/>
        <v>10</v>
      </c>
      <c r="W14" s="1">
        <f t="shared" si="5"/>
        <v>8.7596899224806197</v>
      </c>
      <c r="X14" s="1">
        <v>26</v>
      </c>
      <c r="Y14" s="1">
        <v>24.2</v>
      </c>
      <c r="Z14" s="1">
        <v>22.2</v>
      </c>
      <c r="AA14" s="1">
        <v>13</v>
      </c>
      <c r="AB14" s="1">
        <v>20.399999999999999</v>
      </c>
      <c r="AC14" s="1">
        <v>27.6</v>
      </c>
      <c r="AD14" s="1"/>
      <c r="AE14" s="1">
        <f t="shared" si="6"/>
        <v>10</v>
      </c>
      <c r="AF14" s="1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42</v>
      </c>
      <c r="C15" s="1">
        <v>198</v>
      </c>
      <c r="D15" s="1">
        <v>270</v>
      </c>
      <c r="E15" s="1">
        <v>89</v>
      </c>
      <c r="F15" s="1">
        <v>271</v>
      </c>
      <c r="G15" s="6">
        <v>0.4</v>
      </c>
      <c r="H15" s="1">
        <v>50</v>
      </c>
      <c r="I15" s="1" t="s">
        <v>34</v>
      </c>
      <c r="J15" s="1">
        <v>343</v>
      </c>
      <c r="K15" s="1">
        <f t="shared" si="2"/>
        <v>-254</v>
      </c>
      <c r="L15" s="1"/>
      <c r="M15" s="1"/>
      <c r="N15" s="1">
        <v>119.4</v>
      </c>
      <c r="O15" s="1"/>
      <c r="P15" s="1">
        <f t="shared" si="3"/>
        <v>17.8</v>
      </c>
      <c r="Q15" s="5"/>
      <c r="R15" s="5">
        <f t="shared" si="9"/>
        <v>0</v>
      </c>
      <c r="S15" s="5"/>
      <c r="T15" s="5"/>
      <c r="U15" s="1"/>
      <c r="V15" s="1">
        <f t="shared" si="4"/>
        <v>21.932584269662918</v>
      </c>
      <c r="W15" s="1">
        <f t="shared" si="5"/>
        <v>21.932584269662918</v>
      </c>
      <c r="X15" s="1">
        <v>39.4</v>
      </c>
      <c r="Y15" s="1">
        <v>35.4</v>
      </c>
      <c r="Z15" s="1">
        <v>22.2</v>
      </c>
      <c r="AA15" s="1">
        <v>20.399999999999999</v>
      </c>
      <c r="AB15" s="1">
        <v>24.2</v>
      </c>
      <c r="AC15" s="1">
        <v>25.6</v>
      </c>
      <c r="AD15" s="1"/>
      <c r="AE15" s="1">
        <f t="shared" si="6"/>
        <v>0</v>
      </c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42</v>
      </c>
      <c r="C16" s="1">
        <v>304</v>
      </c>
      <c r="D16" s="1">
        <v>30</v>
      </c>
      <c r="E16" s="1">
        <v>240</v>
      </c>
      <c r="F16" s="1">
        <v>67</v>
      </c>
      <c r="G16" s="6">
        <v>0.17</v>
      </c>
      <c r="H16" s="1">
        <v>120</v>
      </c>
      <c r="I16" s="1" t="s">
        <v>34</v>
      </c>
      <c r="J16" s="1">
        <v>239</v>
      </c>
      <c r="K16" s="1">
        <f t="shared" si="2"/>
        <v>1</v>
      </c>
      <c r="L16" s="1"/>
      <c r="M16" s="1"/>
      <c r="N16" s="1">
        <v>119</v>
      </c>
      <c r="O16" s="1"/>
      <c r="P16" s="1">
        <f t="shared" si="3"/>
        <v>48</v>
      </c>
      <c r="Q16" s="5">
        <f t="shared" si="8"/>
        <v>294</v>
      </c>
      <c r="R16" s="5">
        <f t="shared" si="9"/>
        <v>294</v>
      </c>
      <c r="S16" s="5"/>
      <c r="T16" s="5"/>
      <c r="U16" s="1"/>
      <c r="V16" s="1">
        <f t="shared" si="4"/>
        <v>10</v>
      </c>
      <c r="W16" s="1">
        <f t="shared" si="5"/>
        <v>3.875</v>
      </c>
      <c r="X16" s="1">
        <v>33</v>
      </c>
      <c r="Y16" s="1">
        <v>29.6</v>
      </c>
      <c r="Z16" s="1">
        <v>26.4</v>
      </c>
      <c r="AA16" s="1">
        <v>40.4</v>
      </c>
      <c r="AB16" s="1">
        <v>44.4</v>
      </c>
      <c r="AC16" s="1">
        <v>33.6</v>
      </c>
      <c r="AD16" s="1"/>
      <c r="AE16" s="1">
        <f t="shared" si="6"/>
        <v>50</v>
      </c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42</v>
      </c>
      <c r="C17" s="1">
        <v>132</v>
      </c>
      <c r="D17" s="1"/>
      <c r="E17" s="1">
        <v>86</v>
      </c>
      <c r="F17" s="1">
        <v>41</v>
      </c>
      <c r="G17" s="6">
        <v>0.35</v>
      </c>
      <c r="H17" s="1">
        <v>45</v>
      </c>
      <c r="I17" s="1" t="s">
        <v>34</v>
      </c>
      <c r="J17" s="1">
        <v>87</v>
      </c>
      <c r="K17" s="1">
        <f t="shared" si="2"/>
        <v>-1</v>
      </c>
      <c r="L17" s="1"/>
      <c r="M17" s="1"/>
      <c r="N17" s="1">
        <v>28.599999999999991</v>
      </c>
      <c r="O17" s="1"/>
      <c r="P17" s="1">
        <f t="shared" si="3"/>
        <v>17.2</v>
      </c>
      <c r="Q17" s="5">
        <f t="shared" si="8"/>
        <v>102.4</v>
      </c>
      <c r="R17" s="5">
        <f t="shared" si="9"/>
        <v>102.4</v>
      </c>
      <c r="S17" s="5"/>
      <c r="T17" s="5"/>
      <c r="U17" s="1"/>
      <c r="V17" s="1">
        <f t="shared" si="4"/>
        <v>10</v>
      </c>
      <c r="W17" s="1">
        <f t="shared" si="5"/>
        <v>4.0465116279069768</v>
      </c>
      <c r="X17" s="1">
        <v>12.6</v>
      </c>
      <c r="Y17" s="1">
        <v>12.2</v>
      </c>
      <c r="Z17" s="1">
        <v>15.4</v>
      </c>
      <c r="AA17" s="1">
        <v>15.4</v>
      </c>
      <c r="AB17" s="1">
        <v>12.2</v>
      </c>
      <c r="AC17" s="1">
        <v>13.4</v>
      </c>
      <c r="AD17" s="1"/>
      <c r="AE17" s="1">
        <f t="shared" si="6"/>
        <v>36</v>
      </c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42</v>
      </c>
      <c r="C18" s="1">
        <v>154</v>
      </c>
      <c r="D18" s="1">
        <v>114</v>
      </c>
      <c r="E18" s="1">
        <v>108</v>
      </c>
      <c r="F18" s="1">
        <v>135</v>
      </c>
      <c r="G18" s="6">
        <v>0.35</v>
      </c>
      <c r="H18" s="1">
        <v>45</v>
      </c>
      <c r="I18" s="1" t="s">
        <v>34</v>
      </c>
      <c r="J18" s="1">
        <v>268</v>
      </c>
      <c r="K18" s="1">
        <f t="shared" si="2"/>
        <v>-160</v>
      </c>
      <c r="L18" s="1"/>
      <c r="M18" s="1"/>
      <c r="N18" s="1">
        <v>35.600000000000023</v>
      </c>
      <c r="O18" s="1"/>
      <c r="P18" s="1">
        <f t="shared" si="3"/>
        <v>21.6</v>
      </c>
      <c r="Q18" s="5">
        <f t="shared" si="8"/>
        <v>45.399999999999977</v>
      </c>
      <c r="R18" s="5">
        <f t="shared" si="9"/>
        <v>45.399999999999977</v>
      </c>
      <c r="S18" s="5"/>
      <c r="T18" s="5"/>
      <c r="U18" s="1"/>
      <c r="V18" s="1">
        <f t="shared" si="4"/>
        <v>10</v>
      </c>
      <c r="W18" s="1">
        <f t="shared" si="5"/>
        <v>7.8981481481481488</v>
      </c>
      <c r="X18" s="1">
        <v>23.6</v>
      </c>
      <c r="Y18" s="1">
        <v>23.6</v>
      </c>
      <c r="Z18" s="1">
        <v>20.8</v>
      </c>
      <c r="AA18" s="1">
        <v>21.8</v>
      </c>
      <c r="AB18" s="1">
        <v>18.600000000000001</v>
      </c>
      <c r="AC18" s="1">
        <v>21.4</v>
      </c>
      <c r="AD18" s="1"/>
      <c r="AE18" s="1">
        <f t="shared" si="6"/>
        <v>16</v>
      </c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33</v>
      </c>
      <c r="C19" s="1">
        <v>1719.9490000000001</v>
      </c>
      <c r="D19" s="1">
        <v>253.79</v>
      </c>
      <c r="E19" s="1">
        <v>924.41099999999994</v>
      </c>
      <c r="F19" s="1">
        <v>811.05899999999997</v>
      </c>
      <c r="G19" s="6">
        <v>1</v>
      </c>
      <c r="H19" s="1">
        <v>55</v>
      </c>
      <c r="I19" s="1" t="s">
        <v>34</v>
      </c>
      <c r="J19" s="1">
        <v>912.52</v>
      </c>
      <c r="K19" s="1">
        <f t="shared" si="2"/>
        <v>11.890999999999963</v>
      </c>
      <c r="L19" s="1"/>
      <c r="M19" s="1"/>
      <c r="N19" s="1">
        <v>239.3285999999998</v>
      </c>
      <c r="O19" s="1">
        <v>200</v>
      </c>
      <c r="P19" s="1">
        <f t="shared" si="3"/>
        <v>184.88219999999998</v>
      </c>
      <c r="Q19" s="5">
        <f t="shared" si="8"/>
        <v>598.4344000000001</v>
      </c>
      <c r="R19" s="5">
        <f t="shared" si="9"/>
        <v>598.4344000000001</v>
      </c>
      <c r="S19" s="5"/>
      <c r="T19" s="5"/>
      <c r="U19" s="1"/>
      <c r="V19" s="1">
        <f t="shared" si="4"/>
        <v>10</v>
      </c>
      <c r="W19" s="1">
        <f t="shared" si="5"/>
        <v>6.7631583786865361</v>
      </c>
      <c r="X19" s="1">
        <v>180.7492</v>
      </c>
      <c r="Y19" s="1">
        <v>184.68680000000001</v>
      </c>
      <c r="Z19" s="1">
        <v>182.12119999999999</v>
      </c>
      <c r="AA19" s="1">
        <v>188.61619999999999</v>
      </c>
      <c r="AB19" s="1">
        <v>186.9316</v>
      </c>
      <c r="AC19" s="1">
        <v>169.00700000000001</v>
      </c>
      <c r="AD19" s="1"/>
      <c r="AE19" s="1">
        <f t="shared" si="6"/>
        <v>598</v>
      </c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33</v>
      </c>
      <c r="C20" s="1">
        <v>4725.1940000000004</v>
      </c>
      <c r="D20" s="1">
        <v>314.36900000000003</v>
      </c>
      <c r="E20" s="1">
        <v>2600.328</v>
      </c>
      <c r="F20" s="1">
        <v>1993.9770000000001</v>
      </c>
      <c r="G20" s="6">
        <v>1</v>
      </c>
      <c r="H20" s="1">
        <v>50</v>
      </c>
      <c r="I20" s="1" t="s">
        <v>34</v>
      </c>
      <c r="J20" s="1">
        <v>2611.1999999999998</v>
      </c>
      <c r="K20" s="1">
        <f t="shared" si="2"/>
        <v>-10.871999999999844</v>
      </c>
      <c r="L20" s="1"/>
      <c r="M20" s="1"/>
      <c r="N20" s="1">
        <v>550</v>
      </c>
      <c r="O20" s="1">
        <v>650</v>
      </c>
      <c r="P20" s="1">
        <f t="shared" si="3"/>
        <v>520.06560000000002</v>
      </c>
      <c r="Q20" s="5">
        <f t="shared" si="8"/>
        <v>2006.6789999999999</v>
      </c>
      <c r="R20" s="5">
        <f t="shared" si="9"/>
        <v>1006.6789999999999</v>
      </c>
      <c r="S20" s="5">
        <v>1000</v>
      </c>
      <c r="T20" s="5"/>
      <c r="U20" s="1"/>
      <c r="V20" s="1">
        <f t="shared" si="4"/>
        <v>10</v>
      </c>
      <c r="W20" s="1">
        <f t="shared" si="5"/>
        <v>6.1414886891192184</v>
      </c>
      <c r="X20" s="1">
        <v>463.67219999999998</v>
      </c>
      <c r="Y20" s="1">
        <v>481.72579999999999</v>
      </c>
      <c r="Z20" s="1">
        <v>498.6454</v>
      </c>
      <c r="AA20" s="1">
        <v>553.19080000000008</v>
      </c>
      <c r="AB20" s="1">
        <v>567.96319999999992</v>
      </c>
      <c r="AC20" s="1">
        <v>507.41160000000002</v>
      </c>
      <c r="AD20" s="1"/>
      <c r="AE20" s="1">
        <f t="shared" si="6"/>
        <v>1007</v>
      </c>
      <c r="AF20" s="1">
        <f t="shared" si="7"/>
        <v>1000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33</v>
      </c>
      <c r="C21" s="1">
        <v>3155.886</v>
      </c>
      <c r="D21" s="1"/>
      <c r="E21" s="1">
        <v>1808.73</v>
      </c>
      <c r="F21" s="1">
        <v>959.26</v>
      </c>
      <c r="G21" s="6">
        <v>1</v>
      </c>
      <c r="H21" s="1">
        <v>55</v>
      </c>
      <c r="I21" s="1" t="s">
        <v>34</v>
      </c>
      <c r="J21" s="1">
        <v>1751.38</v>
      </c>
      <c r="K21" s="1">
        <f t="shared" si="2"/>
        <v>57.349999999999909</v>
      </c>
      <c r="L21" s="1"/>
      <c r="M21" s="1"/>
      <c r="N21" s="1">
        <v>450</v>
      </c>
      <c r="O21" s="1">
        <v>500</v>
      </c>
      <c r="P21" s="1">
        <f t="shared" si="3"/>
        <v>361.74599999999998</v>
      </c>
      <c r="Q21" s="5">
        <f t="shared" si="8"/>
        <v>1708.2</v>
      </c>
      <c r="R21" s="5">
        <f t="shared" si="9"/>
        <v>808.2</v>
      </c>
      <c r="S21" s="5">
        <v>900</v>
      </c>
      <c r="T21" s="5"/>
      <c r="U21" s="1"/>
      <c r="V21" s="1">
        <f t="shared" si="4"/>
        <v>10</v>
      </c>
      <c r="W21" s="1">
        <f t="shared" si="5"/>
        <v>5.2779021744538985</v>
      </c>
      <c r="X21" s="1">
        <v>362.56259999999997</v>
      </c>
      <c r="Y21" s="1">
        <v>360.036</v>
      </c>
      <c r="Z21" s="1">
        <v>352.09480000000002</v>
      </c>
      <c r="AA21" s="1">
        <v>364.74540000000002</v>
      </c>
      <c r="AB21" s="1">
        <v>367.12299999999999</v>
      </c>
      <c r="AC21" s="1">
        <v>352.48140000000001</v>
      </c>
      <c r="AD21" s="1"/>
      <c r="AE21" s="1">
        <f t="shared" si="6"/>
        <v>808</v>
      </c>
      <c r="AF21" s="1">
        <f t="shared" si="7"/>
        <v>900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33</v>
      </c>
      <c r="C22" s="1">
        <v>409.55799999999999</v>
      </c>
      <c r="D22" s="1"/>
      <c r="E22" s="1">
        <v>159.51900000000001</v>
      </c>
      <c r="F22" s="1">
        <v>197.346</v>
      </c>
      <c r="G22" s="6">
        <v>0</v>
      </c>
      <c r="H22" s="1">
        <v>60</v>
      </c>
      <c r="I22" s="10" t="s">
        <v>36</v>
      </c>
      <c r="J22" s="1">
        <v>162.5</v>
      </c>
      <c r="K22" s="1">
        <f t="shared" si="2"/>
        <v>-2.9809999999999945</v>
      </c>
      <c r="L22" s="1"/>
      <c r="M22" s="1"/>
      <c r="N22" s="1">
        <v>103.71</v>
      </c>
      <c r="O22" s="1"/>
      <c r="P22" s="1">
        <f t="shared" si="3"/>
        <v>31.9038</v>
      </c>
      <c r="Q22" s="5">
        <f t="shared" si="8"/>
        <v>17.982000000000028</v>
      </c>
      <c r="R22" s="5">
        <v>0</v>
      </c>
      <c r="S22" s="5"/>
      <c r="T22" s="5"/>
      <c r="U22" s="1"/>
      <c r="V22" s="1">
        <f t="shared" si="4"/>
        <v>10</v>
      </c>
      <c r="W22" s="1">
        <f t="shared" si="5"/>
        <v>9.4363680815451438</v>
      </c>
      <c r="X22" s="1">
        <v>36.950000000000003</v>
      </c>
      <c r="Y22" s="1">
        <v>29.045400000000001</v>
      </c>
      <c r="Z22" s="1">
        <v>43.330199999999998</v>
      </c>
      <c r="AA22" s="1">
        <v>49.514600000000002</v>
      </c>
      <c r="AB22" s="1">
        <v>36.3718</v>
      </c>
      <c r="AC22" s="1">
        <v>39.796199999999999</v>
      </c>
      <c r="AD22" s="10" t="s">
        <v>37</v>
      </c>
      <c r="AE22" s="1">
        <f t="shared" si="6"/>
        <v>0</v>
      </c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33</v>
      </c>
      <c r="C23" s="1">
        <v>438.12200000000001</v>
      </c>
      <c r="D23" s="1">
        <v>111.55</v>
      </c>
      <c r="E23" s="1">
        <v>236.39599999999999</v>
      </c>
      <c r="F23" s="1">
        <v>248.99700000000001</v>
      </c>
      <c r="G23" s="6">
        <v>1</v>
      </c>
      <c r="H23" s="1">
        <v>50</v>
      </c>
      <c r="I23" s="1" t="s">
        <v>34</v>
      </c>
      <c r="J23" s="1">
        <v>241.5</v>
      </c>
      <c r="K23" s="1">
        <f t="shared" si="2"/>
        <v>-5.1040000000000134</v>
      </c>
      <c r="L23" s="1"/>
      <c r="M23" s="1"/>
      <c r="N23" s="1">
        <v>142.28439999999989</v>
      </c>
      <c r="O23" s="1"/>
      <c r="P23" s="1">
        <f t="shared" si="3"/>
        <v>47.279199999999996</v>
      </c>
      <c r="Q23" s="5">
        <f t="shared" si="8"/>
        <v>81.510600000000068</v>
      </c>
      <c r="R23" s="5">
        <f t="shared" si="9"/>
        <v>81.510600000000068</v>
      </c>
      <c r="S23" s="5"/>
      <c r="T23" s="5"/>
      <c r="U23" s="1"/>
      <c r="V23" s="1">
        <f t="shared" si="4"/>
        <v>10</v>
      </c>
      <c r="W23" s="1">
        <f t="shared" si="5"/>
        <v>8.2759733667236315</v>
      </c>
      <c r="X23" s="1">
        <v>52.119600000000013</v>
      </c>
      <c r="Y23" s="1">
        <v>51.583599999999997</v>
      </c>
      <c r="Z23" s="1">
        <v>52.476999999999997</v>
      </c>
      <c r="AA23" s="1">
        <v>53.408399999999993</v>
      </c>
      <c r="AB23" s="1">
        <v>48.078600000000002</v>
      </c>
      <c r="AC23" s="1">
        <v>45.337200000000003</v>
      </c>
      <c r="AD23" s="1"/>
      <c r="AE23" s="1">
        <f t="shared" si="6"/>
        <v>82</v>
      </c>
      <c r="AF23" s="1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33</v>
      </c>
      <c r="C24" s="1">
        <v>2079.5219999999999</v>
      </c>
      <c r="D24" s="1">
        <v>952.58</v>
      </c>
      <c r="E24" s="1">
        <v>1482.527</v>
      </c>
      <c r="F24" s="1">
        <v>1197.7639999999999</v>
      </c>
      <c r="G24" s="6">
        <v>1</v>
      </c>
      <c r="H24" s="1">
        <v>55</v>
      </c>
      <c r="I24" s="1" t="s">
        <v>34</v>
      </c>
      <c r="J24" s="1">
        <v>1423.46</v>
      </c>
      <c r="K24" s="1">
        <f t="shared" si="2"/>
        <v>59.067000000000007</v>
      </c>
      <c r="L24" s="1"/>
      <c r="M24" s="1"/>
      <c r="N24" s="1">
        <v>334.60510000000022</v>
      </c>
      <c r="O24" s="1">
        <v>300</v>
      </c>
      <c r="P24" s="1">
        <f t="shared" si="3"/>
        <v>296.50540000000001</v>
      </c>
      <c r="Q24" s="5">
        <f t="shared" si="8"/>
        <v>1132.6849</v>
      </c>
      <c r="R24" s="5">
        <f t="shared" si="9"/>
        <v>532.68489999999997</v>
      </c>
      <c r="S24" s="5">
        <v>600</v>
      </c>
      <c r="T24" s="5"/>
      <c r="U24" s="1"/>
      <c r="V24" s="1">
        <f t="shared" si="4"/>
        <v>10</v>
      </c>
      <c r="W24" s="1">
        <f t="shared" si="5"/>
        <v>6.1798844135722319</v>
      </c>
      <c r="X24" s="1">
        <v>279.68419999999998</v>
      </c>
      <c r="Y24" s="1">
        <v>281.85579999999999</v>
      </c>
      <c r="Z24" s="1">
        <v>262.13139999999999</v>
      </c>
      <c r="AA24" s="1">
        <v>264.81200000000001</v>
      </c>
      <c r="AB24" s="1">
        <v>279.84199999999998</v>
      </c>
      <c r="AC24" s="1">
        <v>283.46940000000001</v>
      </c>
      <c r="AD24" s="1"/>
      <c r="AE24" s="1">
        <f t="shared" si="6"/>
        <v>533</v>
      </c>
      <c r="AF24" s="1">
        <f t="shared" si="7"/>
        <v>600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0" t="s">
        <v>56</v>
      </c>
      <c r="B25" s="10" t="s">
        <v>33</v>
      </c>
      <c r="C25" s="10">
        <v>15.51</v>
      </c>
      <c r="D25" s="10">
        <v>316.00900000000001</v>
      </c>
      <c r="E25" s="18">
        <v>316.00900000000001</v>
      </c>
      <c r="F25" s="10"/>
      <c r="G25" s="11">
        <v>0</v>
      </c>
      <c r="H25" s="10">
        <v>60</v>
      </c>
      <c r="I25" s="10" t="s">
        <v>57</v>
      </c>
      <c r="J25" s="10">
        <v>305</v>
      </c>
      <c r="K25" s="10">
        <f t="shared" si="2"/>
        <v>11.009000000000015</v>
      </c>
      <c r="L25" s="10"/>
      <c r="M25" s="10"/>
      <c r="N25" s="10"/>
      <c r="O25" s="10"/>
      <c r="P25" s="10">
        <f t="shared" si="3"/>
        <v>63.201800000000006</v>
      </c>
      <c r="Q25" s="12"/>
      <c r="R25" s="12"/>
      <c r="S25" s="12"/>
      <c r="T25" s="12"/>
      <c r="U25" s="10"/>
      <c r="V25" s="10">
        <f t="shared" si="4"/>
        <v>0</v>
      </c>
      <c r="W25" s="10">
        <f t="shared" si="5"/>
        <v>0</v>
      </c>
      <c r="X25" s="10">
        <v>59.694399999999987</v>
      </c>
      <c r="Y25" s="10">
        <v>56.5364</v>
      </c>
      <c r="Z25" s="10">
        <v>222.33439999999999</v>
      </c>
      <c r="AA25" s="10">
        <v>371.02719999999999</v>
      </c>
      <c r="AB25" s="10">
        <v>505.52699999999999</v>
      </c>
      <c r="AC25" s="10">
        <v>453.40420000000012</v>
      </c>
      <c r="AD25" s="10" t="s">
        <v>58</v>
      </c>
      <c r="AE25" s="10">
        <f t="shared" si="6"/>
        <v>0</v>
      </c>
      <c r="AF25" s="10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0" t="s">
        <v>59</v>
      </c>
      <c r="B26" s="10" t="s">
        <v>33</v>
      </c>
      <c r="C26" s="10">
        <v>15.493</v>
      </c>
      <c r="D26" s="10">
        <v>360.392</v>
      </c>
      <c r="E26" s="18">
        <v>297.87200000000001</v>
      </c>
      <c r="F26" s="18">
        <v>62.52</v>
      </c>
      <c r="G26" s="11">
        <v>0</v>
      </c>
      <c r="H26" s="10">
        <v>60</v>
      </c>
      <c r="I26" s="10" t="s">
        <v>57</v>
      </c>
      <c r="J26" s="10">
        <v>382.5</v>
      </c>
      <c r="K26" s="10">
        <f t="shared" si="2"/>
        <v>-84.627999999999986</v>
      </c>
      <c r="L26" s="10"/>
      <c r="M26" s="10"/>
      <c r="N26" s="10"/>
      <c r="O26" s="10"/>
      <c r="P26" s="10">
        <f t="shared" si="3"/>
        <v>59.574400000000004</v>
      </c>
      <c r="Q26" s="12"/>
      <c r="R26" s="12"/>
      <c r="S26" s="12"/>
      <c r="T26" s="12"/>
      <c r="U26" s="10"/>
      <c r="V26" s="10">
        <f t="shared" si="4"/>
        <v>1.0494440565074932</v>
      </c>
      <c r="W26" s="10">
        <f t="shared" si="5"/>
        <v>1.0494440565074932</v>
      </c>
      <c r="X26" s="10">
        <v>48.291400000000003</v>
      </c>
      <c r="Y26" s="10">
        <v>98.326599999999999</v>
      </c>
      <c r="Z26" s="10">
        <v>259.79059999999998</v>
      </c>
      <c r="AA26" s="10">
        <v>315.08359999999999</v>
      </c>
      <c r="AB26" s="10">
        <v>412.08460000000002</v>
      </c>
      <c r="AC26" s="10">
        <v>376.19260000000003</v>
      </c>
      <c r="AD26" s="10" t="s">
        <v>58</v>
      </c>
      <c r="AE26" s="10">
        <f t="shared" si="6"/>
        <v>0</v>
      </c>
      <c r="AF26" s="10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60</v>
      </c>
      <c r="B27" s="1" t="s">
        <v>33</v>
      </c>
      <c r="C27" s="1">
        <v>878.76099999999997</v>
      </c>
      <c r="D27" s="1">
        <v>84.45</v>
      </c>
      <c r="E27" s="1">
        <v>456.30900000000003</v>
      </c>
      <c r="F27" s="1">
        <v>441.95600000000002</v>
      </c>
      <c r="G27" s="6">
        <v>1</v>
      </c>
      <c r="H27" s="1">
        <v>60</v>
      </c>
      <c r="I27" s="1" t="s">
        <v>34</v>
      </c>
      <c r="J27" s="1">
        <v>440.13</v>
      </c>
      <c r="K27" s="1">
        <f t="shared" si="2"/>
        <v>16.17900000000003</v>
      </c>
      <c r="L27" s="1"/>
      <c r="M27" s="1"/>
      <c r="N27" s="1">
        <v>189.41000000000011</v>
      </c>
      <c r="O27" s="1"/>
      <c r="P27" s="1">
        <f t="shared" si="3"/>
        <v>91.261800000000008</v>
      </c>
      <c r="Q27" s="5">
        <f t="shared" ref="Q27:Q36" si="10">10*P27-O27-N27-F27</f>
        <v>281.25199999999995</v>
      </c>
      <c r="R27" s="5">
        <f t="shared" ref="R27:R37" si="11">Q27-S27</f>
        <v>281.25199999999995</v>
      </c>
      <c r="S27" s="5"/>
      <c r="T27" s="5"/>
      <c r="U27" s="1"/>
      <c r="V27" s="1">
        <f t="shared" si="4"/>
        <v>10</v>
      </c>
      <c r="W27" s="1">
        <f t="shared" si="5"/>
        <v>6.9181848265101067</v>
      </c>
      <c r="X27" s="1">
        <v>88.507800000000003</v>
      </c>
      <c r="Y27" s="1">
        <v>94.504400000000004</v>
      </c>
      <c r="Z27" s="1">
        <v>103.1662</v>
      </c>
      <c r="AA27" s="1">
        <v>107.6644</v>
      </c>
      <c r="AB27" s="1">
        <v>104.64960000000001</v>
      </c>
      <c r="AC27" s="1">
        <v>98.6434</v>
      </c>
      <c r="AD27" s="1"/>
      <c r="AE27" s="1">
        <f t="shared" si="6"/>
        <v>281</v>
      </c>
      <c r="AF27" s="1">
        <f t="shared" si="7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61</v>
      </c>
      <c r="B28" s="1" t="s">
        <v>33</v>
      </c>
      <c r="C28" s="1">
        <v>915.71400000000006</v>
      </c>
      <c r="D28" s="1">
        <v>395.68599999999998</v>
      </c>
      <c r="E28" s="1">
        <v>576.97299999999996</v>
      </c>
      <c r="F28" s="1">
        <v>584.51400000000001</v>
      </c>
      <c r="G28" s="6">
        <v>1</v>
      </c>
      <c r="H28" s="1">
        <v>60</v>
      </c>
      <c r="I28" s="1" t="s">
        <v>34</v>
      </c>
      <c r="J28" s="1">
        <v>561.33000000000004</v>
      </c>
      <c r="K28" s="1">
        <f t="shared" si="2"/>
        <v>15.642999999999915</v>
      </c>
      <c r="L28" s="1"/>
      <c r="M28" s="1"/>
      <c r="N28" s="1">
        <v>160.8924999999999</v>
      </c>
      <c r="O28" s="1"/>
      <c r="P28" s="1">
        <f t="shared" si="3"/>
        <v>115.3946</v>
      </c>
      <c r="Q28" s="5">
        <f t="shared" si="10"/>
        <v>408.53949999999998</v>
      </c>
      <c r="R28" s="5">
        <f t="shared" si="11"/>
        <v>408.53949999999998</v>
      </c>
      <c r="S28" s="5"/>
      <c r="T28" s="5"/>
      <c r="U28" s="1"/>
      <c r="V28" s="1">
        <f t="shared" si="4"/>
        <v>10</v>
      </c>
      <c r="W28" s="1">
        <f t="shared" si="5"/>
        <v>6.4596306932906735</v>
      </c>
      <c r="X28" s="1">
        <v>112.1502</v>
      </c>
      <c r="Y28" s="1">
        <v>122.36660000000001</v>
      </c>
      <c r="Z28" s="1">
        <v>112.13039999999999</v>
      </c>
      <c r="AA28" s="1">
        <v>114.58499999999999</v>
      </c>
      <c r="AB28" s="1">
        <v>116.04859999999999</v>
      </c>
      <c r="AC28" s="1">
        <v>104.9492</v>
      </c>
      <c r="AD28" s="1"/>
      <c r="AE28" s="1">
        <f t="shared" si="6"/>
        <v>409</v>
      </c>
      <c r="AF28" s="1">
        <f t="shared" si="7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62</v>
      </c>
      <c r="B29" s="1" t="s">
        <v>33</v>
      </c>
      <c r="C29" s="1">
        <v>1132.3340000000001</v>
      </c>
      <c r="D29" s="1">
        <v>457.99</v>
      </c>
      <c r="E29" s="1">
        <v>698.81100000000004</v>
      </c>
      <c r="F29" s="1">
        <v>710.33900000000006</v>
      </c>
      <c r="G29" s="6">
        <v>1</v>
      </c>
      <c r="H29" s="1">
        <v>60</v>
      </c>
      <c r="I29" s="1" t="s">
        <v>34</v>
      </c>
      <c r="J29" s="1">
        <v>681.65</v>
      </c>
      <c r="K29" s="1">
        <f t="shared" si="2"/>
        <v>17.161000000000058</v>
      </c>
      <c r="L29" s="1"/>
      <c r="M29" s="1"/>
      <c r="N29" s="1">
        <v>203.06269999999981</v>
      </c>
      <c r="O29" s="1">
        <v>150</v>
      </c>
      <c r="P29" s="1">
        <f t="shared" si="3"/>
        <v>139.76220000000001</v>
      </c>
      <c r="Q29" s="5">
        <f t="shared" si="10"/>
        <v>334.22030000000029</v>
      </c>
      <c r="R29" s="5">
        <f t="shared" si="11"/>
        <v>334.22030000000029</v>
      </c>
      <c r="S29" s="5"/>
      <c r="T29" s="5"/>
      <c r="U29" s="1"/>
      <c r="V29" s="1">
        <f t="shared" si="4"/>
        <v>10.000000000000002</v>
      </c>
      <c r="W29" s="1">
        <f t="shared" si="5"/>
        <v>7.608650264520735</v>
      </c>
      <c r="X29" s="1">
        <v>145.7978</v>
      </c>
      <c r="Y29" s="1">
        <v>148.1798</v>
      </c>
      <c r="Z29" s="1">
        <v>138.41499999999999</v>
      </c>
      <c r="AA29" s="1">
        <v>140.42959999999999</v>
      </c>
      <c r="AB29" s="1">
        <v>157.70060000000001</v>
      </c>
      <c r="AC29" s="1">
        <v>150.0864</v>
      </c>
      <c r="AD29" s="1"/>
      <c r="AE29" s="1">
        <f t="shared" si="6"/>
        <v>334</v>
      </c>
      <c r="AF29" s="1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63</v>
      </c>
      <c r="B30" s="1" t="s">
        <v>33</v>
      </c>
      <c r="C30" s="1">
        <v>37.871000000000002</v>
      </c>
      <c r="D30" s="1">
        <v>33.328000000000003</v>
      </c>
      <c r="E30" s="1">
        <v>20.120999999999999</v>
      </c>
      <c r="F30" s="1">
        <v>43.402000000000001</v>
      </c>
      <c r="G30" s="6">
        <v>1</v>
      </c>
      <c r="H30" s="1">
        <v>35</v>
      </c>
      <c r="I30" s="1" t="s">
        <v>34</v>
      </c>
      <c r="J30" s="1">
        <v>22.55</v>
      </c>
      <c r="K30" s="1">
        <f t="shared" si="2"/>
        <v>-2.429000000000002</v>
      </c>
      <c r="L30" s="1"/>
      <c r="M30" s="1"/>
      <c r="N30" s="1">
        <v>0</v>
      </c>
      <c r="O30" s="1"/>
      <c r="P30" s="1">
        <f t="shared" si="3"/>
        <v>4.0241999999999996</v>
      </c>
      <c r="Q30" s="5"/>
      <c r="R30" s="5">
        <f t="shared" si="11"/>
        <v>0</v>
      </c>
      <c r="S30" s="5"/>
      <c r="T30" s="5"/>
      <c r="U30" s="1"/>
      <c r="V30" s="1">
        <f t="shared" si="4"/>
        <v>10.785249242085385</v>
      </c>
      <c r="W30" s="1">
        <f t="shared" si="5"/>
        <v>10.785249242085385</v>
      </c>
      <c r="X30" s="1">
        <v>4.7767999999999997</v>
      </c>
      <c r="Y30" s="1">
        <v>5.5972</v>
      </c>
      <c r="Z30" s="1">
        <v>3.8946000000000001</v>
      </c>
      <c r="AA30" s="1">
        <v>1.6679999999999999</v>
      </c>
      <c r="AB30" s="1">
        <v>2.1476000000000002</v>
      </c>
      <c r="AC30" s="1">
        <v>4.0695999999999994</v>
      </c>
      <c r="AD30" s="1"/>
      <c r="AE30" s="1">
        <f t="shared" si="6"/>
        <v>0</v>
      </c>
      <c r="AF30" s="1">
        <f t="shared" si="7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64</v>
      </c>
      <c r="B31" s="1" t="s">
        <v>33</v>
      </c>
      <c r="C31" s="1">
        <v>486.226</v>
      </c>
      <c r="D31" s="1">
        <v>311.25299999999999</v>
      </c>
      <c r="E31" s="1">
        <v>353.88200000000001</v>
      </c>
      <c r="F31" s="1">
        <v>375.625</v>
      </c>
      <c r="G31" s="6">
        <v>1</v>
      </c>
      <c r="H31" s="1">
        <v>30</v>
      </c>
      <c r="I31" s="1" t="s">
        <v>34</v>
      </c>
      <c r="J31" s="1">
        <v>351.7</v>
      </c>
      <c r="K31" s="1">
        <f t="shared" si="2"/>
        <v>2.1820000000000164</v>
      </c>
      <c r="L31" s="1"/>
      <c r="M31" s="1"/>
      <c r="N31" s="1">
        <v>82.73050000000012</v>
      </c>
      <c r="O31" s="1"/>
      <c r="P31" s="1">
        <f t="shared" si="3"/>
        <v>70.776399999999995</v>
      </c>
      <c r="Q31" s="5">
        <f>9.5*P31-O31-N31-F31</f>
        <v>214.02029999999979</v>
      </c>
      <c r="R31" s="5">
        <f t="shared" si="11"/>
        <v>214.02029999999979</v>
      </c>
      <c r="S31" s="5"/>
      <c r="T31" s="5"/>
      <c r="U31" s="1"/>
      <c r="V31" s="1">
        <f t="shared" si="4"/>
        <v>9.5</v>
      </c>
      <c r="W31" s="1">
        <f t="shared" si="5"/>
        <v>6.4761064422604164</v>
      </c>
      <c r="X31" s="1">
        <v>70.983000000000004</v>
      </c>
      <c r="Y31" s="1">
        <v>72.526199999999989</v>
      </c>
      <c r="Z31" s="1">
        <v>66.375399999999999</v>
      </c>
      <c r="AA31" s="1">
        <v>71.070599999999999</v>
      </c>
      <c r="AB31" s="1">
        <v>77.805800000000005</v>
      </c>
      <c r="AC31" s="1">
        <v>72.691000000000003</v>
      </c>
      <c r="AD31" s="1"/>
      <c r="AE31" s="1">
        <f t="shared" si="6"/>
        <v>214</v>
      </c>
      <c r="AF31" s="1">
        <f t="shared" si="7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65</v>
      </c>
      <c r="B32" s="1" t="s">
        <v>33</v>
      </c>
      <c r="C32" s="1">
        <v>407.983</v>
      </c>
      <c r="D32" s="1">
        <v>257.28800000000001</v>
      </c>
      <c r="E32" s="1">
        <v>359.846</v>
      </c>
      <c r="F32" s="1">
        <v>257.505</v>
      </c>
      <c r="G32" s="6">
        <v>1</v>
      </c>
      <c r="H32" s="1">
        <v>30</v>
      </c>
      <c r="I32" s="1" t="s">
        <v>34</v>
      </c>
      <c r="J32" s="1">
        <v>366.85</v>
      </c>
      <c r="K32" s="1">
        <f t="shared" si="2"/>
        <v>-7.0040000000000191</v>
      </c>
      <c r="L32" s="1"/>
      <c r="M32" s="1"/>
      <c r="N32" s="1">
        <v>37.497099999999932</v>
      </c>
      <c r="O32" s="1"/>
      <c r="P32" s="1">
        <f t="shared" si="3"/>
        <v>71.969200000000001</v>
      </c>
      <c r="Q32" s="5">
        <f t="shared" ref="Q32:Q33" si="12">9.5*P32-O32-N32-F32</f>
        <v>388.70530000000008</v>
      </c>
      <c r="R32" s="5">
        <f t="shared" si="11"/>
        <v>388.70530000000008</v>
      </c>
      <c r="S32" s="5"/>
      <c r="T32" s="5"/>
      <c r="U32" s="1"/>
      <c r="V32" s="1">
        <f t="shared" si="4"/>
        <v>9.5</v>
      </c>
      <c r="W32" s="1">
        <f t="shared" si="5"/>
        <v>4.0990048520756091</v>
      </c>
      <c r="X32" s="1">
        <v>58.2102</v>
      </c>
      <c r="Y32" s="1">
        <v>61.313400000000001</v>
      </c>
      <c r="Z32" s="1">
        <v>57.636400000000002</v>
      </c>
      <c r="AA32" s="1">
        <v>62.590800000000002</v>
      </c>
      <c r="AB32" s="1">
        <v>62.386400000000002</v>
      </c>
      <c r="AC32" s="1">
        <v>60.681199999999997</v>
      </c>
      <c r="AD32" s="1"/>
      <c r="AE32" s="1">
        <f t="shared" si="6"/>
        <v>389</v>
      </c>
      <c r="AF32" s="1">
        <f t="shared" si="7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33</v>
      </c>
      <c r="C33" s="1">
        <v>791.91099999999994</v>
      </c>
      <c r="D33" s="1">
        <v>293.45100000000002</v>
      </c>
      <c r="E33" s="1">
        <v>576.23699999999997</v>
      </c>
      <c r="F33" s="1">
        <v>423.17700000000002</v>
      </c>
      <c r="G33" s="6">
        <v>1</v>
      </c>
      <c r="H33" s="1">
        <v>30</v>
      </c>
      <c r="I33" s="1" t="s">
        <v>34</v>
      </c>
      <c r="J33" s="1">
        <v>598.274</v>
      </c>
      <c r="K33" s="1">
        <f t="shared" si="2"/>
        <v>-22.037000000000035</v>
      </c>
      <c r="L33" s="1"/>
      <c r="M33" s="1"/>
      <c r="N33" s="1">
        <v>154.22480000000019</v>
      </c>
      <c r="O33" s="1">
        <v>150</v>
      </c>
      <c r="P33" s="1">
        <f t="shared" si="3"/>
        <v>115.2474</v>
      </c>
      <c r="Q33" s="5">
        <f t="shared" si="12"/>
        <v>367.44849999999985</v>
      </c>
      <c r="R33" s="5">
        <f t="shared" si="11"/>
        <v>367.44849999999985</v>
      </c>
      <c r="S33" s="5"/>
      <c r="T33" s="5"/>
      <c r="U33" s="1"/>
      <c r="V33" s="1">
        <f t="shared" si="4"/>
        <v>9.5</v>
      </c>
      <c r="W33" s="1">
        <f t="shared" si="5"/>
        <v>6.3116547531657998</v>
      </c>
      <c r="X33" s="1">
        <v>110.07299999999999</v>
      </c>
      <c r="Y33" s="1">
        <v>103.9906</v>
      </c>
      <c r="Z33" s="1">
        <v>104.5904</v>
      </c>
      <c r="AA33" s="1">
        <v>108.1952</v>
      </c>
      <c r="AB33" s="1">
        <v>113.5474</v>
      </c>
      <c r="AC33" s="1">
        <v>107.1604</v>
      </c>
      <c r="AD33" s="1"/>
      <c r="AE33" s="1">
        <f t="shared" si="6"/>
        <v>367</v>
      </c>
      <c r="AF33" s="1">
        <f t="shared" si="7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67</v>
      </c>
      <c r="B34" s="1" t="s">
        <v>33</v>
      </c>
      <c r="C34" s="1">
        <v>201.483</v>
      </c>
      <c r="D34" s="1">
        <v>24.038</v>
      </c>
      <c r="E34" s="1">
        <v>129.18799999999999</v>
      </c>
      <c r="F34" s="1">
        <v>72.135000000000005</v>
      </c>
      <c r="G34" s="6">
        <v>1</v>
      </c>
      <c r="H34" s="1">
        <v>45</v>
      </c>
      <c r="I34" s="1" t="s">
        <v>34</v>
      </c>
      <c r="J34" s="1">
        <v>123.55</v>
      </c>
      <c r="K34" s="1">
        <f t="shared" si="2"/>
        <v>5.637999999999991</v>
      </c>
      <c r="L34" s="1"/>
      <c r="M34" s="1"/>
      <c r="N34" s="1">
        <v>62.321200000000033</v>
      </c>
      <c r="O34" s="1"/>
      <c r="P34" s="1">
        <f t="shared" si="3"/>
        <v>25.837599999999998</v>
      </c>
      <c r="Q34" s="5">
        <f t="shared" si="10"/>
        <v>123.91979999999994</v>
      </c>
      <c r="R34" s="5">
        <f t="shared" si="11"/>
        <v>123.91979999999994</v>
      </c>
      <c r="S34" s="5"/>
      <c r="T34" s="5"/>
      <c r="U34" s="1"/>
      <c r="V34" s="1">
        <f t="shared" si="4"/>
        <v>10</v>
      </c>
      <c r="W34" s="1">
        <f t="shared" si="5"/>
        <v>5.2038966467473768</v>
      </c>
      <c r="X34" s="1">
        <v>20.531199999999998</v>
      </c>
      <c r="Y34" s="1">
        <v>18.431999999999999</v>
      </c>
      <c r="Z34" s="1">
        <v>19.268599999999999</v>
      </c>
      <c r="AA34" s="1">
        <v>24.821999999999999</v>
      </c>
      <c r="AB34" s="1">
        <v>21.542200000000001</v>
      </c>
      <c r="AC34" s="1">
        <v>16.260400000000001</v>
      </c>
      <c r="AD34" s="1"/>
      <c r="AE34" s="1">
        <f t="shared" si="6"/>
        <v>124</v>
      </c>
      <c r="AF34" s="1">
        <f t="shared" si="7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68</v>
      </c>
      <c r="B35" s="1" t="s">
        <v>33</v>
      </c>
      <c r="C35" s="1">
        <v>83.004999999999995</v>
      </c>
      <c r="D35" s="1">
        <v>72.498000000000005</v>
      </c>
      <c r="E35" s="1">
        <v>13.917</v>
      </c>
      <c r="F35" s="1">
        <v>140.23400000000001</v>
      </c>
      <c r="G35" s="6">
        <v>1</v>
      </c>
      <c r="H35" s="1">
        <v>40</v>
      </c>
      <c r="I35" s="1" t="s">
        <v>34</v>
      </c>
      <c r="J35" s="1">
        <v>20.8</v>
      </c>
      <c r="K35" s="1">
        <f t="shared" si="2"/>
        <v>-6.8830000000000009</v>
      </c>
      <c r="L35" s="1"/>
      <c r="M35" s="1"/>
      <c r="N35" s="1">
        <v>0</v>
      </c>
      <c r="O35" s="1"/>
      <c r="P35" s="1">
        <f t="shared" si="3"/>
        <v>2.7833999999999999</v>
      </c>
      <c r="Q35" s="5"/>
      <c r="R35" s="5">
        <f t="shared" si="11"/>
        <v>0</v>
      </c>
      <c r="S35" s="5"/>
      <c r="T35" s="5"/>
      <c r="U35" s="1"/>
      <c r="V35" s="1">
        <f t="shared" si="4"/>
        <v>50.38226629302293</v>
      </c>
      <c r="W35" s="1">
        <f t="shared" si="5"/>
        <v>50.38226629302293</v>
      </c>
      <c r="X35" s="1">
        <v>13.079800000000001</v>
      </c>
      <c r="Y35" s="1">
        <v>14.988200000000001</v>
      </c>
      <c r="Z35" s="1">
        <v>12.5098</v>
      </c>
      <c r="AA35" s="1">
        <v>10.4534</v>
      </c>
      <c r="AB35" s="1">
        <v>11.0928</v>
      </c>
      <c r="AC35" s="1">
        <v>13.148199999999999</v>
      </c>
      <c r="AD35" s="20" t="s">
        <v>138</v>
      </c>
      <c r="AE35" s="1">
        <f t="shared" si="6"/>
        <v>0</v>
      </c>
      <c r="AF35" s="1">
        <f t="shared" si="7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69</v>
      </c>
      <c r="B36" s="1" t="s">
        <v>33</v>
      </c>
      <c r="C36" s="1">
        <v>2967.5940000000001</v>
      </c>
      <c r="D36" s="1">
        <v>934.41700000000003</v>
      </c>
      <c r="E36" s="1">
        <v>2032.441</v>
      </c>
      <c r="F36" s="1">
        <v>1455.7370000000001</v>
      </c>
      <c r="G36" s="6">
        <v>1</v>
      </c>
      <c r="H36" s="1">
        <v>40</v>
      </c>
      <c r="I36" s="1" t="s">
        <v>34</v>
      </c>
      <c r="J36" s="1">
        <v>2011</v>
      </c>
      <c r="K36" s="1">
        <f t="shared" si="2"/>
        <v>21.441000000000031</v>
      </c>
      <c r="L36" s="1"/>
      <c r="M36" s="1"/>
      <c r="N36" s="1">
        <v>460.63170000000042</v>
      </c>
      <c r="O36" s="1">
        <v>450</v>
      </c>
      <c r="P36" s="1">
        <f t="shared" si="3"/>
        <v>406.48820000000001</v>
      </c>
      <c r="Q36" s="5">
        <f t="shared" si="10"/>
        <v>1698.5132999999996</v>
      </c>
      <c r="R36" s="5">
        <f t="shared" si="11"/>
        <v>1698.5132999999996</v>
      </c>
      <c r="S36" s="5"/>
      <c r="T36" s="5"/>
      <c r="U36" s="1"/>
      <c r="V36" s="1">
        <f t="shared" si="4"/>
        <v>10</v>
      </c>
      <c r="W36" s="1">
        <f t="shared" si="5"/>
        <v>5.8214942032757664</v>
      </c>
      <c r="X36" s="1">
        <v>365.88060000000002</v>
      </c>
      <c r="Y36" s="1">
        <v>365.56020000000001</v>
      </c>
      <c r="Z36" s="1">
        <v>364.49779999999998</v>
      </c>
      <c r="AA36" s="1">
        <v>374.57679999999999</v>
      </c>
      <c r="AB36" s="1">
        <v>366.79140000000001</v>
      </c>
      <c r="AC36" s="1">
        <v>359.72460000000001</v>
      </c>
      <c r="AD36" s="1"/>
      <c r="AE36" s="1">
        <f t="shared" si="6"/>
        <v>1699</v>
      </c>
      <c r="AF36" s="1">
        <f t="shared" si="7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70</v>
      </c>
      <c r="B37" s="1" t="s">
        <v>33</v>
      </c>
      <c r="C37" s="1">
        <v>249.52699999999999</v>
      </c>
      <c r="D37" s="1"/>
      <c r="E37" s="1">
        <v>101.471</v>
      </c>
      <c r="F37" s="1">
        <v>129.82900000000001</v>
      </c>
      <c r="G37" s="6">
        <v>1</v>
      </c>
      <c r="H37" s="1">
        <v>35</v>
      </c>
      <c r="I37" s="1" t="s">
        <v>34</v>
      </c>
      <c r="J37" s="1">
        <v>122.3</v>
      </c>
      <c r="K37" s="1">
        <f t="shared" si="2"/>
        <v>-20.828999999999994</v>
      </c>
      <c r="L37" s="1"/>
      <c r="M37" s="1"/>
      <c r="N37" s="1">
        <v>0</v>
      </c>
      <c r="O37" s="1"/>
      <c r="P37" s="1">
        <f t="shared" si="3"/>
        <v>20.2942</v>
      </c>
      <c r="Q37" s="5">
        <f>9.5*P37-O37-N37-F37</f>
        <v>62.965900000000005</v>
      </c>
      <c r="R37" s="5">
        <f t="shared" si="11"/>
        <v>62.965900000000005</v>
      </c>
      <c r="S37" s="5"/>
      <c r="T37" s="5"/>
      <c r="U37" s="1"/>
      <c r="V37" s="1">
        <f t="shared" si="4"/>
        <v>9.5</v>
      </c>
      <c r="W37" s="1">
        <f t="shared" si="5"/>
        <v>6.3973450542519545</v>
      </c>
      <c r="X37" s="1">
        <v>14.305199999999999</v>
      </c>
      <c r="Y37" s="1">
        <v>15.351800000000001</v>
      </c>
      <c r="Z37" s="1">
        <v>25.3444</v>
      </c>
      <c r="AA37" s="1">
        <v>25.104199999999999</v>
      </c>
      <c r="AB37" s="1">
        <v>24.902999999999999</v>
      </c>
      <c r="AC37" s="1">
        <v>26.305199999999999</v>
      </c>
      <c r="AD37" s="1"/>
      <c r="AE37" s="1">
        <f t="shared" si="6"/>
        <v>63</v>
      </c>
      <c r="AF37" s="1">
        <f t="shared" si="7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3" t="s">
        <v>71</v>
      </c>
      <c r="B38" s="13" t="s">
        <v>33</v>
      </c>
      <c r="C38" s="13"/>
      <c r="D38" s="13"/>
      <c r="E38" s="13"/>
      <c r="F38" s="13"/>
      <c r="G38" s="14">
        <v>0</v>
      </c>
      <c r="H38" s="13">
        <v>45</v>
      </c>
      <c r="I38" s="13" t="s">
        <v>34</v>
      </c>
      <c r="J38" s="13">
        <v>4.5</v>
      </c>
      <c r="K38" s="13">
        <f t="shared" ref="K38:K69" si="13">E38-J38</f>
        <v>-4.5</v>
      </c>
      <c r="L38" s="13"/>
      <c r="M38" s="13"/>
      <c r="N38" s="13"/>
      <c r="O38" s="13"/>
      <c r="P38" s="13">
        <f t="shared" si="3"/>
        <v>0</v>
      </c>
      <c r="Q38" s="15"/>
      <c r="R38" s="15"/>
      <c r="S38" s="15"/>
      <c r="T38" s="15"/>
      <c r="U38" s="13"/>
      <c r="V38" s="13" t="e">
        <f t="shared" si="4"/>
        <v>#DIV/0!</v>
      </c>
      <c r="W38" s="13" t="e">
        <f t="shared" si="5"/>
        <v>#DIV/0!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 t="s">
        <v>72</v>
      </c>
      <c r="AE38" s="13">
        <f t="shared" si="6"/>
        <v>0</v>
      </c>
      <c r="AF38" s="13">
        <f t="shared" si="7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33</v>
      </c>
      <c r="C39" s="1">
        <v>280.56900000000002</v>
      </c>
      <c r="D39" s="1">
        <v>70.31</v>
      </c>
      <c r="E39" s="1">
        <v>219.72800000000001</v>
      </c>
      <c r="F39" s="1">
        <v>99.034999999999997</v>
      </c>
      <c r="G39" s="6">
        <v>1</v>
      </c>
      <c r="H39" s="1">
        <v>30</v>
      </c>
      <c r="I39" s="1" t="s">
        <v>34</v>
      </c>
      <c r="J39" s="1">
        <v>214.9</v>
      </c>
      <c r="K39" s="1">
        <f t="shared" si="13"/>
        <v>4.828000000000003</v>
      </c>
      <c r="L39" s="1"/>
      <c r="M39" s="1"/>
      <c r="N39" s="1">
        <v>148.23259999999999</v>
      </c>
      <c r="O39" s="1"/>
      <c r="P39" s="1">
        <f t="shared" si="3"/>
        <v>43.945599999999999</v>
      </c>
      <c r="Q39" s="5">
        <f>9.5*P39-O39-N39-F39</f>
        <v>170.21560000000002</v>
      </c>
      <c r="R39" s="5">
        <f t="shared" ref="R39:R57" si="14">Q39-S39</f>
        <v>170.21560000000002</v>
      </c>
      <c r="S39" s="5"/>
      <c r="T39" s="5"/>
      <c r="U39" s="1"/>
      <c r="V39" s="1">
        <f t="shared" si="4"/>
        <v>9.5</v>
      </c>
      <c r="W39" s="1">
        <f t="shared" si="5"/>
        <v>5.6266747979319884</v>
      </c>
      <c r="X39" s="1">
        <v>38.0852</v>
      </c>
      <c r="Y39" s="1">
        <v>31.353400000000001</v>
      </c>
      <c r="Z39" s="1">
        <v>32.381399999999999</v>
      </c>
      <c r="AA39" s="1">
        <v>38.885199999999998</v>
      </c>
      <c r="AB39" s="1">
        <v>44.135000000000012</v>
      </c>
      <c r="AC39" s="1">
        <v>40.389400000000002</v>
      </c>
      <c r="AD39" s="1"/>
      <c r="AE39" s="1">
        <f t="shared" si="6"/>
        <v>170</v>
      </c>
      <c r="AF39" s="1">
        <f t="shared" si="7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74</v>
      </c>
      <c r="B40" s="1" t="s">
        <v>33</v>
      </c>
      <c r="C40" s="1">
        <v>54.04</v>
      </c>
      <c r="D40" s="1">
        <v>102.908</v>
      </c>
      <c r="E40" s="1">
        <v>29.972000000000001</v>
      </c>
      <c r="F40" s="1">
        <v>120.577</v>
      </c>
      <c r="G40" s="6">
        <v>1</v>
      </c>
      <c r="H40" s="1">
        <v>45</v>
      </c>
      <c r="I40" s="1" t="s">
        <v>34</v>
      </c>
      <c r="J40" s="1">
        <v>44.8</v>
      </c>
      <c r="K40" s="1">
        <f t="shared" si="13"/>
        <v>-14.827999999999996</v>
      </c>
      <c r="L40" s="1"/>
      <c r="M40" s="1"/>
      <c r="N40" s="1">
        <v>16.095400000000041</v>
      </c>
      <c r="O40" s="1"/>
      <c r="P40" s="1">
        <f t="shared" si="3"/>
        <v>5.9944000000000006</v>
      </c>
      <c r="Q40" s="5"/>
      <c r="R40" s="5">
        <f t="shared" si="14"/>
        <v>0</v>
      </c>
      <c r="S40" s="5"/>
      <c r="T40" s="5"/>
      <c r="U40" s="1"/>
      <c r="V40" s="1">
        <f t="shared" si="4"/>
        <v>22.800013345789406</v>
      </c>
      <c r="W40" s="1">
        <f t="shared" si="5"/>
        <v>22.800013345789406</v>
      </c>
      <c r="X40" s="1">
        <v>14.654400000000001</v>
      </c>
      <c r="Y40" s="1">
        <v>14.652200000000001</v>
      </c>
      <c r="Z40" s="1">
        <v>6.6319999999999997</v>
      </c>
      <c r="AA40" s="1">
        <v>11.787599999999999</v>
      </c>
      <c r="AB40" s="1">
        <v>8.8032000000000004</v>
      </c>
      <c r="AC40" s="1">
        <v>6.5930000000000009</v>
      </c>
      <c r="AD40" s="20" t="s">
        <v>138</v>
      </c>
      <c r="AE40" s="1">
        <f t="shared" si="6"/>
        <v>0</v>
      </c>
      <c r="AF40" s="1">
        <f t="shared" si="7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75</v>
      </c>
      <c r="B41" s="1" t="s">
        <v>33</v>
      </c>
      <c r="C41" s="1">
        <v>132.84700000000001</v>
      </c>
      <c r="D41" s="1"/>
      <c r="E41" s="1">
        <v>76.608000000000004</v>
      </c>
      <c r="F41" s="1">
        <v>51.890999999999998</v>
      </c>
      <c r="G41" s="6">
        <v>1</v>
      </c>
      <c r="H41" s="1">
        <v>45</v>
      </c>
      <c r="I41" s="1" t="s">
        <v>34</v>
      </c>
      <c r="J41" s="1">
        <v>73.900000000000006</v>
      </c>
      <c r="K41" s="1">
        <f t="shared" si="13"/>
        <v>2.7079999999999984</v>
      </c>
      <c r="L41" s="1"/>
      <c r="M41" s="1"/>
      <c r="N41" s="1">
        <v>75.676600000000008</v>
      </c>
      <c r="O41" s="1"/>
      <c r="P41" s="1">
        <f t="shared" si="3"/>
        <v>15.3216</v>
      </c>
      <c r="Q41" s="5">
        <f t="shared" ref="Q41:Q56" si="15">10*P41-O41-N41-F41</f>
        <v>25.648400000000002</v>
      </c>
      <c r="R41" s="5">
        <f t="shared" si="14"/>
        <v>25.648400000000002</v>
      </c>
      <c r="S41" s="5"/>
      <c r="T41" s="5"/>
      <c r="U41" s="1"/>
      <c r="V41" s="1">
        <f t="shared" si="4"/>
        <v>10</v>
      </c>
      <c r="W41" s="1">
        <f t="shared" si="5"/>
        <v>8.3259972848788628</v>
      </c>
      <c r="X41" s="1">
        <v>16.194600000000001</v>
      </c>
      <c r="Y41" s="1">
        <v>11.566800000000001</v>
      </c>
      <c r="Z41" s="1">
        <v>7.3754000000000008</v>
      </c>
      <c r="AA41" s="1">
        <v>13.2622</v>
      </c>
      <c r="AB41" s="1">
        <v>18.484200000000001</v>
      </c>
      <c r="AC41" s="1">
        <v>13.1744</v>
      </c>
      <c r="AD41" s="1"/>
      <c r="AE41" s="1">
        <f t="shared" si="6"/>
        <v>26</v>
      </c>
      <c r="AF41" s="1">
        <f t="shared" si="7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76</v>
      </c>
      <c r="B42" s="1" t="s">
        <v>33</v>
      </c>
      <c r="C42" s="1">
        <v>110.17</v>
      </c>
      <c r="D42" s="1"/>
      <c r="E42" s="1">
        <v>104.792</v>
      </c>
      <c r="F42" s="1"/>
      <c r="G42" s="6">
        <v>1</v>
      </c>
      <c r="H42" s="1">
        <v>45</v>
      </c>
      <c r="I42" s="1" t="s">
        <v>34</v>
      </c>
      <c r="J42" s="1">
        <v>139.19999999999999</v>
      </c>
      <c r="K42" s="1">
        <f t="shared" si="13"/>
        <v>-34.407999999999987</v>
      </c>
      <c r="L42" s="1"/>
      <c r="M42" s="1"/>
      <c r="N42" s="1">
        <v>71.717399999999998</v>
      </c>
      <c r="O42" s="1"/>
      <c r="P42" s="1">
        <f t="shared" si="3"/>
        <v>20.958400000000001</v>
      </c>
      <c r="Q42" s="5">
        <f t="shared" si="15"/>
        <v>137.86660000000001</v>
      </c>
      <c r="R42" s="5">
        <f t="shared" si="14"/>
        <v>137.86660000000001</v>
      </c>
      <c r="S42" s="5"/>
      <c r="T42" s="5"/>
      <c r="U42" s="1"/>
      <c r="V42" s="1">
        <f t="shared" si="4"/>
        <v>10</v>
      </c>
      <c r="W42" s="1">
        <f t="shared" si="5"/>
        <v>3.4218928925872203</v>
      </c>
      <c r="X42" s="1">
        <v>13.448399999999999</v>
      </c>
      <c r="Y42" s="1">
        <v>8.0982000000000003</v>
      </c>
      <c r="Z42" s="1">
        <v>6.9468000000000014</v>
      </c>
      <c r="AA42" s="1">
        <v>13.594799999999999</v>
      </c>
      <c r="AB42" s="1">
        <v>13.5016</v>
      </c>
      <c r="AC42" s="1">
        <v>7.2840000000000007</v>
      </c>
      <c r="AD42" s="1"/>
      <c r="AE42" s="1">
        <f t="shared" si="6"/>
        <v>138</v>
      </c>
      <c r="AF42" s="1">
        <f t="shared" si="7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77</v>
      </c>
      <c r="B43" s="1" t="s">
        <v>42</v>
      </c>
      <c r="C43" s="1">
        <v>2379</v>
      </c>
      <c r="D43" s="1">
        <v>1284</v>
      </c>
      <c r="E43" s="1">
        <v>1805.395</v>
      </c>
      <c r="F43" s="1">
        <v>1564.605</v>
      </c>
      <c r="G43" s="6">
        <v>0.4</v>
      </c>
      <c r="H43" s="1">
        <v>45</v>
      </c>
      <c r="I43" s="1" t="s">
        <v>34</v>
      </c>
      <c r="J43" s="1">
        <v>1806</v>
      </c>
      <c r="K43" s="1">
        <f t="shared" si="13"/>
        <v>-0.60500000000001819</v>
      </c>
      <c r="L43" s="1"/>
      <c r="M43" s="1"/>
      <c r="N43" s="1">
        <v>504.59999999999991</v>
      </c>
      <c r="O43" s="1">
        <v>500</v>
      </c>
      <c r="P43" s="1">
        <f t="shared" si="3"/>
        <v>361.07900000000001</v>
      </c>
      <c r="Q43" s="5">
        <f t="shared" si="15"/>
        <v>1041.585</v>
      </c>
      <c r="R43" s="5">
        <f t="shared" si="14"/>
        <v>1041.585</v>
      </c>
      <c r="S43" s="5"/>
      <c r="T43" s="5"/>
      <c r="U43" s="1"/>
      <c r="V43" s="1">
        <f t="shared" si="4"/>
        <v>10</v>
      </c>
      <c r="W43" s="1">
        <f t="shared" si="5"/>
        <v>7.1153542576555262</v>
      </c>
      <c r="X43" s="1">
        <v>366.2</v>
      </c>
      <c r="Y43" s="1">
        <v>354.8</v>
      </c>
      <c r="Z43" s="1">
        <v>324.8</v>
      </c>
      <c r="AA43" s="1">
        <v>340</v>
      </c>
      <c r="AB43" s="1">
        <v>329.8</v>
      </c>
      <c r="AC43" s="1">
        <v>323.8</v>
      </c>
      <c r="AD43" s="1" t="s">
        <v>78</v>
      </c>
      <c r="AE43" s="1">
        <f t="shared" si="6"/>
        <v>417</v>
      </c>
      <c r="AF43" s="1">
        <f t="shared" si="7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79</v>
      </c>
      <c r="B44" s="1" t="s">
        <v>42</v>
      </c>
      <c r="C44" s="1">
        <v>870</v>
      </c>
      <c r="D44" s="1">
        <v>350</v>
      </c>
      <c r="E44" s="1">
        <v>403</v>
      </c>
      <c r="F44" s="1">
        <v>712</v>
      </c>
      <c r="G44" s="6">
        <v>0.45</v>
      </c>
      <c r="H44" s="1">
        <v>50</v>
      </c>
      <c r="I44" s="1" t="s">
        <v>34</v>
      </c>
      <c r="J44" s="1">
        <v>393</v>
      </c>
      <c r="K44" s="1">
        <f t="shared" si="13"/>
        <v>10</v>
      </c>
      <c r="L44" s="1"/>
      <c r="M44" s="1"/>
      <c r="N44" s="1">
        <v>199.09999999999991</v>
      </c>
      <c r="O44" s="1"/>
      <c r="P44" s="1">
        <f t="shared" si="3"/>
        <v>80.599999999999994</v>
      </c>
      <c r="Q44" s="5"/>
      <c r="R44" s="5">
        <f t="shared" si="14"/>
        <v>0</v>
      </c>
      <c r="S44" s="5"/>
      <c r="T44" s="5"/>
      <c r="U44" s="1"/>
      <c r="V44" s="1">
        <f t="shared" si="4"/>
        <v>11.303970223325061</v>
      </c>
      <c r="W44" s="1">
        <f t="shared" si="5"/>
        <v>11.303970223325061</v>
      </c>
      <c r="X44" s="1">
        <v>113</v>
      </c>
      <c r="Y44" s="1">
        <v>116.2</v>
      </c>
      <c r="Z44" s="1">
        <v>115</v>
      </c>
      <c r="AA44" s="1">
        <v>116.8</v>
      </c>
      <c r="AB44" s="1">
        <v>147.6</v>
      </c>
      <c r="AC44" s="1">
        <v>144</v>
      </c>
      <c r="AD44" s="1"/>
      <c r="AE44" s="1">
        <f t="shared" si="6"/>
        <v>0</v>
      </c>
      <c r="AF44" s="1">
        <f t="shared" si="7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80</v>
      </c>
      <c r="B45" s="1" t="s">
        <v>42</v>
      </c>
      <c r="C45" s="1">
        <v>2067</v>
      </c>
      <c r="D45" s="1">
        <v>1380</v>
      </c>
      <c r="E45" s="1">
        <v>1605</v>
      </c>
      <c r="F45" s="1">
        <v>1508</v>
      </c>
      <c r="G45" s="6">
        <v>0.4</v>
      </c>
      <c r="H45" s="1">
        <v>45</v>
      </c>
      <c r="I45" s="1" t="s">
        <v>34</v>
      </c>
      <c r="J45" s="1">
        <v>1675</v>
      </c>
      <c r="K45" s="1">
        <f t="shared" si="13"/>
        <v>-70</v>
      </c>
      <c r="L45" s="1"/>
      <c r="M45" s="1"/>
      <c r="N45" s="1">
        <v>444.29999999999973</v>
      </c>
      <c r="O45" s="1">
        <v>500</v>
      </c>
      <c r="P45" s="1">
        <f t="shared" si="3"/>
        <v>321</v>
      </c>
      <c r="Q45" s="5">
        <f t="shared" si="15"/>
        <v>757.70000000000027</v>
      </c>
      <c r="R45" s="5">
        <f t="shared" si="14"/>
        <v>757.70000000000027</v>
      </c>
      <c r="S45" s="5"/>
      <c r="T45" s="5"/>
      <c r="U45" s="1"/>
      <c r="V45" s="1">
        <f t="shared" si="4"/>
        <v>10</v>
      </c>
      <c r="W45" s="1">
        <f t="shared" si="5"/>
        <v>7.6395638629283482</v>
      </c>
      <c r="X45" s="1">
        <v>343.2</v>
      </c>
      <c r="Y45" s="1">
        <v>328.2</v>
      </c>
      <c r="Z45" s="1">
        <v>288</v>
      </c>
      <c r="AA45" s="1">
        <v>304</v>
      </c>
      <c r="AB45" s="1">
        <v>284.2</v>
      </c>
      <c r="AC45" s="1">
        <v>276.8</v>
      </c>
      <c r="AD45" s="1" t="s">
        <v>78</v>
      </c>
      <c r="AE45" s="1">
        <f t="shared" si="6"/>
        <v>303</v>
      </c>
      <c r="AF45" s="1">
        <f t="shared" si="7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81</v>
      </c>
      <c r="B46" s="1" t="s">
        <v>33</v>
      </c>
      <c r="C46" s="1">
        <v>1768.634</v>
      </c>
      <c r="D46" s="1">
        <v>629.54899999999998</v>
      </c>
      <c r="E46" s="1">
        <v>1146.3140000000001</v>
      </c>
      <c r="F46" s="1">
        <v>1059.2650000000001</v>
      </c>
      <c r="G46" s="6">
        <v>1</v>
      </c>
      <c r="H46" s="1">
        <v>45</v>
      </c>
      <c r="I46" s="1" t="s">
        <v>34</v>
      </c>
      <c r="J46" s="1">
        <v>1080.2</v>
      </c>
      <c r="K46" s="1">
        <f t="shared" si="13"/>
        <v>66.114000000000033</v>
      </c>
      <c r="L46" s="1"/>
      <c r="M46" s="1"/>
      <c r="N46" s="1">
        <v>257.7944</v>
      </c>
      <c r="O46" s="1">
        <v>200</v>
      </c>
      <c r="P46" s="1">
        <f t="shared" si="3"/>
        <v>229.26280000000003</v>
      </c>
      <c r="Q46" s="5">
        <f t="shared" si="15"/>
        <v>775.56860000000006</v>
      </c>
      <c r="R46" s="5">
        <f t="shared" si="14"/>
        <v>375.56860000000006</v>
      </c>
      <c r="S46" s="5">
        <v>400</v>
      </c>
      <c r="T46" s="5"/>
      <c r="U46" s="1"/>
      <c r="V46" s="1">
        <f t="shared" si="4"/>
        <v>10</v>
      </c>
      <c r="W46" s="1">
        <f t="shared" si="5"/>
        <v>6.6171197420602033</v>
      </c>
      <c r="X46" s="1">
        <v>221.58959999999999</v>
      </c>
      <c r="Y46" s="1">
        <v>231.48759999999999</v>
      </c>
      <c r="Z46" s="1">
        <v>222.3278</v>
      </c>
      <c r="AA46" s="1">
        <v>212.63220000000001</v>
      </c>
      <c r="AB46" s="1">
        <v>222.68379999999999</v>
      </c>
      <c r="AC46" s="1">
        <v>214.19300000000001</v>
      </c>
      <c r="AD46" s="1"/>
      <c r="AE46" s="1">
        <f t="shared" si="6"/>
        <v>376</v>
      </c>
      <c r="AF46" s="1">
        <f t="shared" si="7"/>
        <v>400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82</v>
      </c>
      <c r="B47" s="1" t="s">
        <v>42</v>
      </c>
      <c r="C47" s="1">
        <v>1092</v>
      </c>
      <c r="D47" s="1">
        <v>36</v>
      </c>
      <c r="E47" s="1">
        <v>453</v>
      </c>
      <c r="F47" s="1">
        <v>577</v>
      </c>
      <c r="G47" s="6">
        <v>0.45</v>
      </c>
      <c r="H47" s="1">
        <v>45</v>
      </c>
      <c r="I47" s="1" t="s">
        <v>34</v>
      </c>
      <c r="J47" s="1">
        <v>457</v>
      </c>
      <c r="K47" s="1">
        <f t="shared" si="13"/>
        <v>-4</v>
      </c>
      <c r="L47" s="1"/>
      <c r="M47" s="1"/>
      <c r="N47" s="1">
        <v>167.59999999999991</v>
      </c>
      <c r="O47" s="1">
        <v>100</v>
      </c>
      <c r="P47" s="1">
        <f t="shared" si="3"/>
        <v>90.6</v>
      </c>
      <c r="Q47" s="5">
        <f t="shared" si="15"/>
        <v>61.400000000000091</v>
      </c>
      <c r="R47" s="5">
        <f t="shared" si="14"/>
        <v>61.400000000000091</v>
      </c>
      <c r="S47" s="5"/>
      <c r="T47" s="5"/>
      <c r="U47" s="1"/>
      <c r="V47" s="1">
        <f t="shared" si="4"/>
        <v>10</v>
      </c>
      <c r="W47" s="1">
        <f t="shared" si="5"/>
        <v>9.3222958057395147</v>
      </c>
      <c r="X47" s="1">
        <v>109.6</v>
      </c>
      <c r="Y47" s="1">
        <v>108</v>
      </c>
      <c r="Z47" s="1">
        <v>131.4</v>
      </c>
      <c r="AA47" s="1">
        <v>133.80000000000001</v>
      </c>
      <c r="AB47" s="1">
        <v>116.4</v>
      </c>
      <c r="AC47" s="1">
        <v>107.2</v>
      </c>
      <c r="AD47" s="1"/>
      <c r="AE47" s="1">
        <f t="shared" si="6"/>
        <v>28</v>
      </c>
      <c r="AF47" s="1">
        <f t="shared" si="7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83</v>
      </c>
      <c r="B48" s="1" t="s">
        <v>42</v>
      </c>
      <c r="C48" s="1">
        <v>992</v>
      </c>
      <c r="D48" s="1">
        <v>174</v>
      </c>
      <c r="E48" s="1">
        <v>588</v>
      </c>
      <c r="F48" s="1">
        <v>471</v>
      </c>
      <c r="G48" s="6">
        <v>0.35</v>
      </c>
      <c r="H48" s="1">
        <v>40</v>
      </c>
      <c r="I48" s="1" t="s">
        <v>34</v>
      </c>
      <c r="J48" s="1">
        <v>593</v>
      </c>
      <c r="K48" s="1">
        <f t="shared" si="13"/>
        <v>-5</v>
      </c>
      <c r="L48" s="1"/>
      <c r="M48" s="1"/>
      <c r="N48" s="1">
        <v>182.09999999999991</v>
      </c>
      <c r="O48" s="1">
        <v>150</v>
      </c>
      <c r="P48" s="1">
        <f t="shared" si="3"/>
        <v>117.6</v>
      </c>
      <c r="Q48" s="5">
        <f t="shared" si="15"/>
        <v>372.90000000000009</v>
      </c>
      <c r="R48" s="5">
        <f t="shared" si="14"/>
        <v>372.90000000000009</v>
      </c>
      <c r="S48" s="5"/>
      <c r="T48" s="5"/>
      <c r="U48" s="1"/>
      <c r="V48" s="1">
        <f t="shared" si="4"/>
        <v>10</v>
      </c>
      <c r="W48" s="1">
        <f t="shared" si="5"/>
        <v>6.829081632653061</v>
      </c>
      <c r="X48" s="1">
        <v>112.6</v>
      </c>
      <c r="Y48" s="1">
        <v>111</v>
      </c>
      <c r="Z48" s="1">
        <v>117.6</v>
      </c>
      <c r="AA48" s="1">
        <v>119.4</v>
      </c>
      <c r="AB48" s="1">
        <v>115</v>
      </c>
      <c r="AC48" s="1">
        <v>112.4</v>
      </c>
      <c r="AD48" s="1" t="s">
        <v>78</v>
      </c>
      <c r="AE48" s="1">
        <f t="shared" si="6"/>
        <v>131</v>
      </c>
      <c r="AF48" s="1">
        <f t="shared" si="7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84</v>
      </c>
      <c r="B49" s="1" t="s">
        <v>33</v>
      </c>
      <c r="C49" s="1">
        <v>314.04700000000003</v>
      </c>
      <c r="D49" s="1">
        <v>187.298</v>
      </c>
      <c r="E49" s="1">
        <v>308.315</v>
      </c>
      <c r="F49" s="1">
        <v>186.483</v>
      </c>
      <c r="G49" s="6">
        <v>1</v>
      </c>
      <c r="H49" s="1">
        <v>40</v>
      </c>
      <c r="I49" s="1" t="s">
        <v>34</v>
      </c>
      <c r="J49" s="1">
        <v>304.64999999999998</v>
      </c>
      <c r="K49" s="1">
        <f t="shared" si="13"/>
        <v>3.6650000000000205</v>
      </c>
      <c r="L49" s="1"/>
      <c r="M49" s="1"/>
      <c r="N49" s="1">
        <v>140.27820000000011</v>
      </c>
      <c r="O49" s="1">
        <v>100</v>
      </c>
      <c r="P49" s="1">
        <f t="shared" si="3"/>
        <v>61.662999999999997</v>
      </c>
      <c r="Q49" s="5">
        <f t="shared" si="15"/>
        <v>189.86879999999991</v>
      </c>
      <c r="R49" s="5">
        <f t="shared" si="14"/>
        <v>189.86879999999991</v>
      </c>
      <c r="S49" s="5"/>
      <c r="T49" s="5"/>
      <c r="U49" s="1"/>
      <c r="V49" s="1">
        <f t="shared" si="4"/>
        <v>10.000000000000002</v>
      </c>
      <c r="W49" s="1">
        <f t="shared" si="5"/>
        <v>6.920863402688811</v>
      </c>
      <c r="X49" s="1">
        <v>55.703200000000002</v>
      </c>
      <c r="Y49" s="1">
        <v>47.588999999999999</v>
      </c>
      <c r="Z49" s="1">
        <v>40.642800000000001</v>
      </c>
      <c r="AA49" s="1">
        <v>53.830199999999998</v>
      </c>
      <c r="AB49" s="1">
        <v>51.420399999999987</v>
      </c>
      <c r="AC49" s="1">
        <v>39.767600000000002</v>
      </c>
      <c r="AD49" s="1"/>
      <c r="AE49" s="1">
        <f t="shared" si="6"/>
        <v>190</v>
      </c>
      <c r="AF49" s="1">
        <f t="shared" si="7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85</v>
      </c>
      <c r="B50" s="1" t="s">
        <v>42</v>
      </c>
      <c r="C50" s="1">
        <v>837</v>
      </c>
      <c r="D50" s="1">
        <v>1158</v>
      </c>
      <c r="E50" s="1">
        <v>723</v>
      </c>
      <c r="F50" s="1">
        <v>1151</v>
      </c>
      <c r="G50" s="6">
        <v>0.4</v>
      </c>
      <c r="H50" s="1">
        <v>40</v>
      </c>
      <c r="I50" s="1" t="s">
        <v>34</v>
      </c>
      <c r="J50" s="1">
        <v>894</v>
      </c>
      <c r="K50" s="1">
        <f t="shared" si="13"/>
        <v>-171</v>
      </c>
      <c r="L50" s="1"/>
      <c r="M50" s="1"/>
      <c r="N50" s="1">
        <v>291.90000000000009</v>
      </c>
      <c r="O50" s="1">
        <v>300</v>
      </c>
      <c r="P50" s="1">
        <f t="shared" si="3"/>
        <v>144.6</v>
      </c>
      <c r="Q50" s="5"/>
      <c r="R50" s="5">
        <f t="shared" si="14"/>
        <v>0</v>
      </c>
      <c r="S50" s="5"/>
      <c r="T50" s="5"/>
      <c r="U50" s="1"/>
      <c r="V50" s="1">
        <f t="shared" si="4"/>
        <v>12.053250345781468</v>
      </c>
      <c r="W50" s="1">
        <f t="shared" si="5"/>
        <v>12.053250345781468</v>
      </c>
      <c r="X50" s="1">
        <v>203</v>
      </c>
      <c r="Y50" s="1">
        <v>195.8</v>
      </c>
      <c r="Z50" s="1">
        <v>136.19999999999999</v>
      </c>
      <c r="AA50" s="1">
        <v>134.19999999999999</v>
      </c>
      <c r="AB50" s="1">
        <v>155.19999999999999</v>
      </c>
      <c r="AC50" s="1">
        <v>152.80000000000001</v>
      </c>
      <c r="AD50" s="1"/>
      <c r="AE50" s="1">
        <f t="shared" si="6"/>
        <v>0</v>
      </c>
      <c r="AF50" s="1">
        <f t="shared" si="7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86</v>
      </c>
      <c r="B51" s="1" t="s">
        <v>42</v>
      </c>
      <c r="C51" s="1">
        <v>926</v>
      </c>
      <c r="D51" s="1">
        <v>857</v>
      </c>
      <c r="E51" s="1">
        <v>843</v>
      </c>
      <c r="F51" s="1">
        <v>846</v>
      </c>
      <c r="G51" s="6">
        <v>0.4</v>
      </c>
      <c r="H51" s="1">
        <v>45</v>
      </c>
      <c r="I51" s="1" t="s">
        <v>34</v>
      </c>
      <c r="J51" s="1">
        <v>864</v>
      </c>
      <c r="K51" s="1">
        <f t="shared" si="13"/>
        <v>-21</v>
      </c>
      <c r="L51" s="1"/>
      <c r="M51" s="1"/>
      <c r="N51" s="1">
        <v>289.90000000000032</v>
      </c>
      <c r="O51" s="1">
        <v>200</v>
      </c>
      <c r="P51" s="1">
        <f t="shared" si="3"/>
        <v>168.6</v>
      </c>
      <c r="Q51" s="5">
        <f t="shared" si="15"/>
        <v>350.09999999999968</v>
      </c>
      <c r="R51" s="5">
        <f t="shared" si="14"/>
        <v>350.09999999999968</v>
      </c>
      <c r="S51" s="5"/>
      <c r="T51" s="5"/>
      <c r="U51" s="1"/>
      <c r="V51" s="1">
        <f t="shared" si="4"/>
        <v>10</v>
      </c>
      <c r="W51" s="1">
        <f t="shared" si="5"/>
        <v>7.9234875444839883</v>
      </c>
      <c r="X51" s="1">
        <v>179.8</v>
      </c>
      <c r="Y51" s="1">
        <v>176.2</v>
      </c>
      <c r="Z51" s="1">
        <v>139.4</v>
      </c>
      <c r="AA51" s="1">
        <v>141.19999999999999</v>
      </c>
      <c r="AB51" s="1">
        <v>148</v>
      </c>
      <c r="AC51" s="1">
        <v>148.80000000000001</v>
      </c>
      <c r="AD51" s="1" t="s">
        <v>78</v>
      </c>
      <c r="AE51" s="1">
        <f t="shared" si="6"/>
        <v>140</v>
      </c>
      <c r="AF51" s="1">
        <f t="shared" si="7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87</v>
      </c>
      <c r="B52" s="1" t="s">
        <v>33</v>
      </c>
      <c r="C52" s="1">
        <v>405.858</v>
      </c>
      <c r="D52" s="1">
        <v>143.196</v>
      </c>
      <c r="E52" s="1">
        <v>297.815</v>
      </c>
      <c r="F52" s="1">
        <v>241.798</v>
      </c>
      <c r="G52" s="6">
        <v>1</v>
      </c>
      <c r="H52" s="1">
        <v>40</v>
      </c>
      <c r="I52" s="1" t="s">
        <v>34</v>
      </c>
      <c r="J52" s="1">
        <v>338.15</v>
      </c>
      <c r="K52" s="1">
        <f t="shared" si="13"/>
        <v>-40.33499999999998</v>
      </c>
      <c r="L52" s="1"/>
      <c r="M52" s="1"/>
      <c r="N52" s="1">
        <v>74.691800000000057</v>
      </c>
      <c r="O52" s="1"/>
      <c r="P52" s="1">
        <f t="shared" si="3"/>
        <v>59.563000000000002</v>
      </c>
      <c r="Q52" s="5">
        <f t="shared" si="15"/>
        <v>279.14019999999994</v>
      </c>
      <c r="R52" s="5">
        <f t="shared" si="14"/>
        <v>279.14019999999994</v>
      </c>
      <c r="S52" s="5"/>
      <c r="T52" s="5"/>
      <c r="U52" s="1"/>
      <c r="V52" s="1">
        <f t="shared" si="4"/>
        <v>10</v>
      </c>
      <c r="W52" s="1">
        <f t="shared" si="5"/>
        <v>5.3135302117086116</v>
      </c>
      <c r="X52" s="1">
        <v>49.452800000000003</v>
      </c>
      <c r="Y52" s="1">
        <v>53.856399999999987</v>
      </c>
      <c r="Z52" s="1">
        <v>51.722400000000007</v>
      </c>
      <c r="AA52" s="1">
        <v>64.015799999999999</v>
      </c>
      <c r="AB52" s="1">
        <v>66.991</v>
      </c>
      <c r="AC52" s="1">
        <v>51.644000000000013</v>
      </c>
      <c r="AD52" s="1"/>
      <c r="AE52" s="1">
        <f t="shared" si="6"/>
        <v>279</v>
      </c>
      <c r="AF52" s="1">
        <f t="shared" si="7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88</v>
      </c>
      <c r="B53" s="1" t="s">
        <v>42</v>
      </c>
      <c r="C53" s="1">
        <v>1179</v>
      </c>
      <c r="D53" s="1">
        <v>294</v>
      </c>
      <c r="E53" s="1">
        <v>716</v>
      </c>
      <c r="F53" s="1">
        <v>631</v>
      </c>
      <c r="G53" s="6">
        <v>0.35</v>
      </c>
      <c r="H53" s="1">
        <v>40</v>
      </c>
      <c r="I53" s="1" t="s">
        <v>34</v>
      </c>
      <c r="J53" s="1">
        <v>715</v>
      </c>
      <c r="K53" s="1">
        <f t="shared" si="13"/>
        <v>1</v>
      </c>
      <c r="L53" s="1"/>
      <c r="M53" s="1"/>
      <c r="N53" s="1">
        <v>268.50000000000023</v>
      </c>
      <c r="O53" s="1">
        <v>200</v>
      </c>
      <c r="P53" s="1">
        <f t="shared" si="3"/>
        <v>143.19999999999999</v>
      </c>
      <c r="Q53" s="5">
        <f t="shared" si="15"/>
        <v>332.49999999999977</v>
      </c>
      <c r="R53" s="5">
        <f t="shared" si="14"/>
        <v>332.49999999999977</v>
      </c>
      <c r="S53" s="5"/>
      <c r="T53" s="5"/>
      <c r="U53" s="1"/>
      <c r="V53" s="1">
        <f t="shared" si="4"/>
        <v>10</v>
      </c>
      <c r="W53" s="1">
        <f t="shared" si="5"/>
        <v>7.6780726256983263</v>
      </c>
      <c r="X53" s="1">
        <v>146.80000000000001</v>
      </c>
      <c r="Y53" s="1">
        <v>141.4</v>
      </c>
      <c r="Z53" s="1">
        <v>144.19999999999999</v>
      </c>
      <c r="AA53" s="1">
        <v>145.4</v>
      </c>
      <c r="AB53" s="1">
        <v>148.4</v>
      </c>
      <c r="AC53" s="1">
        <v>149.19999999999999</v>
      </c>
      <c r="AD53" s="1"/>
      <c r="AE53" s="1">
        <f t="shared" si="6"/>
        <v>116</v>
      </c>
      <c r="AF53" s="1">
        <f t="shared" si="7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89</v>
      </c>
      <c r="B54" s="1" t="s">
        <v>42</v>
      </c>
      <c r="C54" s="1">
        <v>990</v>
      </c>
      <c r="D54" s="1">
        <v>384</v>
      </c>
      <c r="E54" s="1">
        <v>716</v>
      </c>
      <c r="F54" s="1">
        <v>387</v>
      </c>
      <c r="G54" s="6">
        <v>0.4</v>
      </c>
      <c r="H54" s="1">
        <v>40</v>
      </c>
      <c r="I54" s="1" t="s">
        <v>34</v>
      </c>
      <c r="J54" s="1">
        <v>777</v>
      </c>
      <c r="K54" s="1">
        <f t="shared" si="13"/>
        <v>-61</v>
      </c>
      <c r="L54" s="1"/>
      <c r="M54" s="1"/>
      <c r="N54" s="1">
        <v>236.60000000000011</v>
      </c>
      <c r="O54" s="1">
        <v>150</v>
      </c>
      <c r="P54" s="1">
        <f t="shared" si="3"/>
        <v>143.19999999999999</v>
      </c>
      <c r="Q54" s="5">
        <f t="shared" si="15"/>
        <v>658.39999999999986</v>
      </c>
      <c r="R54" s="5">
        <f t="shared" si="14"/>
        <v>358.39999999999986</v>
      </c>
      <c r="S54" s="5">
        <v>300</v>
      </c>
      <c r="T54" s="5"/>
      <c r="U54" s="1"/>
      <c r="V54" s="1">
        <f t="shared" si="4"/>
        <v>10</v>
      </c>
      <c r="W54" s="1">
        <f t="shared" si="5"/>
        <v>5.4022346368715102</v>
      </c>
      <c r="X54" s="1">
        <v>135.80000000000001</v>
      </c>
      <c r="Y54" s="1">
        <v>129.6</v>
      </c>
      <c r="Z54" s="1">
        <v>127.8</v>
      </c>
      <c r="AA54" s="1">
        <v>143.6</v>
      </c>
      <c r="AB54" s="1">
        <v>149.6</v>
      </c>
      <c r="AC54" s="1">
        <v>146.4</v>
      </c>
      <c r="AD54" s="1"/>
      <c r="AE54" s="1">
        <f t="shared" si="6"/>
        <v>143</v>
      </c>
      <c r="AF54" s="1">
        <f t="shared" si="7"/>
        <v>120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90</v>
      </c>
      <c r="B55" s="1" t="s">
        <v>33</v>
      </c>
      <c r="C55" s="1">
        <v>1243.624</v>
      </c>
      <c r="D55" s="1">
        <v>65.012</v>
      </c>
      <c r="E55" s="1">
        <v>720.72900000000004</v>
      </c>
      <c r="F55" s="1">
        <v>466.82799999999997</v>
      </c>
      <c r="G55" s="6">
        <v>1</v>
      </c>
      <c r="H55" s="1">
        <v>50</v>
      </c>
      <c r="I55" s="1" t="s">
        <v>34</v>
      </c>
      <c r="J55" s="1">
        <v>711.65</v>
      </c>
      <c r="K55" s="1">
        <f t="shared" si="13"/>
        <v>9.0790000000000646</v>
      </c>
      <c r="L55" s="1"/>
      <c r="M55" s="1"/>
      <c r="N55" s="1">
        <v>200.04100000000011</v>
      </c>
      <c r="O55" s="1">
        <v>150</v>
      </c>
      <c r="P55" s="1">
        <f t="shared" si="3"/>
        <v>144.14580000000001</v>
      </c>
      <c r="Q55" s="5">
        <f t="shared" si="15"/>
        <v>624.58899999999994</v>
      </c>
      <c r="R55" s="5">
        <f t="shared" si="14"/>
        <v>324.58899999999994</v>
      </c>
      <c r="S55" s="5">
        <v>300</v>
      </c>
      <c r="T55" s="5"/>
      <c r="U55" s="1"/>
      <c r="V55" s="1">
        <f t="shared" si="4"/>
        <v>10</v>
      </c>
      <c r="W55" s="1">
        <f t="shared" si="5"/>
        <v>5.6669635882557809</v>
      </c>
      <c r="X55" s="1">
        <v>122.0586</v>
      </c>
      <c r="Y55" s="1">
        <v>124.6528</v>
      </c>
      <c r="Z55" s="1">
        <v>131.95599999999999</v>
      </c>
      <c r="AA55" s="1">
        <v>150.18799999999999</v>
      </c>
      <c r="AB55" s="1">
        <v>188.25239999999999</v>
      </c>
      <c r="AC55" s="1">
        <v>174.59020000000001</v>
      </c>
      <c r="AD55" s="1"/>
      <c r="AE55" s="1">
        <f t="shared" si="6"/>
        <v>325</v>
      </c>
      <c r="AF55" s="1">
        <f t="shared" si="7"/>
        <v>300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91</v>
      </c>
      <c r="B56" s="1" t="s">
        <v>33</v>
      </c>
      <c r="C56" s="1">
        <v>1341.7070000000001</v>
      </c>
      <c r="D56" s="1">
        <v>454.75900000000001</v>
      </c>
      <c r="E56" s="1">
        <v>913.92700000000002</v>
      </c>
      <c r="F56" s="1">
        <v>773.86900000000003</v>
      </c>
      <c r="G56" s="6">
        <v>1</v>
      </c>
      <c r="H56" s="1">
        <v>50</v>
      </c>
      <c r="I56" s="1" t="s">
        <v>34</v>
      </c>
      <c r="J56" s="1">
        <v>892.75</v>
      </c>
      <c r="K56" s="1">
        <f t="shared" si="13"/>
        <v>21.177000000000021</v>
      </c>
      <c r="L56" s="1"/>
      <c r="M56" s="1"/>
      <c r="N56" s="1">
        <v>128.54559999999969</v>
      </c>
      <c r="O56" s="1"/>
      <c r="P56" s="1">
        <f t="shared" si="3"/>
        <v>182.78540000000001</v>
      </c>
      <c r="Q56" s="5">
        <f t="shared" si="15"/>
        <v>925.43940000000032</v>
      </c>
      <c r="R56" s="5">
        <f t="shared" si="14"/>
        <v>425.43940000000032</v>
      </c>
      <c r="S56" s="5">
        <v>500</v>
      </c>
      <c r="T56" s="5"/>
      <c r="U56" s="1"/>
      <c r="V56" s="1">
        <f t="shared" si="4"/>
        <v>10</v>
      </c>
      <c r="W56" s="1">
        <f t="shared" si="5"/>
        <v>4.9370168514553114</v>
      </c>
      <c r="X56" s="1">
        <v>151.61259999999999</v>
      </c>
      <c r="Y56" s="1">
        <v>176.63800000000001</v>
      </c>
      <c r="Z56" s="1">
        <v>166.77719999999999</v>
      </c>
      <c r="AA56" s="1">
        <v>148.7578</v>
      </c>
      <c r="AB56" s="1">
        <v>193.404</v>
      </c>
      <c r="AC56" s="1">
        <v>193.80840000000001</v>
      </c>
      <c r="AD56" s="1"/>
      <c r="AE56" s="1">
        <f t="shared" si="6"/>
        <v>425</v>
      </c>
      <c r="AF56" s="1">
        <f t="shared" si="7"/>
        <v>500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92</v>
      </c>
      <c r="B57" s="1" t="s">
        <v>33</v>
      </c>
      <c r="C57" s="1">
        <v>69.403000000000006</v>
      </c>
      <c r="D57" s="1">
        <v>18.138999999999999</v>
      </c>
      <c r="E57" s="1">
        <v>57.505000000000003</v>
      </c>
      <c r="F57" s="1">
        <v>18.138999999999999</v>
      </c>
      <c r="G57" s="6">
        <v>1</v>
      </c>
      <c r="H57" s="1">
        <v>40</v>
      </c>
      <c r="I57" s="1" t="s">
        <v>34</v>
      </c>
      <c r="J57" s="1">
        <v>73.7</v>
      </c>
      <c r="K57" s="1">
        <f t="shared" si="13"/>
        <v>-16.195</v>
      </c>
      <c r="L57" s="1"/>
      <c r="M57" s="1"/>
      <c r="N57" s="1">
        <v>10.445199999999989</v>
      </c>
      <c r="O57" s="1"/>
      <c r="P57" s="1">
        <f t="shared" si="3"/>
        <v>11.501000000000001</v>
      </c>
      <c r="Q57" s="5">
        <f>9*P57-O57-N57-F57</f>
        <v>74.924800000000033</v>
      </c>
      <c r="R57" s="5">
        <f t="shared" si="14"/>
        <v>74.924800000000033</v>
      </c>
      <c r="S57" s="5"/>
      <c r="T57" s="5"/>
      <c r="U57" s="1"/>
      <c r="V57" s="1">
        <f t="shared" si="4"/>
        <v>9</v>
      </c>
      <c r="W57" s="1">
        <f t="shared" si="5"/>
        <v>2.4853664898704446</v>
      </c>
      <c r="X57" s="1">
        <v>6.8081999999999994</v>
      </c>
      <c r="Y57" s="1">
        <v>8.0327999999999999</v>
      </c>
      <c r="Z57" s="1">
        <v>7.2767999999999997</v>
      </c>
      <c r="AA57" s="1">
        <v>6.8144000000000009</v>
      </c>
      <c r="AB57" s="1">
        <v>6.6707999999999998</v>
      </c>
      <c r="AC57" s="1">
        <v>5.6066000000000003</v>
      </c>
      <c r="AD57" s="1"/>
      <c r="AE57" s="1">
        <f t="shared" si="6"/>
        <v>75</v>
      </c>
      <c r="AF57" s="1">
        <f t="shared" si="7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3" t="s">
        <v>93</v>
      </c>
      <c r="B58" s="13" t="s">
        <v>33</v>
      </c>
      <c r="C58" s="13"/>
      <c r="D58" s="13"/>
      <c r="E58" s="13"/>
      <c r="F58" s="13"/>
      <c r="G58" s="14">
        <v>0</v>
      </c>
      <c r="H58" s="13">
        <v>40</v>
      </c>
      <c r="I58" s="13" t="s">
        <v>34</v>
      </c>
      <c r="J58" s="13">
        <v>8</v>
      </c>
      <c r="K58" s="13">
        <f t="shared" si="13"/>
        <v>-8</v>
      </c>
      <c r="L58" s="13"/>
      <c r="M58" s="13"/>
      <c r="N58" s="13"/>
      <c r="O58" s="13"/>
      <c r="P58" s="13">
        <f t="shared" si="3"/>
        <v>0</v>
      </c>
      <c r="Q58" s="15"/>
      <c r="R58" s="15"/>
      <c r="S58" s="15"/>
      <c r="T58" s="15"/>
      <c r="U58" s="13"/>
      <c r="V58" s="13" t="e">
        <f t="shared" si="4"/>
        <v>#DIV/0!</v>
      </c>
      <c r="W58" s="13" t="e">
        <f t="shared" si="5"/>
        <v>#DIV/0!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 t="s">
        <v>72</v>
      </c>
      <c r="AE58" s="13">
        <f t="shared" si="6"/>
        <v>0</v>
      </c>
      <c r="AF58" s="13">
        <f t="shared" si="7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94</v>
      </c>
      <c r="B59" s="1" t="s">
        <v>33</v>
      </c>
      <c r="C59" s="1">
        <v>74.703000000000003</v>
      </c>
      <c r="D59" s="1">
        <v>14.238</v>
      </c>
      <c r="E59" s="1">
        <v>49.826999999999998</v>
      </c>
      <c r="F59" s="1">
        <v>32.063000000000002</v>
      </c>
      <c r="G59" s="6">
        <v>1</v>
      </c>
      <c r="H59" s="1">
        <v>40</v>
      </c>
      <c r="I59" s="1" t="s">
        <v>34</v>
      </c>
      <c r="J59" s="1">
        <v>52.25</v>
      </c>
      <c r="K59" s="1">
        <f t="shared" si="13"/>
        <v>-2.4230000000000018</v>
      </c>
      <c r="L59" s="1"/>
      <c r="M59" s="1"/>
      <c r="N59" s="1">
        <v>29.6584</v>
      </c>
      <c r="O59" s="1"/>
      <c r="P59" s="1">
        <f t="shared" si="3"/>
        <v>9.9653999999999989</v>
      </c>
      <c r="Q59" s="5">
        <f t="shared" ref="Q59:Q72" si="16">10*P59-O59-N59-F59</f>
        <v>37.932599999999994</v>
      </c>
      <c r="R59" s="5">
        <f t="shared" ref="R59:R74" si="17">Q59-S59</f>
        <v>37.932599999999994</v>
      </c>
      <c r="S59" s="5"/>
      <c r="T59" s="5"/>
      <c r="U59" s="1"/>
      <c r="V59" s="1">
        <f t="shared" si="4"/>
        <v>10</v>
      </c>
      <c r="W59" s="1">
        <f t="shared" si="5"/>
        <v>6.1935697513396359</v>
      </c>
      <c r="X59" s="1">
        <v>7.7644000000000002</v>
      </c>
      <c r="Y59" s="1">
        <v>7.1616</v>
      </c>
      <c r="Z59" s="1">
        <v>7.0977999999999994</v>
      </c>
      <c r="AA59" s="1">
        <v>6.0488</v>
      </c>
      <c r="AB59" s="1">
        <v>7.7593999999999994</v>
      </c>
      <c r="AC59" s="1">
        <v>9.4383999999999997</v>
      </c>
      <c r="AD59" s="1"/>
      <c r="AE59" s="1">
        <f t="shared" si="6"/>
        <v>38</v>
      </c>
      <c r="AF59" s="1">
        <f t="shared" si="7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95</v>
      </c>
      <c r="B60" s="1" t="s">
        <v>42</v>
      </c>
      <c r="C60" s="1">
        <v>862</v>
      </c>
      <c r="D60" s="1">
        <v>110</v>
      </c>
      <c r="E60" s="1">
        <v>349</v>
      </c>
      <c r="F60" s="1">
        <v>528</v>
      </c>
      <c r="G60" s="6">
        <v>0.45</v>
      </c>
      <c r="H60" s="1">
        <v>50</v>
      </c>
      <c r="I60" s="1" t="s">
        <v>34</v>
      </c>
      <c r="J60" s="1">
        <v>330</v>
      </c>
      <c r="K60" s="1">
        <f t="shared" si="13"/>
        <v>19</v>
      </c>
      <c r="L60" s="1"/>
      <c r="M60" s="1"/>
      <c r="N60" s="1">
        <v>107</v>
      </c>
      <c r="O60" s="1">
        <v>100</v>
      </c>
      <c r="P60" s="1">
        <f t="shared" si="3"/>
        <v>69.8</v>
      </c>
      <c r="Q60" s="5"/>
      <c r="R60" s="5">
        <f t="shared" si="17"/>
        <v>0</v>
      </c>
      <c r="S60" s="5"/>
      <c r="T60" s="5"/>
      <c r="U60" s="1"/>
      <c r="V60" s="1">
        <f t="shared" si="4"/>
        <v>10.530085959885387</v>
      </c>
      <c r="W60" s="1">
        <f t="shared" si="5"/>
        <v>10.530085959885387</v>
      </c>
      <c r="X60" s="1">
        <v>91</v>
      </c>
      <c r="Y60" s="1">
        <v>87.2</v>
      </c>
      <c r="Z60" s="1">
        <v>102.8</v>
      </c>
      <c r="AA60" s="1">
        <v>103</v>
      </c>
      <c r="AB60" s="1">
        <v>114</v>
      </c>
      <c r="AC60" s="1">
        <v>115.6</v>
      </c>
      <c r="AD60" s="1"/>
      <c r="AE60" s="1">
        <f t="shared" si="6"/>
        <v>0</v>
      </c>
      <c r="AF60" s="1">
        <f t="shared" si="7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96</v>
      </c>
      <c r="B61" s="1" t="s">
        <v>33</v>
      </c>
      <c r="C61" s="1">
        <v>555.15700000000004</v>
      </c>
      <c r="D61" s="1">
        <v>16.024999999999999</v>
      </c>
      <c r="E61" s="1">
        <v>298.06299999999999</v>
      </c>
      <c r="F61" s="1">
        <v>241.804</v>
      </c>
      <c r="G61" s="6">
        <v>1</v>
      </c>
      <c r="H61" s="1">
        <v>40</v>
      </c>
      <c r="I61" s="1" t="s">
        <v>34</v>
      </c>
      <c r="J61" s="1">
        <v>297.3</v>
      </c>
      <c r="K61" s="1">
        <f t="shared" si="13"/>
        <v>0.76299999999997681</v>
      </c>
      <c r="L61" s="1"/>
      <c r="M61" s="1"/>
      <c r="N61" s="1">
        <v>128.03720000000001</v>
      </c>
      <c r="O61" s="1"/>
      <c r="P61" s="1">
        <f t="shared" si="3"/>
        <v>59.6126</v>
      </c>
      <c r="Q61" s="5">
        <f t="shared" si="16"/>
        <v>226.28479999999999</v>
      </c>
      <c r="R61" s="5">
        <f t="shared" si="17"/>
        <v>226.28479999999999</v>
      </c>
      <c r="S61" s="5"/>
      <c r="T61" s="5"/>
      <c r="U61" s="1"/>
      <c r="V61" s="1">
        <f t="shared" si="4"/>
        <v>10</v>
      </c>
      <c r="W61" s="1">
        <f t="shared" si="5"/>
        <v>6.2040776614339928</v>
      </c>
      <c r="X61" s="1">
        <v>53.152200000000008</v>
      </c>
      <c r="Y61" s="1">
        <v>53.093800000000002</v>
      </c>
      <c r="Z61" s="1">
        <v>62.784199999999998</v>
      </c>
      <c r="AA61" s="1">
        <v>61.945000000000007</v>
      </c>
      <c r="AB61" s="1">
        <v>51.185000000000002</v>
      </c>
      <c r="AC61" s="1">
        <v>48.520400000000002</v>
      </c>
      <c r="AD61" s="1"/>
      <c r="AE61" s="1">
        <f t="shared" si="6"/>
        <v>226</v>
      </c>
      <c r="AF61" s="1">
        <f t="shared" si="7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9" t="s">
        <v>97</v>
      </c>
      <c r="B62" s="1" t="s">
        <v>42</v>
      </c>
      <c r="C62" s="1"/>
      <c r="D62" s="1"/>
      <c r="E62" s="18">
        <f>E75</f>
        <v>332</v>
      </c>
      <c r="F62" s="18">
        <f>F75</f>
        <v>534</v>
      </c>
      <c r="G62" s="6">
        <v>0.4</v>
      </c>
      <c r="H62" s="1">
        <v>40</v>
      </c>
      <c r="I62" s="1" t="s">
        <v>34</v>
      </c>
      <c r="J62" s="1"/>
      <c r="K62" s="1">
        <f t="shared" si="13"/>
        <v>332</v>
      </c>
      <c r="L62" s="1"/>
      <c r="M62" s="1"/>
      <c r="N62" s="1">
        <v>183.8</v>
      </c>
      <c r="O62" s="1">
        <v>100</v>
      </c>
      <c r="P62" s="1">
        <f t="shared" si="3"/>
        <v>66.400000000000006</v>
      </c>
      <c r="Q62" s="5"/>
      <c r="R62" s="5">
        <f t="shared" si="17"/>
        <v>0</v>
      </c>
      <c r="S62" s="5"/>
      <c r="T62" s="5"/>
      <c r="U62" s="1"/>
      <c r="V62" s="1">
        <f t="shared" si="4"/>
        <v>12.316265060240962</v>
      </c>
      <c r="W62" s="1">
        <f t="shared" si="5"/>
        <v>12.316265060240962</v>
      </c>
      <c r="X62" s="1">
        <v>87.8</v>
      </c>
      <c r="Y62" s="1">
        <v>78.599999999999994</v>
      </c>
      <c r="Z62" s="1">
        <v>55.6</v>
      </c>
      <c r="AA62" s="1">
        <v>52.2</v>
      </c>
      <c r="AB62" s="1">
        <v>56.2</v>
      </c>
      <c r="AC62" s="1">
        <v>58</v>
      </c>
      <c r="AD62" s="1" t="s">
        <v>98</v>
      </c>
      <c r="AE62" s="1">
        <f t="shared" si="6"/>
        <v>0</v>
      </c>
      <c r="AF62" s="1">
        <f t="shared" si="7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99</v>
      </c>
      <c r="B63" s="1" t="s">
        <v>42</v>
      </c>
      <c r="C63" s="1">
        <v>314</v>
      </c>
      <c r="D63" s="1">
        <v>124</v>
      </c>
      <c r="E63" s="1">
        <v>165</v>
      </c>
      <c r="F63" s="1">
        <v>224</v>
      </c>
      <c r="G63" s="6">
        <v>0.4</v>
      </c>
      <c r="H63" s="1">
        <v>40</v>
      </c>
      <c r="I63" s="1" t="s">
        <v>34</v>
      </c>
      <c r="J63" s="1">
        <v>176</v>
      </c>
      <c r="K63" s="1">
        <f t="shared" si="13"/>
        <v>-11</v>
      </c>
      <c r="L63" s="1"/>
      <c r="M63" s="1"/>
      <c r="N63" s="1">
        <v>131.4</v>
      </c>
      <c r="O63" s="1"/>
      <c r="P63" s="1">
        <f t="shared" si="3"/>
        <v>33</v>
      </c>
      <c r="Q63" s="5"/>
      <c r="R63" s="5">
        <f t="shared" si="17"/>
        <v>0</v>
      </c>
      <c r="S63" s="5"/>
      <c r="T63" s="5"/>
      <c r="U63" s="1"/>
      <c r="V63" s="1">
        <f t="shared" si="4"/>
        <v>10.76969696969697</v>
      </c>
      <c r="W63" s="1">
        <f t="shared" si="5"/>
        <v>10.76969696969697</v>
      </c>
      <c r="X63" s="1">
        <v>37.4</v>
      </c>
      <c r="Y63" s="1">
        <v>32.6</v>
      </c>
      <c r="Z63" s="1">
        <v>36.200000000000003</v>
      </c>
      <c r="AA63" s="1">
        <v>36.799999999999997</v>
      </c>
      <c r="AB63" s="1">
        <v>30.8</v>
      </c>
      <c r="AC63" s="1">
        <v>29.6</v>
      </c>
      <c r="AD63" s="1"/>
      <c r="AE63" s="1">
        <f t="shared" si="6"/>
        <v>0</v>
      </c>
      <c r="AF63" s="1">
        <f t="shared" si="7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100</v>
      </c>
      <c r="B64" s="1" t="s">
        <v>33</v>
      </c>
      <c r="C64" s="1">
        <v>830.375</v>
      </c>
      <c r="D64" s="1">
        <v>298.87</v>
      </c>
      <c r="E64" s="1">
        <v>587.27</v>
      </c>
      <c r="F64" s="1">
        <v>443.43400000000003</v>
      </c>
      <c r="G64" s="6">
        <v>1</v>
      </c>
      <c r="H64" s="1">
        <v>55</v>
      </c>
      <c r="I64" s="1" t="s">
        <v>34</v>
      </c>
      <c r="J64" s="1">
        <v>552.20000000000005</v>
      </c>
      <c r="K64" s="1">
        <f t="shared" si="13"/>
        <v>35.069999999999936</v>
      </c>
      <c r="L64" s="1"/>
      <c r="M64" s="1"/>
      <c r="N64" s="1">
        <v>199.52459999999999</v>
      </c>
      <c r="O64" s="1">
        <v>190</v>
      </c>
      <c r="P64" s="1">
        <f t="shared" si="3"/>
        <v>117.45399999999999</v>
      </c>
      <c r="Q64" s="5">
        <f t="shared" si="16"/>
        <v>341.58139999999997</v>
      </c>
      <c r="R64" s="5">
        <f t="shared" si="17"/>
        <v>341.58139999999997</v>
      </c>
      <c r="S64" s="5"/>
      <c r="T64" s="5"/>
      <c r="U64" s="1"/>
      <c r="V64" s="1">
        <f t="shared" si="4"/>
        <v>10</v>
      </c>
      <c r="W64" s="1">
        <f t="shared" si="5"/>
        <v>7.0917857203671231</v>
      </c>
      <c r="X64" s="1">
        <v>109.6236</v>
      </c>
      <c r="Y64" s="1">
        <v>101.9464</v>
      </c>
      <c r="Z64" s="1">
        <v>96.86</v>
      </c>
      <c r="AA64" s="1">
        <v>91.720399999999998</v>
      </c>
      <c r="AB64" s="1">
        <v>109.9436</v>
      </c>
      <c r="AC64" s="1">
        <v>115.4658</v>
      </c>
      <c r="AD64" s="1"/>
      <c r="AE64" s="1">
        <f t="shared" si="6"/>
        <v>342</v>
      </c>
      <c r="AF64" s="1">
        <f t="shared" si="7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101</v>
      </c>
      <c r="B65" s="1" t="s">
        <v>33</v>
      </c>
      <c r="C65" s="1">
        <v>1540.0319999999999</v>
      </c>
      <c r="D65" s="1">
        <v>739.63199999999995</v>
      </c>
      <c r="E65" s="1">
        <v>1195.4970000000001</v>
      </c>
      <c r="F65" s="1">
        <v>936.52099999999996</v>
      </c>
      <c r="G65" s="6">
        <v>1</v>
      </c>
      <c r="H65" s="1">
        <v>50</v>
      </c>
      <c r="I65" s="1" t="s">
        <v>34</v>
      </c>
      <c r="J65" s="1">
        <v>1097.95</v>
      </c>
      <c r="K65" s="1">
        <f t="shared" si="13"/>
        <v>97.547000000000025</v>
      </c>
      <c r="L65" s="1"/>
      <c r="M65" s="1"/>
      <c r="N65" s="1">
        <v>264.16579999999931</v>
      </c>
      <c r="O65" s="1">
        <v>220</v>
      </c>
      <c r="P65" s="1">
        <f t="shared" si="3"/>
        <v>239.0994</v>
      </c>
      <c r="Q65" s="5">
        <f t="shared" si="16"/>
        <v>970.30720000000088</v>
      </c>
      <c r="R65" s="5">
        <f t="shared" si="17"/>
        <v>470.30720000000088</v>
      </c>
      <c r="S65" s="5">
        <v>500</v>
      </c>
      <c r="T65" s="5"/>
      <c r="U65" s="1"/>
      <c r="V65" s="1">
        <f t="shared" si="4"/>
        <v>10</v>
      </c>
      <c r="W65" s="1">
        <f t="shared" si="5"/>
        <v>5.9418250317650285</v>
      </c>
      <c r="X65" s="1">
        <v>212.90280000000001</v>
      </c>
      <c r="Y65" s="1">
        <v>212.23179999999999</v>
      </c>
      <c r="Z65" s="1">
        <v>196.7834</v>
      </c>
      <c r="AA65" s="1">
        <v>209.27359999999999</v>
      </c>
      <c r="AB65" s="1">
        <v>254.6026</v>
      </c>
      <c r="AC65" s="1">
        <v>237.47819999999999</v>
      </c>
      <c r="AD65" s="1"/>
      <c r="AE65" s="1">
        <f t="shared" si="6"/>
        <v>470</v>
      </c>
      <c r="AF65" s="1">
        <f t="shared" si="7"/>
        <v>500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102</v>
      </c>
      <c r="B66" s="1" t="s">
        <v>33</v>
      </c>
      <c r="C66" s="1">
        <v>378.50700000000001</v>
      </c>
      <c r="D66" s="1"/>
      <c r="E66" s="1">
        <v>59.290999999999997</v>
      </c>
      <c r="F66" s="1">
        <v>317.83800000000002</v>
      </c>
      <c r="G66" s="6">
        <v>1</v>
      </c>
      <c r="H66" s="1">
        <v>50</v>
      </c>
      <c r="I66" s="1" t="s">
        <v>34</v>
      </c>
      <c r="J66" s="1">
        <v>128.15</v>
      </c>
      <c r="K66" s="1">
        <f t="shared" si="13"/>
        <v>-68.859000000000009</v>
      </c>
      <c r="L66" s="1"/>
      <c r="M66" s="1"/>
      <c r="N66" s="1">
        <v>0</v>
      </c>
      <c r="O66" s="1"/>
      <c r="P66" s="1">
        <f t="shared" si="3"/>
        <v>11.8582</v>
      </c>
      <c r="Q66" s="5"/>
      <c r="R66" s="5">
        <f t="shared" si="17"/>
        <v>0</v>
      </c>
      <c r="S66" s="5"/>
      <c r="T66" s="5"/>
      <c r="U66" s="1"/>
      <c r="V66" s="1">
        <f t="shared" si="4"/>
        <v>26.803224772731106</v>
      </c>
      <c r="W66" s="1">
        <f t="shared" si="5"/>
        <v>26.803224772731106</v>
      </c>
      <c r="X66" s="1">
        <v>15.845599999999999</v>
      </c>
      <c r="Y66" s="1">
        <v>17.5608</v>
      </c>
      <c r="Z66" s="1">
        <v>30.986599999999999</v>
      </c>
      <c r="AA66" s="1">
        <v>43.120800000000003</v>
      </c>
      <c r="AB66" s="1">
        <v>34.272599999999997</v>
      </c>
      <c r="AC66" s="1">
        <v>21.590199999999999</v>
      </c>
      <c r="AD66" s="20" t="s">
        <v>138</v>
      </c>
      <c r="AE66" s="1">
        <f t="shared" si="6"/>
        <v>0</v>
      </c>
      <c r="AF66" s="1">
        <f t="shared" si="7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103</v>
      </c>
      <c r="B67" s="1" t="s">
        <v>42</v>
      </c>
      <c r="C67" s="1">
        <v>232</v>
      </c>
      <c r="D67" s="1">
        <v>520</v>
      </c>
      <c r="E67" s="1">
        <v>131</v>
      </c>
      <c r="F67" s="1">
        <v>520</v>
      </c>
      <c r="G67" s="6">
        <v>0.4</v>
      </c>
      <c r="H67" s="1">
        <v>50</v>
      </c>
      <c r="I67" s="1" t="s">
        <v>34</v>
      </c>
      <c r="J67" s="1">
        <v>239</v>
      </c>
      <c r="K67" s="1">
        <f t="shared" si="13"/>
        <v>-108</v>
      </c>
      <c r="L67" s="1"/>
      <c r="M67" s="1"/>
      <c r="N67" s="1">
        <v>96.399999999999977</v>
      </c>
      <c r="O67" s="1"/>
      <c r="P67" s="1">
        <f t="shared" si="3"/>
        <v>26.2</v>
      </c>
      <c r="Q67" s="5"/>
      <c r="R67" s="5">
        <f t="shared" si="17"/>
        <v>0</v>
      </c>
      <c r="S67" s="5"/>
      <c r="T67" s="5"/>
      <c r="U67" s="1"/>
      <c r="V67" s="1">
        <f t="shared" si="4"/>
        <v>23.526717557251906</v>
      </c>
      <c r="W67" s="1">
        <f t="shared" si="5"/>
        <v>23.526717557251906</v>
      </c>
      <c r="X67" s="1">
        <v>63.8</v>
      </c>
      <c r="Y67" s="1">
        <v>71.599999999999994</v>
      </c>
      <c r="Z67" s="1">
        <v>37.6</v>
      </c>
      <c r="AA67" s="1">
        <v>27</v>
      </c>
      <c r="AB67" s="1">
        <v>47.6</v>
      </c>
      <c r="AC67" s="1">
        <v>54.4</v>
      </c>
      <c r="AD67" s="20" t="s">
        <v>138</v>
      </c>
      <c r="AE67" s="1">
        <f t="shared" si="6"/>
        <v>0</v>
      </c>
      <c r="AF67" s="1">
        <f t="shared" si="7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104</v>
      </c>
      <c r="B68" s="1" t="s">
        <v>42</v>
      </c>
      <c r="C68" s="1">
        <v>1609</v>
      </c>
      <c r="D68" s="1">
        <v>780</v>
      </c>
      <c r="E68" s="1">
        <v>1249</v>
      </c>
      <c r="F68" s="1">
        <v>922</v>
      </c>
      <c r="G68" s="6">
        <v>0.4</v>
      </c>
      <c r="H68" s="1">
        <v>40</v>
      </c>
      <c r="I68" s="1" t="s">
        <v>34</v>
      </c>
      <c r="J68" s="1">
        <v>1266</v>
      </c>
      <c r="K68" s="1">
        <f t="shared" si="13"/>
        <v>-17</v>
      </c>
      <c r="L68" s="1"/>
      <c r="M68" s="1"/>
      <c r="N68" s="1">
        <v>278.19999999999982</v>
      </c>
      <c r="O68" s="1">
        <v>250</v>
      </c>
      <c r="P68" s="1">
        <f t="shared" si="3"/>
        <v>249.8</v>
      </c>
      <c r="Q68" s="5">
        <f t="shared" si="16"/>
        <v>1047.8000000000002</v>
      </c>
      <c r="R68" s="5">
        <f t="shared" si="17"/>
        <v>547.80000000000018</v>
      </c>
      <c r="S68" s="5">
        <v>500</v>
      </c>
      <c r="T68" s="5"/>
      <c r="U68" s="1"/>
      <c r="V68" s="1">
        <f t="shared" si="4"/>
        <v>10</v>
      </c>
      <c r="W68" s="1">
        <f t="shared" si="5"/>
        <v>5.8054443554843864</v>
      </c>
      <c r="X68" s="1">
        <v>229.2</v>
      </c>
      <c r="Y68" s="1">
        <v>219.4</v>
      </c>
      <c r="Z68" s="1">
        <v>214</v>
      </c>
      <c r="AA68" s="1">
        <v>228</v>
      </c>
      <c r="AB68" s="1">
        <v>240.2</v>
      </c>
      <c r="AC68" s="1">
        <v>232.8</v>
      </c>
      <c r="AD68" s="1"/>
      <c r="AE68" s="1">
        <f t="shared" si="6"/>
        <v>219</v>
      </c>
      <c r="AF68" s="1">
        <f t="shared" si="7"/>
        <v>200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105</v>
      </c>
      <c r="B69" s="1" t="s">
        <v>42</v>
      </c>
      <c r="C69" s="1">
        <v>1404</v>
      </c>
      <c r="D69" s="1">
        <v>642</v>
      </c>
      <c r="E69" s="1">
        <v>1121</v>
      </c>
      <c r="F69" s="1">
        <v>699</v>
      </c>
      <c r="G69" s="6">
        <v>0.4</v>
      </c>
      <c r="H69" s="1">
        <v>40</v>
      </c>
      <c r="I69" s="1" t="s">
        <v>34</v>
      </c>
      <c r="J69" s="1">
        <v>1149</v>
      </c>
      <c r="K69" s="1">
        <f t="shared" si="13"/>
        <v>-28</v>
      </c>
      <c r="L69" s="1"/>
      <c r="M69" s="1"/>
      <c r="N69" s="1">
        <v>242.19999999999979</v>
      </c>
      <c r="O69" s="1">
        <v>200</v>
      </c>
      <c r="P69" s="1">
        <f t="shared" si="3"/>
        <v>224.2</v>
      </c>
      <c r="Q69" s="5">
        <f t="shared" si="16"/>
        <v>1100.8000000000002</v>
      </c>
      <c r="R69" s="5">
        <f t="shared" si="17"/>
        <v>600.80000000000018</v>
      </c>
      <c r="S69" s="5">
        <v>500</v>
      </c>
      <c r="T69" s="5"/>
      <c r="U69" s="1"/>
      <c r="V69" s="1">
        <f t="shared" si="4"/>
        <v>10</v>
      </c>
      <c r="W69" s="1">
        <f t="shared" si="5"/>
        <v>5.0900981266726131</v>
      </c>
      <c r="X69" s="1">
        <v>195.2</v>
      </c>
      <c r="Y69" s="1">
        <v>186.2</v>
      </c>
      <c r="Z69" s="1">
        <v>185.2</v>
      </c>
      <c r="AA69" s="1">
        <v>197.6</v>
      </c>
      <c r="AB69" s="1">
        <v>209.8</v>
      </c>
      <c r="AC69" s="1">
        <v>204.8</v>
      </c>
      <c r="AD69" s="1"/>
      <c r="AE69" s="1">
        <f t="shared" si="6"/>
        <v>240</v>
      </c>
      <c r="AF69" s="1">
        <f t="shared" si="7"/>
        <v>200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106</v>
      </c>
      <c r="B70" s="1" t="s">
        <v>33</v>
      </c>
      <c r="C70" s="1">
        <v>1148.806</v>
      </c>
      <c r="D70" s="1">
        <v>24.565000000000001</v>
      </c>
      <c r="E70" s="1">
        <v>697.00199999999995</v>
      </c>
      <c r="F70" s="1">
        <v>405.17599999999999</v>
      </c>
      <c r="G70" s="6">
        <v>1</v>
      </c>
      <c r="H70" s="1">
        <v>40</v>
      </c>
      <c r="I70" s="1" t="s">
        <v>34</v>
      </c>
      <c r="J70" s="1">
        <v>680.4</v>
      </c>
      <c r="K70" s="1">
        <f t="shared" ref="K70:K98" si="18">E70-J70</f>
        <v>16.601999999999975</v>
      </c>
      <c r="L70" s="1"/>
      <c r="M70" s="1"/>
      <c r="N70" s="1">
        <v>328.02739999999989</v>
      </c>
      <c r="O70" s="1">
        <v>300</v>
      </c>
      <c r="P70" s="1">
        <f t="shared" si="3"/>
        <v>139.40039999999999</v>
      </c>
      <c r="Q70" s="5">
        <f t="shared" si="16"/>
        <v>360.80059999999997</v>
      </c>
      <c r="R70" s="5">
        <f t="shared" si="17"/>
        <v>360.80059999999997</v>
      </c>
      <c r="S70" s="5"/>
      <c r="T70" s="5"/>
      <c r="U70" s="1"/>
      <c r="V70" s="1">
        <f t="shared" si="4"/>
        <v>10</v>
      </c>
      <c r="W70" s="1">
        <f t="shared" si="5"/>
        <v>7.4117678284997748</v>
      </c>
      <c r="X70" s="1">
        <v>136.86940000000001</v>
      </c>
      <c r="Y70" s="1">
        <v>109.5368</v>
      </c>
      <c r="Z70" s="1">
        <v>121.6758</v>
      </c>
      <c r="AA70" s="1">
        <v>161.37440000000001</v>
      </c>
      <c r="AB70" s="1">
        <v>146.1172</v>
      </c>
      <c r="AC70" s="1">
        <v>117.52800000000001</v>
      </c>
      <c r="AD70" s="1"/>
      <c r="AE70" s="1">
        <f t="shared" si="6"/>
        <v>361</v>
      </c>
      <c r="AF70" s="1">
        <f t="shared" si="7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107</v>
      </c>
      <c r="B71" s="1" t="s">
        <v>33</v>
      </c>
      <c r="C71" s="1">
        <v>672.48</v>
      </c>
      <c r="D71" s="1">
        <v>146.41</v>
      </c>
      <c r="E71" s="1">
        <v>509.851</v>
      </c>
      <c r="F71" s="1">
        <v>270.56599999999997</v>
      </c>
      <c r="G71" s="6">
        <v>1</v>
      </c>
      <c r="H71" s="1">
        <v>40</v>
      </c>
      <c r="I71" s="1" t="s">
        <v>34</v>
      </c>
      <c r="J71" s="1">
        <v>506.8</v>
      </c>
      <c r="K71" s="1">
        <f t="shared" si="18"/>
        <v>3.0509999999999877</v>
      </c>
      <c r="L71" s="1"/>
      <c r="M71" s="1"/>
      <c r="N71" s="1">
        <v>236.60159999999999</v>
      </c>
      <c r="O71" s="1">
        <v>200</v>
      </c>
      <c r="P71" s="1">
        <f t="shared" ref="P71:P98" si="19">E71/5</f>
        <v>101.97020000000001</v>
      </c>
      <c r="Q71" s="5">
        <f t="shared" si="16"/>
        <v>312.53440000000006</v>
      </c>
      <c r="R71" s="5">
        <f t="shared" si="17"/>
        <v>312.53440000000006</v>
      </c>
      <c r="S71" s="5"/>
      <c r="T71" s="5"/>
      <c r="U71" s="1"/>
      <c r="V71" s="1">
        <f t="shared" ref="V71:V98" si="20">(F71+N71+O71+Q71)/P71</f>
        <v>10</v>
      </c>
      <c r="W71" s="1">
        <f t="shared" ref="W71:W98" si="21">(F71+N71+O71)/P71</f>
        <v>6.935041806331653</v>
      </c>
      <c r="X71" s="1">
        <v>94.394599999999997</v>
      </c>
      <c r="Y71" s="1">
        <v>77.713800000000006</v>
      </c>
      <c r="Z71" s="1">
        <v>74.153199999999998</v>
      </c>
      <c r="AA71" s="1">
        <v>100.7796</v>
      </c>
      <c r="AB71" s="1">
        <v>100.5428</v>
      </c>
      <c r="AC71" s="1">
        <v>72.435599999999994</v>
      </c>
      <c r="AD71" s="1"/>
      <c r="AE71" s="1">
        <f t="shared" ref="AE71:AE98" si="22">ROUND(R71*G71,0)</f>
        <v>313</v>
      </c>
      <c r="AF71" s="1">
        <f t="shared" ref="AF71:AF98" si="23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108</v>
      </c>
      <c r="B72" s="1" t="s">
        <v>33</v>
      </c>
      <c r="C72" s="1">
        <v>721.59500000000003</v>
      </c>
      <c r="D72" s="1">
        <v>19.452999999999999</v>
      </c>
      <c r="E72" s="1">
        <v>477.33</v>
      </c>
      <c r="F72" s="1">
        <v>220.52099999999999</v>
      </c>
      <c r="G72" s="6">
        <v>1</v>
      </c>
      <c r="H72" s="1">
        <v>40</v>
      </c>
      <c r="I72" s="1" t="s">
        <v>34</v>
      </c>
      <c r="J72" s="1">
        <v>449.5</v>
      </c>
      <c r="K72" s="1">
        <f t="shared" si="18"/>
        <v>27.829999999999984</v>
      </c>
      <c r="L72" s="1"/>
      <c r="M72" s="1"/>
      <c r="N72" s="1">
        <v>145.19319999999991</v>
      </c>
      <c r="O72" s="1">
        <v>150</v>
      </c>
      <c r="P72" s="1">
        <f t="shared" si="19"/>
        <v>95.465999999999994</v>
      </c>
      <c r="Q72" s="5">
        <f t="shared" si="16"/>
        <v>438.94580000000008</v>
      </c>
      <c r="R72" s="5">
        <f t="shared" si="17"/>
        <v>438.94580000000008</v>
      </c>
      <c r="S72" s="5"/>
      <c r="T72" s="5"/>
      <c r="U72" s="1"/>
      <c r="V72" s="1">
        <f t="shared" si="20"/>
        <v>10</v>
      </c>
      <c r="W72" s="1">
        <f t="shared" si="21"/>
        <v>5.4020719418431682</v>
      </c>
      <c r="X72" s="1">
        <v>78.423199999999994</v>
      </c>
      <c r="Y72" s="1">
        <v>69.322800000000001</v>
      </c>
      <c r="Z72" s="1">
        <v>79.111400000000003</v>
      </c>
      <c r="AA72" s="1">
        <v>101.4402</v>
      </c>
      <c r="AB72" s="1">
        <v>100.4624</v>
      </c>
      <c r="AC72" s="1">
        <v>82.057199999999995</v>
      </c>
      <c r="AD72" s="1"/>
      <c r="AE72" s="1">
        <f t="shared" si="22"/>
        <v>439</v>
      </c>
      <c r="AF72" s="1">
        <f t="shared" si="23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109</v>
      </c>
      <c r="B73" s="1" t="s">
        <v>33</v>
      </c>
      <c r="C73" s="1">
        <v>219.03100000000001</v>
      </c>
      <c r="D73" s="1">
        <v>61.502000000000002</v>
      </c>
      <c r="E73" s="1">
        <v>166.32900000000001</v>
      </c>
      <c r="F73" s="1">
        <v>95.694000000000003</v>
      </c>
      <c r="G73" s="6">
        <v>1</v>
      </c>
      <c r="H73" s="1">
        <v>30</v>
      </c>
      <c r="I73" s="1" t="s">
        <v>34</v>
      </c>
      <c r="J73" s="1">
        <v>149.19999999999999</v>
      </c>
      <c r="K73" s="1">
        <f t="shared" si="18"/>
        <v>17.129000000000019</v>
      </c>
      <c r="L73" s="1"/>
      <c r="M73" s="1"/>
      <c r="N73" s="1">
        <v>92.352700000000056</v>
      </c>
      <c r="O73" s="1"/>
      <c r="P73" s="1">
        <f t="shared" si="19"/>
        <v>33.265799999999999</v>
      </c>
      <c r="Q73" s="5">
        <f>9.5*P73-O73-N73-F73</f>
        <v>127.97839999999995</v>
      </c>
      <c r="R73" s="5">
        <f t="shared" si="17"/>
        <v>127.97839999999995</v>
      </c>
      <c r="S73" s="5"/>
      <c r="T73" s="5"/>
      <c r="U73" s="1"/>
      <c r="V73" s="1">
        <f t="shared" si="20"/>
        <v>9.5</v>
      </c>
      <c r="W73" s="1">
        <f t="shared" si="21"/>
        <v>5.6528536815588399</v>
      </c>
      <c r="X73" s="1">
        <v>28.6374</v>
      </c>
      <c r="Y73" s="1">
        <v>25.4636</v>
      </c>
      <c r="Z73" s="1">
        <v>26.082999999999998</v>
      </c>
      <c r="AA73" s="1">
        <v>30.006</v>
      </c>
      <c r="AB73" s="1">
        <v>31.115200000000002</v>
      </c>
      <c r="AC73" s="1">
        <v>25.471</v>
      </c>
      <c r="AD73" s="1" t="s">
        <v>78</v>
      </c>
      <c r="AE73" s="1">
        <f t="shared" si="22"/>
        <v>128</v>
      </c>
      <c r="AF73" s="1">
        <f t="shared" si="23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110</v>
      </c>
      <c r="B74" s="1" t="s">
        <v>42</v>
      </c>
      <c r="C74" s="1">
        <v>102</v>
      </c>
      <c r="D74" s="1">
        <v>210</v>
      </c>
      <c r="E74" s="1">
        <v>70</v>
      </c>
      <c r="F74" s="1">
        <v>210</v>
      </c>
      <c r="G74" s="6">
        <v>0.6</v>
      </c>
      <c r="H74" s="1">
        <v>55</v>
      </c>
      <c r="I74" s="1" t="s">
        <v>34</v>
      </c>
      <c r="J74" s="1">
        <v>163</v>
      </c>
      <c r="K74" s="1">
        <f t="shared" si="18"/>
        <v>-93</v>
      </c>
      <c r="L74" s="1"/>
      <c r="M74" s="1"/>
      <c r="N74" s="1">
        <v>93.800000000000011</v>
      </c>
      <c r="O74" s="1"/>
      <c r="P74" s="1">
        <f t="shared" si="19"/>
        <v>14</v>
      </c>
      <c r="Q74" s="5"/>
      <c r="R74" s="5">
        <f t="shared" si="17"/>
        <v>0</v>
      </c>
      <c r="S74" s="5"/>
      <c r="T74" s="5"/>
      <c r="U74" s="1"/>
      <c r="V74" s="1">
        <f t="shared" si="20"/>
        <v>21.7</v>
      </c>
      <c r="W74" s="1">
        <f t="shared" si="21"/>
        <v>21.7</v>
      </c>
      <c r="X74" s="1">
        <v>30.8</v>
      </c>
      <c r="Y74" s="1">
        <v>29</v>
      </c>
      <c r="Z74" s="1">
        <v>17.2</v>
      </c>
      <c r="AA74" s="1">
        <v>12.4</v>
      </c>
      <c r="AB74" s="1">
        <v>18.2</v>
      </c>
      <c r="AC74" s="1">
        <v>18.600000000000001</v>
      </c>
      <c r="AD74" s="20" t="s">
        <v>138</v>
      </c>
      <c r="AE74" s="1">
        <f t="shared" si="22"/>
        <v>0</v>
      </c>
      <c r="AF74" s="1">
        <f t="shared" si="23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0" t="s">
        <v>111</v>
      </c>
      <c r="B75" s="10" t="s">
        <v>42</v>
      </c>
      <c r="C75" s="10">
        <v>391</v>
      </c>
      <c r="D75" s="10">
        <v>586</v>
      </c>
      <c r="E75" s="18">
        <v>332</v>
      </c>
      <c r="F75" s="18">
        <v>534</v>
      </c>
      <c r="G75" s="11">
        <v>0</v>
      </c>
      <c r="H75" s="10">
        <v>40</v>
      </c>
      <c r="I75" s="10" t="s">
        <v>36</v>
      </c>
      <c r="J75" s="10">
        <v>618</v>
      </c>
      <c r="K75" s="10">
        <f t="shared" si="18"/>
        <v>-286</v>
      </c>
      <c r="L75" s="10"/>
      <c r="M75" s="10"/>
      <c r="N75" s="10"/>
      <c r="O75" s="10"/>
      <c r="P75" s="10">
        <f t="shared" si="19"/>
        <v>66.400000000000006</v>
      </c>
      <c r="Q75" s="12"/>
      <c r="R75" s="12"/>
      <c r="S75" s="12"/>
      <c r="T75" s="12"/>
      <c r="U75" s="10"/>
      <c r="V75" s="10">
        <f t="shared" si="20"/>
        <v>8.0421686746987948</v>
      </c>
      <c r="W75" s="10">
        <f t="shared" si="21"/>
        <v>8.0421686746987948</v>
      </c>
      <c r="X75" s="10">
        <v>87.8</v>
      </c>
      <c r="Y75" s="10">
        <v>78.599999999999994</v>
      </c>
      <c r="Z75" s="10">
        <v>55.6</v>
      </c>
      <c r="AA75" s="10">
        <v>52.2</v>
      </c>
      <c r="AB75" s="10">
        <v>56.2</v>
      </c>
      <c r="AC75" s="10">
        <v>58</v>
      </c>
      <c r="AD75" s="10" t="s">
        <v>112</v>
      </c>
      <c r="AE75" s="10">
        <f t="shared" si="22"/>
        <v>0</v>
      </c>
      <c r="AF75" s="10">
        <f t="shared" si="23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113</v>
      </c>
      <c r="B76" s="1" t="s">
        <v>42</v>
      </c>
      <c r="C76" s="1">
        <v>199</v>
      </c>
      <c r="D76" s="1">
        <v>274</v>
      </c>
      <c r="E76" s="1">
        <v>166</v>
      </c>
      <c r="F76" s="1">
        <v>258</v>
      </c>
      <c r="G76" s="6">
        <v>0.35</v>
      </c>
      <c r="H76" s="1">
        <v>50</v>
      </c>
      <c r="I76" s="1" t="s">
        <v>34</v>
      </c>
      <c r="J76" s="1">
        <v>175</v>
      </c>
      <c r="K76" s="1">
        <f t="shared" si="18"/>
        <v>-9</v>
      </c>
      <c r="L76" s="1"/>
      <c r="M76" s="1"/>
      <c r="N76" s="1">
        <v>145.19999999999999</v>
      </c>
      <c r="O76" s="1"/>
      <c r="P76" s="1">
        <f t="shared" si="19"/>
        <v>33.200000000000003</v>
      </c>
      <c r="Q76" s="5"/>
      <c r="R76" s="5">
        <f t="shared" ref="R76:R87" si="24">Q76-S76</f>
        <v>0</v>
      </c>
      <c r="S76" s="5"/>
      <c r="T76" s="5"/>
      <c r="U76" s="1"/>
      <c r="V76" s="1">
        <f t="shared" si="20"/>
        <v>12.14457831325301</v>
      </c>
      <c r="W76" s="1">
        <f t="shared" si="21"/>
        <v>12.14457831325301</v>
      </c>
      <c r="X76" s="1">
        <v>44.2</v>
      </c>
      <c r="Y76" s="1">
        <v>39.4</v>
      </c>
      <c r="Z76" s="1">
        <v>23.4</v>
      </c>
      <c r="AA76" s="1">
        <v>20.399999999999999</v>
      </c>
      <c r="AB76" s="1">
        <v>38.200000000000003</v>
      </c>
      <c r="AC76" s="1">
        <v>39.200000000000003</v>
      </c>
      <c r="AD76" s="1"/>
      <c r="AE76" s="1">
        <f t="shared" si="22"/>
        <v>0</v>
      </c>
      <c r="AF76" s="1">
        <f t="shared" si="23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114</v>
      </c>
      <c r="B77" s="1" t="s">
        <v>42</v>
      </c>
      <c r="C77" s="1">
        <v>593</v>
      </c>
      <c r="D77" s="1">
        <v>280</v>
      </c>
      <c r="E77" s="1">
        <v>257</v>
      </c>
      <c r="F77" s="1">
        <v>484</v>
      </c>
      <c r="G77" s="6">
        <v>0.37</v>
      </c>
      <c r="H77" s="1">
        <v>50</v>
      </c>
      <c r="I77" s="1" t="s">
        <v>34</v>
      </c>
      <c r="J77" s="1">
        <v>282</v>
      </c>
      <c r="K77" s="1">
        <f t="shared" si="18"/>
        <v>-25</v>
      </c>
      <c r="L77" s="1"/>
      <c r="M77" s="1"/>
      <c r="N77" s="1">
        <v>130.80000000000001</v>
      </c>
      <c r="O77" s="1"/>
      <c r="P77" s="1">
        <f t="shared" si="19"/>
        <v>51.4</v>
      </c>
      <c r="Q77" s="5"/>
      <c r="R77" s="5">
        <f t="shared" si="24"/>
        <v>0</v>
      </c>
      <c r="S77" s="5"/>
      <c r="T77" s="5"/>
      <c r="U77" s="1"/>
      <c r="V77" s="1">
        <f t="shared" si="20"/>
        <v>11.961089494163424</v>
      </c>
      <c r="W77" s="1">
        <f t="shared" si="21"/>
        <v>11.961089494163424</v>
      </c>
      <c r="X77" s="1">
        <v>74.8</v>
      </c>
      <c r="Y77" s="1">
        <v>75.2</v>
      </c>
      <c r="Z77" s="1">
        <v>71.400000000000006</v>
      </c>
      <c r="AA77" s="1">
        <v>70</v>
      </c>
      <c r="AB77" s="1">
        <v>61</v>
      </c>
      <c r="AC77" s="1">
        <v>58</v>
      </c>
      <c r="AD77" s="1"/>
      <c r="AE77" s="1">
        <f t="shared" si="22"/>
        <v>0</v>
      </c>
      <c r="AF77" s="1">
        <f t="shared" si="23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115</v>
      </c>
      <c r="B78" s="1" t="s">
        <v>42</v>
      </c>
      <c r="C78" s="1">
        <v>134</v>
      </c>
      <c r="D78" s="1">
        <v>88</v>
      </c>
      <c r="E78" s="1">
        <v>86</v>
      </c>
      <c r="F78" s="1">
        <v>126</v>
      </c>
      <c r="G78" s="6">
        <v>0.4</v>
      </c>
      <c r="H78" s="1">
        <v>30</v>
      </c>
      <c r="I78" s="1" t="s">
        <v>34</v>
      </c>
      <c r="J78" s="1">
        <v>111</v>
      </c>
      <c r="K78" s="1">
        <f t="shared" si="18"/>
        <v>-25</v>
      </c>
      <c r="L78" s="1"/>
      <c r="M78" s="1"/>
      <c r="N78" s="1">
        <v>80.300000000000011</v>
      </c>
      <c r="O78" s="1"/>
      <c r="P78" s="1">
        <f t="shared" si="19"/>
        <v>17.2</v>
      </c>
      <c r="Q78" s="5"/>
      <c r="R78" s="5">
        <f t="shared" si="24"/>
        <v>0</v>
      </c>
      <c r="S78" s="5"/>
      <c r="T78" s="5"/>
      <c r="U78" s="1"/>
      <c r="V78" s="1">
        <f t="shared" si="20"/>
        <v>11.994186046511629</v>
      </c>
      <c r="W78" s="1">
        <f t="shared" si="21"/>
        <v>11.994186046511629</v>
      </c>
      <c r="X78" s="1">
        <v>22.6</v>
      </c>
      <c r="Y78" s="1">
        <v>19.2</v>
      </c>
      <c r="Z78" s="1">
        <v>5.2</v>
      </c>
      <c r="AA78" s="1">
        <v>3.2</v>
      </c>
      <c r="AB78" s="1">
        <v>19.399999999999999</v>
      </c>
      <c r="AC78" s="1">
        <v>20.6</v>
      </c>
      <c r="AD78" s="1"/>
      <c r="AE78" s="1">
        <f t="shared" si="22"/>
        <v>0</v>
      </c>
      <c r="AF78" s="1">
        <f t="shared" si="2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116</v>
      </c>
      <c r="B79" s="1" t="s">
        <v>42</v>
      </c>
      <c r="C79" s="1">
        <v>210</v>
      </c>
      <c r="D79" s="1">
        <v>436</v>
      </c>
      <c r="E79" s="1">
        <v>91</v>
      </c>
      <c r="F79" s="1">
        <v>435</v>
      </c>
      <c r="G79" s="6">
        <v>0.6</v>
      </c>
      <c r="H79" s="1">
        <v>55</v>
      </c>
      <c r="I79" s="1" t="s">
        <v>34</v>
      </c>
      <c r="J79" s="1">
        <v>340</v>
      </c>
      <c r="K79" s="1">
        <f t="shared" si="18"/>
        <v>-249</v>
      </c>
      <c r="L79" s="1"/>
      <c r="M79" s="1"/>
      <c r="N79" s="1">
        <v>102.8</v>
      </c>
      <c r="O79" s="1">
        <v>90</v>
      </c>
      <c r="P79" s="1">
        <f t="shared" si="19"/>
        <v>18.2</v>
      </c>
      <c r="Q79" s="5"/>
      <c r="R79" s="5">
        <f t="shared" si="24"/>
        <v>0</v>
      </c>
      <c r="S79" s="5"/>
      <c r="T79" s="5"/>
      <c r="U79" s="1"/>
      <c r="V79" s="1">
        <f t="shared" si="20"/>
        <v>34.494505494505496</v>
      </c>
      <c r="W79" s="1">
        <f t="shared" si="21"/>
        <v>34.494505494505496</v>
      </c>
      <c r="X79" s="1">
        <v>61.8</v>
      </c>
      <c r="Y79" s="1">
        <v>64</v>
      </c>
      <c r="Z79" s="1">
        <v>32.4</v>
      </c>
      <c r="AA79" s="1">
        <v>28.8</v>
      </c>
      <c r="AB79" s="1">
        <v>46.4</v>
      </c>
      <c r="AC79" s="1">
        <v>48</v>
      </c>
      <c r="AD79" s="20" t="s">
        <v>139</v>
      </c>
      <c r="AE79" s="1">
        <f t="shared" si="22"/>
        <v>0</v>
      </c>
      <c r="AF79" s="1">
        <f t="shared" si="23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117</v>
      </c>
      <c r="B80" s="1" t="s">
        <v>42</v>
      </c>
      <c r="C80" s="1">
        <v>132</v>
      </c>
      <c r="D80" s="1"/>
      <c r="E80" s="1">
        <v>55</v>
      </c>
      <c r="F80" s="1">
        <v>65</v>
      </c>
      <c r="G80" s="6">
        <v>0.45</v>
      </c>
      <c r="H80" s="1">
        <v>40</v>
      </c>
      <c r="I80" s="1" t="s">
        <v>34</v>
      </c>
      <c r="J80" s="1">
        <v>53</v>
      </c>
      <c r="K80" s="1">
        <f t="shared" si="18"/>
        <v>2</v>
      </c>
      <c r="L80" s="1"/>
      <c r="M80" s="1"/>
      <c r="N80" s="1">
        <v>94.800000000000011</v>
      </c>
      <c r="O80" s="1"/>
      <c r="P80" s="1">
        <f t="shared" si="19"/>
        <v>11</v>
      </c>
      <c r="Q80" s="5"/>
      <c r="R80" s="5">
        <f t="shared" si="24"/>
        <v>0</v>
      </c>
      <c r="S80" s="5"/>
      <c r="T80" s="5"/>
      <c r="U80" s="1"/>
      <c r="V80" s="1">
        <f t="shared" si="20"/>
        <v>14.527272727272729</v>
      </c>
      <c r="W80" s="1">
        <f t="shared" si="21"/>
        <v>14.527272727272729</v>
      </c>
      <c r="X80" s="1">
        <v>16.8</v>
      </c>
      <c r="Y80" s="1">
        <v>12</v>
      </c>
      <c r="Z80" s="1">
        <v>7.2</v>
      </c>
      <c r="AA80" s="1">
        <v>7.2</v>
      </c>
      <c r="AB80" s="1">
        <v>19.399999999999999</v>
      </c>
      <c r="AC80" s="1">
        <v>19.399999999999999</v>
      </c>
      <c r="AD80" s="1" t="s">
        <v>78</v>
      </c>
      <c r="AE80" s="1">
        <f t="shared" si="22"/>
        <v>0</v>
      </c>
      <c r="AF80" s="1">
        <f t="shared" si="23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118</v>
      </c>
      <c r="B81" s="1" t="s">
        <v>42</v>
      </c>
      <c r="C81" s="1">
        <v>276</v>
      </c>
      <c r="D81" s="1">
        <v>144</v>
      </c>
      <c r="E81" s="1">
        <v>156</v>
      </c>
      <c r="F81" s="1">
        <v>203</v>
      </c>
      <c r="G81" s="6">
        <v>0.4</v>
      </c>
      <c r="H81" s="1">
        <v>50</v>
      </c>
      <c r="I81" s="1" t="s">
        <v>34</v>
      </c>
      <c r="J81" s="1">
        <v>165</v>
      </c>
      <c r="K81" s="1">
        <f t="shared" si="18"/>
        <v>-9</v>
      </c>
      <c r="L81" s="1"/>
      <c r="M81" s="1"/>
      <c r="N81" s="1">
        <v>118</v>
      </c>
      <c r="O81" s="1"/>
      <c r="P81" s="1">
        <f t="shared" si="19"/>
        <v>31.2</v>
      </c>
      <c r="Q81" s="5"/>
      <c r="R81" s="5">
        <f t="shared" si="24"/>
        <v>0</v>
      </c>
      <c r="S81" s="5"/>
      <c r="T81" s="5"/>
      <c r="U81" s="1"/>
      <c r="V81" s="1">
        <f t="shared" si="20"/>
        <v>10.288461538461538</v>
      </c>
      <c r="W81" s="1">
        <f t="shared" si="21"/>
        <v>10.288461538461538</v>
      </c>
      <c r="X81" s="1">
        <v>39</v>
      </c>
      <c r="Y81" s="1">
        <v>35.799999999999997</v>
      </c>
      <c r="Z81" s="1">
        <v>32.6</v>
      </c>
      <c r="AA81" s="1">
        <v>30.8</v>
      </c>
      <c r="AB81" s="1">
        <v>30</v>
      </c>
      <c r="AC81" s="1">
        <v>30.2</v>
      </c>
      <c r="AD81" s="1"/>
      <c r="AE81" s="1">
        <f t="shared" si="22"/>
        <v>0</v>
      </c>
      <c r="AF81" s="1">
        <f t="shared" si="2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119</v>
      </c>
      <c r="B82" s="1" t="s">
        <v>42</v>
      </c>
      <c r="C82" s="1">
        <v>50</v>
      </c>
      <c r="D82" s="1"/>
      <c r="E82" s="1">
        <v>35</v>
      </c>
      <c r="F82" s="1">
        <v>15</v>
      </c>
      <c r="G82" s="6">
        <v>0.11</v>
      </c>
      <c r="H82" s="1">
        <v>150</v>
      </c>
      <c r="I82" s="1" t="s">
        <v>34</v>
      </c>
      <c r="J82" s="1">
        <v>27</v>
      </c>
      <c r="K82" s="1">
        <f t="shared" si="18"/>
        <v>8</v>
      </c>
      <c r="L82" s="1"/>
      <c r="M82" s="1"/>
      <c r="N82" s="1">
        <v>0</v>
      </c>
      <c r="O82" s="1"/>
      <c r="P82" s="1">
        <f t="shared" si="19"/>
        <v>7</v>
      </c>
      <c r="Q82" s="5">
        <f>8*P82-O82-N82-F82</f>
        <v>41</v>
      </c>
      <c r="R82" s="5">
        <f t="shared" si="24"/>
        <v>41</v>
      </c>
      <c r="S82" s="5"/>
      <c r="T82" s="5"/>
      <c r="U82" s="1"/>
      <c r="V82" s="1">
        <f t="shared" si="20"/>
        <v>8</v>
      </c>
      <c r="W82" s="1">
        <f t="shared" si="21"/>
        <v>2.1428571428571428</v>
      </c>
      <c r="X82" s="1">
        <v>1.8</v>
      </c>
      <c r="Y82" s="1">
        <v>0.8</v>
      </c>
      <c r="Z82" s="1">
        <v>1.6</v>
      </c>
      <c r="AA82" s="1">
        <v>2.8</v>
      </c>
      <c r="AB82" s="1">
        <v>3.8</v>
      </c>
      <c r="AC82" s="1">
        <v>2.6</v>
      </c>
      <c r="AD82" s="1"/>
      <c r="AE82" s="1">
        <f t="shared" si="22"/>
        <v>5</v>
      </c>
      <c r="AF82" s="1">
        <f t="shared" si="2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121</v>
      </c>
      <c r="B83" s="1" t="s">
        <v>42</v>
      </c>
      <c r="C83" s="1">
        <v>107</v>
      </c>
      <c r="D83" s="1">
        <v>82</v>
      </c>
      <c r="E83" s="1">
        <v>88</v>
      </c>
      <c r="F83" s="1">
        <v>80</v>
      </c>
      <c r="G83" s="6">
        <v>0.06</v>
      </c>
      <c r="H83" s="1">
        <v>60</v>
      </c>
      <c r="I83" s="1" t="s">
        <v>34</v>
      </c>
      <c r="J83" s="1">
        <v>92</v>
      </c>
      <c r="K83" s="1">
        <f t="shared" si="18"/>
        <v>-4</v>
      </c>
      <c r="L83" s="1"/>
      <c r="M83" s="1"/>
      <c r="N83" s="1">
        <v>63.800000000000011</v>
      </c>
      <c r="O83" s="1"/>
      <c r="P83" s="1">
        <f t="shared" si="19"/>
        <v>17.600000000000001</v>
      </c>
      <c r="Q83" s="5">
        <f t="shared" ref="Q83:Q87" si="25">10*P83-O83-N83-F83</f>
        <v>32.199999999999989</v>
      </c>
      <c r="R83" s="5">
        <f t="shared" si="24"/>
        <v>32.199999999999989</v>
      </c>
      <c r="S83" s="5"/>
      <c r="T83" s="5"/>
      <c r="U83" s="1"/>
      <c r="V83" s="1">
        <f t="shared" si="20"/>
        <v>10</v>
      </c>
      <c r="W83" s="1">
        <f t="shared" si="21"/>
        <v>8.170454545454545</v>
      </c>
      <c r="X83" s="1">
        <v>16.8</v>
      </c>
      <c r="Y83" s="1">
        <v>14.6</v>
      </c>
      <c r="Z83" s="1">
        <v>9.8000000000000007</v>
      </c>
      <c r="AA83" s="1">
        <v>11</v>
      </c>
      <c r="AB83" s="1">
        <v>15.4</v>
      </c>
      <c r="AC83" s="1">
        <v>14.4</v>
      </c>
      <c r="AD83" s="1"/>
      <c r="AE83" s="1">
        <f t="shared" si="22"/>
        <v>2</v>
      </c>
      <c r="AF83" s="1">
        <f t="shared" si="23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122</v>
      </c>
      <c r="B84" s="1" t="s">
        <v>42</v>
      </c>
      <c r="C84" s="1">
        <v>78</v>
      </c>
      <c r="D84" s="1">
        <v>63</v>
      </c>
      <c r="E84" s="1">
        <v>53</v>
      </c>
      <c r="F84" s="1">
        <v>70</v>
      </c>
      <c r="G84" s="6">
        <v>0.15</v>
      </c>
      <c r="H84" s="1">
        <v>60</v>
      </c>
      <c r="I84" s="1" t="s">
        <v>34</v>
      </c>
      <c r="J84" s="1">
        <v>54</v>
      </c>
      <c r="K84" s="1">
        <f t="shared" si="18"/>
        <v>-1</v>
      </c>
      <c r="L84" s="1"/>
      <c r="M84" s="1"/>
      <c r="N84" s="1">
        <v>0</v>
      </c>
      <c r="O84" s="1"/>
      <c r="P84" s="1">
        <f t="shared" si="19"/>
        <v>10.6</v>
      </c>
      <c r="Q84" s="5">
        <f t="shared" si="25"/>
        <v>36</v>
      </c>
      <c r="R84" s="5">
        <f t="shared" si="24"/>
        <v>36</v>
      </c>
      <c r="S84" s="5"/>
      <c r="T84" s="5"/>
      <c r="U84" s="1"/>
      <c r="V84" s="1">
        <f t="shared" si="20"/>
        <v>10</v>
      </c>
      <c r="W84" s="1">
        <f t="shared" si="21"/>
        <v>6.6037735849056602</v>
      </c>
      <c r="X84" s="1">
        <v>9.8000000000000007</v>
      </c>
      <c r="Y84" s="1">
        <v>12.6</v>
      </c>
      <c r="Z84" s="1">
        <v>8.4</v>
      </c>
      <c r="AA84" s="1">
        <v>5.2</v>
      </c>
      <c r="AB84" s="1">
        <v>8</v>
      </c>
      <c r="AC84" s="1">
        <v>14</v>
      </c>
      <c r="AD84" s="1"/>
      <c r="AE84" s="1">
        <f t="shared" si="22"/>
        <v>5</v>
      </c>
      <c r="AF84" s="1">
        <f t="shared" si="23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123</v>
      </c>
      <c r="B85" s="1" t="s">
        <v>33</v>
      </c>
      <c r="C85" s="1">
        <v>183.45699999999999</v>
      </c>
      <c r="D85" s="1">
        <v>84.76</v>
      </c>
      <c r="E85" s="1">
        <v>66.382000000000005</v>
      </c>
      <c r="F85" s="1">
        <v>193.16800000000001</v>
      </c>
      <c r="G85" s="6">
        <v>1</v>
      </c>
      <c r="H85" s="1">
        <v>55</v>
      </c>
      <c r="I85" s="1" t="s">
        <v>34</v>
      </c>
      <c r="J85" s="1">
        <v>60.4</v>
      </c>
      <c r="K85" s="1">
        <f t="shared" si="18"/>
        <v>5.9820000000000064</v>
      </c>
      <c r="L85" s="1"/>
      <c r="M85" s="1"/>
      <c r="N85" s="1">
        <v>54.659199999999998</v>
      </c>
      <c r="O85" s="1"/>
      <c r="P85" s="1">
        <f t="shared" si="19"/>
        <v>13.276400000000001</v>
      </c>
      <c r="Q85" s="5"/>
      <c r="R85" s="5">
        <f t="shared" si="24"/>
        <v>0</v>
      </c>
      <c r="S85" s="5"/>
      <c r="T85" s="5"/>
      <c r="U85" s="1"/>
      <c r="V85" s="1">
        <f t="shared" si="20"/>
        <v>18.666747009731552</v>
      </c>
      <c r="W85" s="1">
        <f t="shared" si="21"/>
        <v>18.666747009731552</v>
      </c>
      <c r="X85" s="1">
        <v>25.763200000000001</v>
      </c>
      <c r="Y85" s="1">
        <v>24.891999999999999</v>
      </c>
      <c r="Z85" s="1">
        <v>8.932599999999999</v>
      </c>
      <c r="AA85" s="1">
        <v>22.4954</v>
      </c>
      <c r="AB85" s="1">
        <v>24.520199999999999</v>
      </c>
      <c r="AC85" s="1">
        <v>12.7034</v>
      </c>
      <c r="AD85" s="1"/>
      <c r="AE85" s="1">
        <f t="shared" si="22"/>
        <v>0</v>
      </c>
      <c r="AF85" s="1">
        <f t="shared" si="23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124</v>
      </c>
      <c r="B86" s="1" t="s">
        <v>42</v>
      </c>
      <c r="C86" s="1">
        <v>20</v>
      </c>
      <c r="D86" s="1">
        <v>92</v>
      </c>
      <c r="E86" s="1">
        <v>14</v>
      </c>
      <c r="F86" s="1">
        <v>91</v>
      </c>
      <c r="G86" s="6">
        <v>0.4</v>
      </c>
      <c r="H86" s="1">
        <v>55</v>
      </c>
      <c r="I86" s="1" t="s">
        <v>34</v>
      </c>
      <c r="J86" s="1">
        <v>222</v>
      </c>
      <c r="K86" s="1">
        <f t="shared" si="18"/>
        <v>-208</v>
      </c>
      <c r="L86" s="1"/>
      <c r="M86" s="1"/>
      <c r="N86" s="1">
        <v>68.599999999999994</v>
      </c>
      <c r="O86" s="1"/>
      <c r="P86" s="1">
        <f t="shared" si="19"/>
        <v>2.8</v>
      </c>
      <c r="Q86" s="5"/>
      <c r="R86" s="5">
        <f t="shared" si="24"/>
        <v>0</v>
      </c>
      <c r="S86" s="5"/>
      <c r="T86" s="5"/>
      <c r="U86" s="1"/>
      <c r="V86" s="1">
        <f t="shared" si="20"/>
        <v>57</v>
      </c>
      <c r="W86" s="1">
        <f t="shared" si="21"/>
        <v>57</v>
      </c>
      <c r="X86" s="1">
        <v>14.2</v>
      </c>
      <c r="Y86" s="1">
        <v>12.2</v>
      </c>
      <c r="Z86" s="1">
        <v>4</v>
      </c>
      <c r="AA86" s="1">
        <v>3.8</v>
      </c>
      <c r="AB86" s="1">
        <v>7.8</v>
      </c>
      <c r="AC86" s="1">
        <v>8</v>
      </c>
      <c r="AD86" s="20" t="s">
        <v>138</v>
      </c>
      <c r="AE86" s="1">
        <f t="shared" si="22"/>
        <v>0</v>
      </c>
      <c r="AF86" s="1">
        <f t="shared" si="23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125</v>
      </c>
      <c r="B87" s="1" t="s">
        <v>33</v>
      </c>
      <c r="C87" s="1">
        <v>645.029</v>
      </c>
      <c r="D87" s="1"/>
      <c r="E87" s="1">
        <v>336.37200000000001</v>
      </c>
      <c r="F87" s="1">
        <v>226.12299999999999</v>
      </c>
      <c r="G87" s="6">
        <v>1</v>
      </c>
      <c r="H87" s="1">
        <v>55</v>
      </c>
      <c r="I87" s="1" t="s">
        <v>34</v>
      </c>
      <c r="J87" s="1">
        <v>309</v>
      </c>
      <c r="K87" s="1">
        <f t="shared" si="18"/>
        <v>27.372000000000014</v>
      </c>
      <c r="L87" s="1"/>
      <c r="M87" s="1"/>
      <c r="N87" s="1">
        <v>118.04940000000001</v>
      </c>
      <c r="O87" s="1">
        <v>100</v>
      </c>
      <c r="P87" s="1">
        <f t="shared" si="19"/>
        <v>67.2744</v>
      </c>
      <c r="Q87" s="5">
        <f t="shared" si="25"/>
        <v>228.57160000000005</v>
      </c>
      <c r="R87" s="5">
        <f t="shared" si="24"/>
        <v>228.57160000000005</v>
      </c>
      <c r="S87" s="5"/>
      <c r="T87" s="5"/>
      <c r="U87" s="1"/>
      <c r="V87" s="1">
        <f t="shared" si="20"/>
        <v>10</v>
      </c>
      <c r="W87" s="1">
        <f t="shared" si="21"/>
        <v>6.6023985349553467</v>
      </c>
      <c r="X87" s="1">
        <v>63.348400000000012</v>
      </c>
      <c r="Y87" s="1">
        <v>54.070399999999992</v>
      </c>
      <c r="Z87" s="1">
        <v>62.328400000000002</v>
      </c>
      <c r="AA87" s="1">
        <v>80.298400000000001</v>
      </c>
      <c r="AB87" s="1">
        <v>62.144599999999997</v>
      </c>
      <c r="AC87" s="1">
        <v>48.2622</v>
      </c>
      <c r="AD87" s="1"/>
      <c r="AE87" s="1">
        <f t="shared" si="22"/>
        <v>229</v>
      </c>
      <c r="AF87" s="1">
        <f t="shared" si="2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3" t="s">
        <v>126</v>
      </c>
      <c r="B88" s="13" t="s">
        <v>42</v>
      </c>
      <c r="C88" s="13"/>
      <c r="D88" s="13"/>
      <c r="E88" s="13"/>
      <c r="F88" s="13"/>
      <c r="G88" s="14">
        <v>0</v>
      </c>
      <c r="H88" s="13" t="e">
        <v>#N/A</v>
      </c>
      <c r="I88" s="13" t="s">
        <v>34</v>
      </c>
      <c r="J88" s="13"/>
      <c r="K88" s="13">
        <f t="shared" si="18"/>
        <v>0</v>
      </c>
      <c r="L88" s="13"/>
      <c r="M88" s="13"/>
      <c r="N88" s="13"/>
      <c r="O88" s="13"/>
      <c r="P88" s="13">
        <f t="shared" si="19"/>
        <v>0</v>
      </c>
      <c r="Q88" s="15"/>
      <c r="R88" s="15"/>
      <c r="S88" s="15"/>
      <c r="T88" s="15"/>
      <c r="U88" s="13"/>
      <c r="V88" s="13" t="e">
        <f t="shared" si="20"/>
        <v>#DIV/0!</v>
      </c>
      <c r="W88" s="13" t="e">
        <f t="shared" si="21"/>
        <v>#DIV/0!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 t="s">
        <v>72</v>
      </c>
      <c r="AE88" s="13">
        <f t="shared" si="22"/>
        <v>0</v>
      </c>
      <c r="AF88" s="13">
        <f t="shared" si="2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127</v>
      </c>
      <c r="B89" s="1" t="s">
        <v>42</v>
      </c>
      <c r="C89" s="1">
        <v>29</v>
      </c>
      <c r="D89" s="1">
        <v>2</v>
      </c>
      <c r="E89" s="1">
        <v>9</v>
      </c>
      <c r="F89" s="1">
        <v>18</v>
      </c>
      <c r="G89" s="6">
        <v>0.4</v>
      </c>
      <c r="H89" s="1">
        <v>55</v>
      </c>
      <c r="I89" s="1" t="s">
        <v>34</v>
      </c>
      <c r="J89" s="1">
        <v>9</v>
      </c>
      <c r="K89" s="1">
        <f t="shared" si="18"/>
        <v>0</v>
      </c>
      <c r="L89" s="1"/>
      <c r="M89" s="1"/>
      <c r="N89" s="1">
        <v>0</v>
      </c>
      <c r="O89" s="1"/>
      <c r="P89" s="1">
        <f t="shared" si="19"/>
        <v>1.8</v>
      </c>
      <c r="Q89" s="5"/>
      <c r="R89" s="5">
        <f t="shared" ref="R89:R90" si="26">Q89-S89</f>
        <v>0</v>
      </c>
      <c r="S89" s="5"/>
      <c r="T89" s="5"/>
      <c r="U89" s="1"/>
      <c r="V89" s="1">
        <f t="shared" si="20"/>
        <v>10</v>
      </c>
      <c r="W89" s="1">
        <f t="shared" si="21"/>
        <v>10</v>
      </c>
      <c r="X89" s="1">
        <v>1</v>
      </c>
      <c r="Y89" s="1">
        <v>1</v>
      </c>
      <c r="Z89" s="1">
        <v>1.4</v>
      </c>
      <c r="AA89" s="1">
        <v>1.4</v>
      </c>
      <c r="AB89" s="1">
        <v>0.6</v>
      </c>
      <c r="AC89" s="1">
        <v>0.6</v>
      </c>
      <c r="AD89" s="17" t="s">
        <v>120</v>
      </c>
      <c r="AE89" s="1">
        <f t="shared" si="22"/>
        <v>0</v>
      </c>
      <c r="AF89" s="1">
        <f t="shared" si="23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128</v>
      </c>
      <c r="B90" s="1" t="s">
        <v>33</v>
      </c>
      <c r="C90" s="1">
        <v>473.13200000000001</v>
      </c>
      <c r="D90" s="1">
        <v>493.86500000000001</v>
      </c>
      <c r="E90" s="1">
        <v>374.22</v>
      </c>
      <c r="F90" s="1">
        <v>550.52099999999996</v>
      </c>
      <c r="G90" s="6">
        <v>1</v>
      </c>
      <c r="H90" s="1">
        <v>50</v>
      </c>
      <c r="I90" s="1" t="s">
        <v>34</v>
      </c>
      <c r="J90" s="1">
        <v>346.13</v>
      </c>
      <c r="K90" s="1">
        <f t="shared" si="18"/>
        <v>28.090000000000032</v>
      </c>
      <c r="L90" s="1"/>
      <c r="M90" s="1"/>
      <c r="N90" s="1">
        <v>107.8494</v>
      </c>
      <c r="O90" s="1">
        <v>70</v>
      </c>
      <c r="P90" s="1">
        <f t="shared" si="19"/>
        <v>74.844000000000008</v>
      </c>
      <c r="Q90" s="5">
        <f t="shared" ref="Q90" si="27">10*P90-O90-N90-F90</f>
        <v>20.069600000000037</v>
      </c>
      <c r="R90" s="5">
        <f t="shared" si="26"/>
        <v>20.069600000000037</v>
      </c>
      <c r="S90" s="5"/>
      <c r="T90" s="5"/>
      <c r="U90" s="1"/>
      <c r="V90" s="1">
        <f t="shared" si="20"/>
        <v>10</v>
      </c>
      <c r="W90" s="1">
        <f t="shared" si="21"/>
        <v>9.7318475762920205</v>
      </c>
      <c r="X90" s="1">
        <v>88.318399999999997</v>
      </c>
      <c r="Y90" s="1">
        <v>91.575400000000002</v>
      </c>
      <c r="Z90" s="1">
        <v>67.344200000000001</v>
      </c>
      <c r="AA90" s="1">
        <v>65.724999999999994</v>
      </c>
      <c r="AB90" s="1">
        <v>92.697199999999995</v>
      </c>
      <c r="AC90" s="1">
        <v>88.847400000000007</v>
      </c>
      <c r="AD90" s="1"/>
      <c r="AE90" s="1">
        <f t="shared" si="22"/>
        <v>20</v>
      </c>
      <c r="AF90" s="1">
        <f t="shared" si="23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3" t="s">
        <v>129</v>
      </c>
      <c r="B91" s="13" t="s">
        <v>42</v>
      </c>
      <c r="C91" s="13"/>
      <c r="D91" s="13"/>
      <c r="E91" s="13"/>
      <c r="F91" s="13"/>
      <c r="G91" s="14">
        <v>0</v>
      </c>
      <c r="H91" s="13">
        <v>30</v>
      </c>
      <c r="I91" s="13" t="s">
        <v>34</v>
      </c>
      <c r="J91" s="13"/>
      <c r="K91" s="13">
        <f t="shared" si="18"/>
        <v>0</v>
      </c>
      <c r="L91" s="13"/>
      <c r="M91" s="13"/>
      <c r="N91" s="13"/>
      <c r="O91" s="13"/>
      <c r="P91" s="13">
        <f t="shared" si="19"/>
        <v>0</v>
      </c>
      <c r="Q91" s="15"/>
      <c r="R91" s="15"/>
      <c r="S91" s="15"/>
      <c r="T91" s="15"/>
      <c r="U91" s="13"/>
      <c r="V91" s="13" t="e">
        <f t="shared" si="20"/>
        <v>#DIV/0!</v>
      </c>
      <c r="W91" s="13" t="e">
        <f t="shared" si="21"/>
        <v>#DIV/0!</v>
      </c>
      <c r="X91" s="13">
        <v>0</v>
      </c>
      <c r="Y91" s="13">
        <v>0</v>
      </c>
      <c r="Z91" s="13">
        <v>0</v>
      </c>
      <c r="AA91" s="13">
        <v>0</v>
      </c>
      <c r="AB91" s="13">
        <v>-0.8</v>
      </c>
      <c r="AC91" s="13">
        <v>-0.8</v>
      </c>
      <c r="AD91" s="13" t="s">
        <v>72</v>
      </c>
      <c r="AE91" s="13">
        <f t="shared" si="22"/>
        <v>0</v>
      </c>
      <c r="AF91" s="13">
        <f t="shared" si="23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3" t="s">
        <v>130</v>
      </c>
      <c r="B92" s="13" t="s">
        <v>42</v>
      </c>
      <c r="C92" s="13"/>
      <c r="D92" s="13"/>
      <c r="E92" s="13"/>
      <c r="F92" s="13"/>
      <c r="G92" s="14">
        <v>0</v>
      </c>
      <c r="H92" s="13">
        <v>30</v>
      </c>
      <c r="I92" s="13" t="s">
        <v>34</v>
      </c>
      <c r="J92" s="13"/>
      <c r="K92" s="13">
        <f t="shared" si="18"/>
        <v>0</v>
      </c>
      <c r="L92" s="13"/>
      <c r="M92" s="13"/>
      <c r="N92" s="13"/>
      <c r="O92" s="13"/>
      <c r="P92" s="13">
        <f t="shared" si="19"/>
        <v>0</v>
      </c>
      <c r="Q92" s="15"/>
      <c r="R92" s="15"/>
      <c r="S92" s="15"/>
      <c r="T92" s="15"/>
      <c r="U92" s="13"/>
      <c r="V92" s="13" t="e">
        <f t="shared" si="20"/>
        <v>#DIV/0!</v>
      </c>
      <c r="W92" s="13" t="e">
        <f t="shared" si="21"/>
        <v>#DIV/0!</v>
      </c>
      <c r="X92" s="13">
        <v>0</v>
      </c>
      <c r="Y92" s="13">
        <v>0</v>
      </c>
      <c r="Z92" s="13">
        <v>-0.2</v>
      </c>
      <c r="AA92" s="13">
        <v>-0.2</v>
      </c>
      <c r="AB92" s="13">
        <v>-1.6</v>
      </c>
      <c r="AC92" s="13">
        <v>-1.6</v>
      </c>
      <c r="AD92" s="13" t="s">
        <v>72</v>
      </c>
      <c r="AE92" s="13">
        <f t="shared" si="22"/>
        <v>0</v>
      </c>
      <c r="AF92" s="13">
        <f t="shared" si="2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131</v>
      </c>
      <c r="B93" s="1" t="s">
        <v>33</v>
      </c>
      <c r="C93" s="1">
        <v>2668.1970000000001</v>
      </c>
      <c r="D93" s="1">
        <v>697.58</v>
      </c>
      <c r="E93" s="18">
        <f>1470.288+E26</f>
        <v>1768.16</v>
      </c>
      <c r="F93" s="18">
        <f>1221.867+F26</f>
        <v>1284.3869999999999</v>
      </c>
      <c r="G93" s="6">
        <v>1</v>
      </c>
      <c r="H93" s="1">
        <v>60</v>
      </c>
      <c r="I93" s="1" t="s">
        <v>132</v>
      </c>
      <c r="J93" s="1">
        <v>1435</v>
      </c>
      <c r="K93" s="1">
        <f t="shared" si="18"/>
        <v>333.16000000000008</v>
      </c>
      <c r="L93" s="1"/>
      <c r="M93" s="1"/>
      <c r="N93" s="1">
        <v>484.8901000000003</v>
      </c>
      <c r="O93" s="1">
        <v>500</v>
      </c>
      <c r="P93" s="1">
        <f t="shared" si="19"/>
        <v>353.63200000000001</v>
      </c>
      <c r="Q93" s="5">
        <f>10*P93-O93-N93-F93</f>
        <v>1267.0429000000001</v>
      </c>
      <c r="R93" s="5">
        <f>Q93-S93</f>
        <v>667.04290000000015</v>
      </c>
      <c r="S93" s="5">
        <v>600</v>
      </c>
      <c r="T93" s="5"/>
      <c r="U93" s="1"/>
      <c r="V93" s="1">
        <f t="shared" si="20"/>
        <v>10.000000000000002</v>
      </c>
      <c r="W93" s="1">
        <f t="shared" si="21"/>
        <v>6.4170581282236911</v>
      </c>
      <c r="X93" s="1">
        <v>325.14159999999998</v>
      </c>
      <c r="Y93" s="1">
        <v>320.71499999999997</v>
      </c>
      <c r="Z93" s="1">
        <v>318.30759999999998</v>
      </c>
      <c r="AA93" s="1">
        <v>353.06240000000003</v>
      </c>
      <c r="AB93" s="1">
        <v>412.08460000000002</v>
      </c>
      <c r="AC93" s="1">
        <v>376.19260000000003</v>
      </c>
      <c r="AD93" s="1" t="s">
        <v>58</v>
      </c>
      <c r="AE93" s="1">
        <f t="shared" si="22"/>
        <v>667</v>
      </c>
      <c r="AF93" s="1">
        <f t="shared" si="23"/>
        <v>600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0" t="s">
        <v>133</v>
      </c>
      <c r="B94" s="10" t="s">
        <v>33</v>
      </c>
      <c r="C94" s="10"/>
      <c r="D94" s="10">
        <v>72.593999999999994</v>
      </c>
      <c r="E94" s="18">
        <v>61.83</v>
      </c>
      <c r="F94" s="10"/>
      <c r="G94" s="11">
        <v>0</v>
      </c>
      <c r="H94" s="10">
        <v>60</v>
      </c>
      <c r="I94" s="10" t="s">
        <v>36</v>
      </c>
      <c r="J94" s="10">
        <v>72.5</v>
      </c>
      <c r="K94" s="10">
        <f t="shared" si="18"/>
        <v>-10.670000000000002</v>
      </c>
      <c r="L94" s="10"/>
      <c r="M94" s="10"/>
      <c r="N94" s="10"/>
      <c r="O94" s="10"/>
      <c r="P94" s="10">
        <f t="shared" si="19"/>
        <v>12.366</v>
      </c>
      <c r="Q94" s="12"/>
      <c r="R94" s="12"/>
      <c r="S94" s="12"/>
      <c r="T94" s="12"/>
      <c r="U94" s="10"/>
      <c r="V94" s="10">
        <f t="shared" si="20"/>
        <v>0</v>
      </c>
      <c r="W94" s="10">
        <f t="shared" si="21"/>
        <v>0</v>
      </c>
      <c r="X94" s="10">
        <v>98.6798</v>
      </c>
      <c r="Y94" s="10">
        <v>165.99100000000001</v>
      </c>
      <c r="Z94" s="10">
        <v>222.5744</v>
      </c>
      <c r="AA94" s="10">
        <v>261.21879999999999</v>
      </c>
      <c r="AB94" s="10">
        <v>243.87180000000001</v>
      </c>
      <c r="AC94" s="10">
        <v>177.65440000000001</v>
      </c>
      <c r="AD94" s="10" t="s">
        <v>58</v>
      </c>
      <c r="AE94" s="10">
        <f t="shared" si="22"/>
        <v>0</v>
      </c>
      <c r="AF94" s="10">
        <f t="shared" si="23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134</v>
      </c>
      <c r="B95" s="1" t="s">
        <v>42</v>
      </c>
      <c r="C95" s="1">
        <v>66</v>
      </c>
      <c r="D95" s="1"/>
      <c r="E95" s="1">
        <v>21</v>
      </c>
      <c r="F95" s="1">
        <v>41</v>
      </c>
      <c r="G95" s="6">
        <v>0.1</v>
      </c>
      <c r="H95" s="1">
        <v>60</v>
      </c>
      <c r="I95" s="1" t="s">
        <v>34</v>
      </c>
      <c r="J95" s="1">
        <v>21</v>
      </c>
      <c r="K95" s="1">
        <f t="shared" si="18"/>
        <v>0</v>
      </c>
      <c r="L95" s="1"/>
      <c r="M95" s="1"/>
      <c r="N95" s="1">
        <v>0</v>
      </c>
      <c r="O95" s="1"/>
      <c r="P95" s="1">
        <f t="shared" si="19"/>
        <v>4.2</v>
      </c>
      <c r="Q95" s="5"/>
      <c r="R95" s="5">
        <f t="shared" ref="R95:R98" si="28">Q95-S95</f>
        <v>0</v>
      </c>
      <c r="S95" s="5"/>
      <c r="T95" s="5"/>
      <c r="U95" s="1"/>
      <c r="V95" s="1">
        <f t="shared" si="20"/>
        <v>9.761904761904761</v>
      </c>
      <c r="W95" s="1">
        <f t="shared" si="21"/>
        <v>9.761904761904761</v>
      </c>
      <c r="X95" s="1">
        <v>2.4</v>
      </c>
      <c r="Y95" s="1">
        <v>1.2</v>
      </c>
      <c r="Z95" s="1">
        <v>1.2</v>
      </c>
      <c r="AA95" s="1">
        <v>1.4</v>
      </c>
      <c r="AB95" s="1">
        <v>5.2</v>
      </c>
      <c r="AC95" s="1">
        <v>5.8</v>
      </c>
      <c r="AD95" s="16"/>
      <c r="AE95" s="1">
        <f t="shared" si="22"/>
        <v>0</v>
      </c>
      <c r="AF95" s="1">
        <f t="shared" si="23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135</v>
      </c>
      <c r="B96" s="1" t="s">
        <v>33</v>
      </c>
      <c r="C96" s="1">
        <v>4935.9160000000002</v>
      </c>
      <c r="D96" s="1">
        <v>1353.05</v>
      </c>
      <c r="E96" s="18">
        <f>3335.44+E94</f>
        <v>3397.27</v>
      </c>
      <c r="F96" s="1">
        <v>2385.404</v>
      </c>
      <c r="G96" s="6">
        <v>1</v>
      </c>
      <c r="H96" s="1">
        <v>60</v>
      </c>
      <c r="I96" s="1" t="s">
        <v>34</v>
      </c>
      <c r="J96" s="1">
        <v>3238.9</v>
      </c>
      <c r="K96" s="1">
        <f t="shared" si="18"/>
        <v>158.36999999999989</v>
      </c>
      <c r="L96" s="1"/>
      <c r="M96" s="1"/>
      <c r="N96" s="1">
        <v>1085.4676000000011</v>
      </c>
      <c r="O96" s="1">
        <v>1000</v>
      </c>
      <c r="P96" s="1">
        <f t="shared" si="19"/>
        <v>679.45399999999995</v>
      </c>
      <c r="Q96" s="5">
        <f t="shared" ref="Q96:Q97" si="29">10*P96-O96-N96-F96</f>
        <v>2323.6683999999982</v>
      </c>
      <c r="R96" s="5">
        <f t="shared" si="28"/>
        <v>1123.6683999999982</v>
      </c>
      <c r="S96" s="5">
        <v>1200</v>
      </c>
      <c r="T96" s="5"/>
      <c r="U96" s="1"/>
      <c r="V96" s="1">
        <f t="shared" si="20"/>
        <v>10</v>
      </c>
      <c r="W96" s="1">
        <f t="shared" si="21"/>
        <v>6.5800946053743177</v>
      </c>
      <c r="X96" s="1">
        <v>630.39859999999999</v>
      </c>
      <c r="Y96" s="1">
        <v>607.85599999999999</v>
      </c>
      <c r="Z96" s="1">
        <v>552.06799999999998</v>
      </c>
      <c r="AA96" s="1">
        <v>617.17719999999997</v>
      </c>
      <c r="AB96" s="1">
        <v>659.33119999999997</v>
      </c>
      <c r="AC96" s="1">
        <v>573.77560000000005</v>
      </c>
      <c r="AD96" s="1" t="s">
        <v>58</v>
      </c>
      <c r="AE96" s="1">
        <f t="shared" si="22"/>
        <v>1124</v>
      </c>
      <c r="AF96" s="1">
        <f t="shared" si="23"/>
        <v>1200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136</v>
      </c>
      <c r="B97" s="1" t="s">
        <v>33</v>
      </c>
      <c r="C97" s="1">
        <v>3498.2469999999998</v>
      </c>
      <c r="D97" s="1">
        <v>1294.4949999999999</v>
      </c>
      <c r="E97" s="18">
        <f>2144.644+E25</f>
        <v>2460.6529999999998</v>
      </c>
      <c r="F97" s="1">
        <v>1955.3040000000001</v>
      </c>
      <c r="G97" s="6">
        <v>1</v>
      </c>
      <c r="H97" s="1">
        <v>60</v>
      </c>
      <c r="I97" s="1" t="s">
        <v>132</v>
      </c>
      <c r="J97" s="1">
        <v>2093.8000000000002</v>
      </c>
      <c r="K97" s="1">
        <f t="shared" si="18"/>
        <v>366.85299999999961</v>
      </c>
      <c r="L97" s="1"/>
      <c r="M97" s="1"/>
      <c r="N97" s="1">
        <v>763.57060000000092</v>
      </c>
      <c r="O97" s="1">
        <v>800</v>
      </c>
      <c r="P97" s="1">
        <f t="shared" si="19"/>
        <v>492.13059999999996</v>
      </c>
      <c r="Q97" s="5">
        <f t="shared" si="29"/>
        <v>1402.4313999999986</v>
      </c>
      <c r="R97" s="5">
        <f t="shared" si="28"/>
        <v>702.43139999999858</v>
      </c>
      <c r="S97" s="5">
        <v>700</v>
      </c>
      <c r="T97" s="5"/>
      <c r="U97" s="1"/>
      <c r="V97" s="1">
        <f t="shared" si="20"/>
        <v>10</v>
      </c>
      <c r="W97" s="1">
        <f t="shared" si="21"/>
        <v>7.1502861232363957</v>
      </c>
      <c r="X97" s="1">
        <v>484.02260000000012</v>
      </c>
      <c r="Y97" s="1">
        <v>464.02</v>
      </c>
      <c r="Z97" s="1">
        <v>404.58139999999997</v>
      </c>
      <c r="AA97" s="1">
        <v>459.88600000000002</v>
      </c>
      <c r="AB97" s="1">
        <v>505.52699999999999</v>
      </c>
      <c r="AC97" s="1">
        <v>453.40420000000012</v>
      </c>
      <c r="AD97" s="1" t="s">
        <v>58</v>
      </c>
      <c r="AE97" s="1">
        <f t="shared" si="22"/>
        <v>702</v>
      </c>
      <c r="AF97" s="1">
        <f t="shared" si="23"/>
        <v>700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137</v>
      </c>
      <c r="B98" s="1" t="s">
        <v>42</v>
      </c>
      <c r="C98" s="1">
        <v>24</v>
      </c>
      <c r="D98" s="1">
        <v>55</v>
      </c>
      <c r="E98" s="1">
        <v>19</v>
      </c>
      <c r="F98" s="1">
        <v>51</v>
      </c>
      <c r="G98" s="6">
        <v>0.2</v>
      </c>
      <c r="H98" s="1">
        <v>30</v>
      </c>
      <c r="I98" s="1" t="s">
        <v>34</v>
      </c>
      <c r="J98" s="1">
        <v>25</v>
      </c>
      <c r="K98" s="1">
        <f t="shared" si="18"/>
        <v>-6</v>
      </c>
      <c r="L98" s="1"/>
      <c r="M98" s="1"/>
      <c r="N98" s="1">
        <v>21</v>
      </c>
      <c r="O98" s="1"/>
      <c r="P98" s="1">
        <f t="shared" si="19"/>
        <v>3.8</v>
      </c>
      <c r="Q98" s="5"/>
      <c r="R98" s="5">
        <f t="shared" si="28"/>
        <v>0</v>
      </c>
      <c r="S98" s="5"/>
      <c r="T98" s="5"/>
      <c r="U98" s="1"/>
      <c r="V98" s="1">
        <f t="shared" si="20"/>
        <v>18.947368421052634</v>
      </c>
      <c r="W98" s="1">
        <f t="shared" si="21"/>
        <v>18.947368421052634</v>
      </c>
      <c r="X98" s="1">
        <v>8</v>
      </c>
      <c r="Y98" s="1">
        <v>7</v>
      </c>
      <c r="Z98" s="1">
        <v>3.2</v>
      </c>
      <c r="AA98" s="1">
        <v>3.8</v>
      </c>
      <c r="AB98" s="1">
        <v>2.8</v>
      </c>
      <c r="AC98" s="1">
        <v>1.8</v>
      </c>
      <c r="AD98" s="20" t="s">
        <v>138</v>
      </c>
      <c r="AE98" s="1">
        <f t="shared" si="22"/>
        <v>0</v>
      </c>
      <c r="AF98" s="1">
        <f t="shared" si="23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E98" xr:uid="{ED9B36D9-4385-435B-9C8E-DAEC14850E2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2024-07-17T13:44:07Z</dcterms:created>
  <dcterms:modified xsi:type="dcterms:W3CDTF">2024-07-18T08:49:54Z</dcterms:modified>
</cp:coreProperties>
</file>