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B3F0C35-065E-4D30-9FE0-1BA28BB7BF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O461" i="1"/>
  <c r="BN461" i="1"/>
  <c r="BM461" i="1"/>
  <c r="BL461" i="1"/>
  <c r="Y461" i="1"/>
  <c r="X461" i="1"/>
  <c r="O461" i="1"/>
  <c r="BN460" i="1"/>
  <c r="BL460" i="1"/>
  <c r="X460" i="1"/>
  <c r="X462" i="1" s="1"/>
  <c r="W457" i="1"/>
  <c r="X456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U559" i="1" s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X437" i="1" s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6" i="1" s="1"/>
  <c r="O413" i="1"/>
  <c r="W411" i="1"/>
  <c r="W410" i="1"/>
  <c r="BN409" i="1"/>
  <c r="BL409" i="1"/>
  <c r="X409" i="1"/>
  <c r="BO409" i="1" s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O402" i="1" s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BN393" i="1"/>
  <c r="BL393" i="1"/>
  <c r="X393" i="1"/>
  <c r="BO393" i="1" s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O388" i="1" s="1"/>
  <c r="BN387" i="1"/>
  <c r="BL387" i="1"/>
  <c r="X387" i="1"/>
  <c r="X410" i="1" s="1"/>
  <c r="O387" i="1"/>
  <c r="W385" i="1"/>
  <c r="W384" i="1"/>
  <c r="BN383" i="1"/>
  <c r="BL383" i="1"/>
  <c r="X383" i="1"/>
  <c r="BO383" i="1" s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8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X372" i="1" s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X364" i="1" s="1"/>
  <c r="O361" i="1"/>
  <c r="W359" i="1"/>
  <c r="W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3" i="1" s="1"/>
  <c r="O350" i="1"/>
  <c r="W348" i="1"/>
  <c r="W347" i="1"/>
  <c r="BN346" i="1"/>
  <c r="BL346" i="1"/>
  <c r="X346" i="1"/>
  <c r="BO346" i="1" s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BO271" i="1" s="1"/>
  <c r="O271" i="1"/>
  <c r="BO270" i="1"/>
  <c r="BN270" i="1"/>
  <c r="BM270" i="1"/>
  <c r="BL270" i="1"/>
  <c r="Y270" i="1"/>
  <c r="X270" i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X228" i="1" s="1"/>
  <c r="O226" i="1"/>
  <c r="BO225" i="1"/>
  <c r="BN225" i="1"/>
  <c r="BM225" i="1"/>
  <c r="BL225" i="1"/>
  <c r="Y225" i="1"/>
  <c r="X225" i="1"/>
  <c r="X227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X222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X183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29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M117" i="1"/>
  <c r="BL117" i="1"/>
  <c r="Y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49" i="1" s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Y125" i="1"/>
  <c r="Y129" i="1" s="1"/>
  <c r="BM125" i="1"/>
  <c r="Y127" i="1"/>
  <c r="BM127" i="1"/>
  <c r="X130" i="1"/>
  <c r="F559" i="1"/>
  <c r="X138" i="1"/>
  <c r="Y134" i="1"/>
  <c r="Y138" i="1" s="1"/>
  <c r="BM134" i="1"/>
  <c r="Y136" i="1"/>
  <c r="BM136" i="1"/>
  <c r="BO137" i="1"/>
  <c r="BM137" i="1"/>
  <c r="Y137" i="1"/>
  <c r="X139" i="1"/>
  <c r="G559" i="1"/>
  <c r="X148" i="1"/>
  <c r="BO143" i="1"/>
  <c r="BM143" i="1"/>
  <c r="Y143" i="1"/>
  <c r="BO145" i="1"/>
  <c r="BM145" i="1"/>
  <c r="Y145" i="1"/>
  <c r="BO147" i="1"/>
  <c r="BM147" i="1"/>
  <c r="Y147" i="1"/>
  <c r="X149" i="1"/>
  <c r="H559" i="1"/>
  <c r="X161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H9" i="1"/>
  <c r="B559" i="1"/>
  <c r="W550" i="1"/>
  <c r="W551" i="1"/>
  <c r="Y23" i="1"/>
  <c r="Y24" i="1" s="1"/>
  <c r="BM23" i="1"/>
  <c r="X550" i="1" s="1"/>
  <c r="X24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1" i="1" s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BO144" i="1"/>
  <c r="BM144" i="1"/>
  <c r="Y144" i="1"/>
  <c r="BO146" i="1"/>
  <c r="BM146" i="1"/>
  <c r="Y146" i="1"/>
  <c r="BO154" i="1"/>
  <c r="BM154" i="1"/>
  <c r="Y154" i="1"/>
  <c r="BO158" i="1"/>
  <c r="BM158" i="1"/>
  <c r="Y158" i="1"/>
  <c r="I559" i="1"/>
  <c r="X166" i="1"/>
  <c r="Y169" i="1"/>
  <c r="Y171" i="1" s="1"/>
  <c r="BM169" i="1"/>
  <c r="BO169" i="1"/>
  <c r="X172" i="1"/>
  <c r="Y175" i="1"/>
  <c r="Y182" i="1" s="1"/>
  <c r="BM175" i="1"/>
  <c r="BO175" i="1"/>
  <c r="Y177" i="1"/>
  <c r="BM177" i="1"/>
  <c r="Y179" i="1"/>
  <c r="BM179" i="1"/>
  <c r="Y181" i="1"/>
  <c r="BM181" i="1"/>
  <c r="Y185" i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X201" i="1"/>
  <c r="Y204" i="1"/>
  <c r="BM204" i="1"/>
  <c r="BO204" i="1"/>
  <c r="Y205" i="1"/>
  <c r="BM205" i="1"/>
  <c r="X210" i="1"/>
  <c r="J559" i="1"/>
  <c r="Y215" i="1"/>
  <c r="Y222" i="1" s="1"/>
  <c r="BM215" i="1"/>
  <c r="BO215" i="1"/>
  <c r="Y218" i="1"/>
  <c r="BM218" i="1"/>
  <c r="Y220" i="1"/>
  <c r="BM220" i="1"/>
  <c r="X223" i="1"/>
  <c r="Y226" i="1"/>
  <c r="Y227" i="1" s="1"/>
  <c r="BM226" i="1"/>
  <c r="BO226" i="1"/>
  <c r="Y231" i="1"/>
  <c r="BM231" i="1"/>
  <c r="BO231" i="1"/>
  <c r="Y232" i="1"/>
  <c r="BM232" i="1"/>
  <c r="Y234" i="1"/>
  <c r="BM234" i="1"/>
  <c r="Y237" i="1"/>
  <c r="BM237" i="1"/>
  <c r="X240" i="1"/>
  <c r="Y243" i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Y261" i="1" s="1"/>
  <c r="BM257" i="1"/>
  <c r="Y259" i="1"/>
  <c r="BM259" i="1"/>
  <c r="X262" i="1"/>
  <c r="Y265" i="1"/>
  <c r="Y267" i="1" s="1"/>
  <c r="BM265" i="1"/>
  <c r="BO265" i="1"/>
  <c r="X278" i="1"/>
  <c r="Y271" i="1"/>
  <c r="Y277" i="1" s="1"/>
  <c r="BM271" i="1"/>
  <c r="Y273" i="1"/>
  <c r="BM273" i="1"/>
  <c r="Y275" i="1"/>
  <c r="BM275" i="1"/>
  <c r="X283" i="1"/>
  <c r="BO280" i="1"/>
  <c r="BM280" i="1"/>
  <c r="Y280" i="1"/>
  <c r="X289" i="1"/>
  <c r="BO294" i="1"/>
  <c r="BM294" i="1"/>
  <c r="Y294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BO326" i="1"/>
  <c r="BM326" i="1"/>
  <c r="Y326" i="1"/>
  <c r="BO330" i="1"/>
  <c r="BM330" i="1"/>
  <c r="Y330" i="1"/>
  <c r="BO334" i="1"/>
  <c r="BM334" i="1"/>
  <c r="Y334" i="1"/>
  <c r="X341" i="1"/>
  <c r="X239" i="1"/>
  <c r="X249" i="1"/>
  <c r="X261" i="1"/>
  <c r="X277" i="1"/>
  <c r="BO282" i="1"/>
  <c r="BM282" i="1"/>
  <c r="Y282" i="1"/>
  <c r="X284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X348" i="1"/>
  <c r="X352" i="1"/>
  <c r="X359" i="1"/>
  <c r="X365" i="1"/>
  <c r="X373" i="1"/>
  <c r="X377" i="1"/>
  <c r="X385" i="1"/>
  <c r="X411" i="1"/>
  <c r="X415" i="1"/>
  <c r="BO430" i="1"/>
  <c r="BM430" i="1"/>
  <c r="Y430" i="1"/>
  <c r="BO433" i="1"/>
  <c r="BM433" i="1"/>
  <c r="Y433" i="1"/>
  <c r="Y456" i="1"/>
  <c r="BO454" i="1"/>
  <c r="BM454" i="1"/>
  <c r="Y454" i="1"/>
  <c r="X466" i="1"/>
  <c r="BO465" i="1"/>
  <c r="BM465" i="1"/>
  <c r="Y465" i="1"/>
  <c r="Y466" i="1" s="1"/>
  <c r="X467" i="1"/>
  <c r="X482" i="1"/>
  <c r="BO471" i="1"/>
  <c r="BM471" i="1"/>
  <c r="Y471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S559" i="1"/>
  <c r="Y346" i="1"/>
  <c r="BM346" i="1"/>
  <c r="Y350" i="1"/>
  <c r="Y352" i="1" s="1"/>
  <c r="BM350" i="1"/>
  <c r="BO350" i="1"/>
  <c r="R559" i="1"/>
  <c r="Y357" i="1"/>
  <c r="Y358" i="1" s="1"/>
  <c r="BM357" i="1"/>
  <c r="X358" i="1"/>
  <c r="Y361" i="1"/>
  <c r="BM361" i="1"/>
  <c r="BO361" i="1"/>
  <c r="Y363" i="1"/>
  <c r="BM363" i="1"/>
  <c r="Y367" i="1"/>
  <c r="Y372" i="1" s="1"/>
  <c r="BM367" i="1"/>
  <c r="BO367" i="1"/>
  <c r="Y369" i="1"/>
  <c r="BM369" i="1"/>
  <c r="Y371" i="1"/>
  <c r="BM371" i="1"/>
  <c r="Y375" i="1"/>
  <c r="Y377" i="1" s="1"/>
  <c r="BM375" i="1"/>
  <c r="BO375" i="1"/>
  <c r="Y383" i="1"/>
  <c r="Y384" i="1" s="1"/>
  <c r="BM383" i="1"/>
  <c r="Y387" i="1"/>
  <c r="Y410" i="1" s="1"/>
  <c r="BM387" i="1"/>
  <c r="BO387" i="1"/>
  <c r="Y388" i="1"/>
  <c r="BM388" i="1"/>
  <c r="Y393" i="1"/>
  <c r="BM393" i="1"/>
  <c r="Y394" i="1"/>
  <c r="BM394" i="1"/>
  <c r="Y396" i="1"/>
  <c r="BM396" i="1"/>
  <c r="Y397" i="1"/>
  <c r="BM397" i="1"/>
  <c r="Y398" i="1"/>
  <c r="BM398" i="1"/>
  <c r="Y400" i="1"/>
  <c r="BM400" i="1"/>
  <c r="Y401" i="1"/>
  <c r="BM401" i="1"/>
  <c r="Y402" i="1"/>
  <c r="BM402" i="1"/>
  <c r="Y405" i="1"/>
  <c r="BM405" i="1"/>
  <c r="Y409" i="1"/>
  <c r="BM409" i="1"/>
  <c r="Y413" i="1"/>
  <c r="Y415" i="1" s="1"/>
  <c r="BM413" i="1"/>
  <c r="BO413" i="1"/>
  <c r="X422" i="1"/>
  <c r="Y419" i="1"/>
  <c r="Y421" i="1" s="1"/>
  <c r="BM419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W559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X552" i="1" l="1"/>
  <c r="Y481" i="1"/>
  <c r="Y347" i="1"/>
  <c r="Y283" i="1"/>
  <c r="Y36" i="1"/>
  <c r="Y554" i="1" s="1"/>
  <c r="X549" i="1"/>
  <c r="Y519" i="1"/>
  <c r="Y534" i="1"/>
  <c r="Y437" i="1"/>
  <c r="Y364" i="1"/>
  <c r="Y495" i="1"/>
  <c r="Y336" i="1"/>
  <c r="Y295" i="1"/>
  <c r="Y315" i="1"/>
  <c r="Y248" i="1"/>
  <c r="Y239" i="1"/>
  <c r="Y209" i="1"/>
  <c r="Y201" i="1"/>
  <c r="Y103" i="1"/>
  <c r="X553" i="1"/>
  <c r="W552" i="1"/>
  <c r="Y160" i="1"/>
  <c r="Y148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<sst xmlns="http://schemas.openxmlformats.org/spreadsheetml/2006/main" count="2423" uniqueCount="814">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</sst>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5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41</v>
      </c>
      <c r="X53" s="38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42.822222222222216</v>
      </c>
      <c r="BM53" s="64">
        <f>IFERROR(X53*I53/H53,"0")</f>
        <v>45.12</v>
      </c>
      <c r="BN53" s="64">
        <f>IFERROR(1/J53*(W53/H53),"0")</f>
        <v>6.7791005291005277E-2</v>
      </c>
      <c r="BO53" s="64">
        <f>IFERROR(1/J53*(X53/H53),"0")</f>
        <v>7.1428571428571425E-2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3.7962962962962958</v>
      </c>
      <c r="X55" s="382">
        <f>IFERROR(X53/H53,"0")+IFERROR(X54/H54,"0")</f>
        <v>4</v>
      </c>
      <c r="Y55" s="382">
        <f>IFERROR(IF(Y53="",0,Y53),"0")+IFERROR(IF(Y54="",0,Y54),"0")</f>
        <v>8.6999999999999994E-2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41</v>
      </c>
      <c r="X56" s="382">
        <f>IFERROR(SUM(X53:X54),"0")</f>
        <v>43.2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24</v>
      </c>
      <c r="X62" s="381">
        <f>IFERROR(IF(W62="",0,CEILING((W62/$H62),1)*$H62),"")</f>
        <v>24</v>
      </c>
      <c r="Y62" s="36">
        <f>IFERROR(IF(X62=0,"",ROUNDUP(X62/H62,0)*0.00937),"")</f>
        <v>5.6219999999999999E-2</v>
      </c>
      <c r="Z62" s="56"/>
      <c r="AA62" s="57"/>
      <c r="AE62" s="64"/>
      <c r="BB62" s="84" t="s">
        <v>1</v>
      </c>
      <c r="BL62" s="64">
        <f>IFERROR(W62*I62/H62,"0")</f>
        <v>25.44</v>
      </c>
      <c r="BM62" s="64">
        <f>IFERROR(X62*I62/H62,"0")</f>
        <v>25.44</v>
      </c>
      <c r="BN62" s="64">
        <f>IFERROR(1/J62*(W62/H62),"0")</f>
        <v>0.05</v>
      </c>
      <c r="BO62" s="64">
        <f>IFERROR(1/J62*(X62/H62),"0")</f>
        <v>0.05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6</v>
      </c>
      <c r="X63" s="382">
        <f>IFERROR(X59/H59,"0")+IFERROR(X60/H60,"0")+IFERROR(X61/H61,"0")+IFERROR(X62/H62,"0")</f>
        <v>6</v>
      </c>
      <c r="Y63" s="382">
        <f>IFERROR(IF(Y59="",0,Y59),"0")+IFERROR(IF(Y60="",0,Y60),"0")+IFERROR(IF(Y61="",0,Y61),"0")+IFERROR(IF(Y62="",0,Y62),"0")</f>
        <v>5.6219999999999999E-2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24</v>
      </c>
      <c r="X64" s="382">
        <f>IFERROR(SUM(X59:X62),"0")</f>
        <v>24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16</v>
      </c>
      <c r="X68" s="381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16.711111111111109</v>
      </c>
      <c r="BM68" s="64">
        <f t="shared" si="9"/>
        <v>22.56</v>
      </c>
      <c r="BN68" s="64">
        <f t="shared" si="10"/>
        <v>2.6455026455026454E-2</v>
      </c>
      <c r="BO68" s="64">
        <f t="shared" si="11"/>
        <v>3.5714285714285712E-2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168</v>
      </c>
      <c r="X71" s="381">
        <f t="shared" si="6"/>
        <v>172.8</v>
      </c>
      <c r="Y71" s="36">
        <f t="shared" si="7"/>
        <v>0.34799999999999998</v>
      </c>
      <c r="Z71" s="56"/>
      <c r="AA71" s="57"/>
      <c r="AE71" s="64"/>
      <c r="BB71" s="89" t="s">
        <v>1</v>
      </c>
      <c r="BL71" s="64">
        <f t="shared" si="8"/>
        <v>175.46666666666664</v>
      </c>
      <c r="BM71" s="64">
        <f t="shared" si="9"/>
        <v>180.48</v>
      </c>
      <c r="BN71" s="64">
        <f t="shared" si="10"/>
        <v>0.27777777777777773</v>
      </c>
      <c r="BO71" s="64">
        <f t="shared" si="11"/>
        <v>0.2857142857142857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31</v>
      </c>
      <c r="X73" s="381">
        <f t="shared" si="6"/>
        <v>33.599999999999994</v>
      </c>
      <c r="Y73" s="36">
        <f t="shared" si="7"/>
        <v>6.5250000000000002E-2</v>
      </c>
      <c r="Z73" s="56"/>
      <c r="AA73" s="57"/>
      <c r="AE73" s="64"/>
      <c r="BB73" s="91" t="s">
        <v>1</v>
      </c>
      <c r="BL73" s="64">
        <f t="shared" si="8"/>
        <v>32.328571428571429</v>
      </c>
      <c r="BM73" s="64">
        <f t="shared" si="9"/>
        <v>35.039999999999992</v>
      </c>
      <c r="BN73" s="64">
        <f t="shared" si="10"/>
        <v>4.9426020408163268E-2</v>
      </c>
      <c r="BO73" s="64">
        <f t="shared" si="11"/>
        <v>5.3571428571428562E-2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20</v>
      </c>
      <c r="X80" s="381">
        <f t="shared" si="6"/>
        <v>22.5</v>
      </c>
      <c r="Y80" s="36">
        <f t="shared" si="12"/>
        <v>4.6850000000000003E-2</v>
      </c>
      <c r="Z80" s="56"/>
      <c r="AA80" s="57"/>
      <c r="AE80" s="64"/>
      <c r="BB80" s="98" t="s">
        <v>1</v>
      </c>
      <c r="BL80" s="64">
        <f t="shared" si="8"/>
        <v>20.933333333333334</v>
      </c>
      <c r="BM80" s="64">
        <f t="shared" si="9"/>
        <v>23.549999999999997</v>
      </c>
      <c r="BN80" s="64">
        <f t="shared" si="10"/>
        <v>3.7037037037037035E-2</v>
      </c>
      <c r="BO80" s="64">
        <f t="shared" si="11"/>
        <v>4.1666666666666664E-2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34</v>
      </c>
      <c r="X85" s="381">
        <f t="shared" si="6"/>
        <v>36</v>
      </c>
      <c r="Y85" s="36">
        <f>IFERROR(IF(X85=0,"",ROUNDUP(X85/H85,0)*0.00937),"")</f>
        <v>7.4959999999999999E-2</v>
      </c>
      <c r="Z85" s="56"/>
      <c r="AA85" s="57"/>
      <c r="AE85" s="64"/>
      <c r="BB85" s="103" t="s">
        <v>1</v>
      </c>
      <c r="BL85" s="64">
        <f t="shared" si="8"/>
        <v>35.813333333333333</v>
      </c>
      <c r="BM85" s="64">
        <f t="shared" si="9"/>
        <v>37.92</v>
      </c>
      <c r="BN85" s="64">
        <f t="shared" si="10"/>
        <v>6.2962962962962957E-2</v>
      </c>
      <c r="BO85" s="64">
        <f t="shared" si="11"/>
        <v>6.6666666666666666E-2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31.804894179894184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34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0.57856000000000007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269</v>
      </c>
      <c r="X88" s="382">
        <f>IFERROR(SUM(X67:X86),"0")</f>
        <v>286.5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65</v>
      </c>
      <c r="X90" s="381">
        <f>IFERROR(IF(W90="",0,CEILING((W90/$H90),1)*$H90),"")</f>
        <v>75.600000000000009</v>
      </c>
      <c r="Y90" s="36">
        <f>IFERROR(IF(X90=0,"",ROUNDUP(X90/H90,0)*0.02175),"")</f>
        <v>0.15225</v>
      </c>
      <c r="Z90" s="56"/>
      <c r="AA90" s="57"/>
      <c r="AE90" s="64"/>
      <c r="BB90" s="105" t="s">
        <v>1</v>
      </c>
      <c r="BL90" s="64">
        <f>IFERROR(W90*I90/H90,"0")</f>
        <v>67.888888888888872</v>
      </c>
      <c r="BM90" s="64">
        <f>IFERROR(X90*I90/H90,"0")</f>
        <v>78.959999999999994</v>
      </c>
      <c r="BN90" s="64">
        <f>IFERROR(1/J90*(W90/H90),"0")</f>
        <v>0.12538580246913578</v>
      </c>
      <c r="BO90" s="64">
        <f>IFERROR(1/J90*(X90/H90),"0")</f>
        <v>0.14583333333333331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6.0185185185185182</v>
      </c>
      <c r="X93" s="382">
        <f>IFERROR(X90/H90,"0")+IFERROR(X91/H91,"0")+IFERROR(X92/H92,"0")</f>
        <v>7</v>
      </c>
      <c r="Y93" s="382">
        <f>IFERROR(IF(Y90="",0,Y90),"0")+IFERROR(IF(Y91="",0,Y91),"0")+IFERROR(IF(Y92="",0,Y92),"0")</f>
        <v>0.15225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65</v>
      </c>
      <c r="X94" s="382">
        <f>IFERROR(SUM(X90:X92),"0")</f>
        <v>75.600000000000009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81</v>
      </c>
      <c r="X107" s="381">
        <f t="shared" si="18"/>
        <v>84</v>
      </c>
      <c r="Y107" s="36">
        <f>IFERROR(IF(X107=0,"",ROUNDUP(X107/H107,0)*0.02175),"")</f>
        <v>0.21749999999999997</v>
      </c>
      <c r="Z107" s="56"/>
      <c r="AA107" s="57"/>
      <c r="AE107" s="64"/>
      <c r="BB107" s="116" t="s">
        <v>1</v>
      </c>
      <c r="BL107" s="64">
        <f t="shared" si="19"/>
        <v>86.438571428571436</v>
      </c>
      <c r="BM107" s="64">
        <f t="shared" si="20"/>
        <v>89.64</v>
      </c>
      <c r="BN107" s="64">
        <f t="shared" si="21"/>
        <v>0.17219387755102039</v>
      </c>
      <c r="BO107" s="64">
        <f t="shared" si="22"/>
        <v>0.17857142857142855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9</v>
      </c>
      <c r="X114" s="381">
        <f t="shared" si="18"/>
        <v>10.8</v>
      </c>
      <c r="Y114" s="36">
        <f>IFERROR(IF(X114=0,"",ROUNDUP(X114/H114,0)*0.00937),"")</f>
        <v>3.7479999999999999E-2</v>
      </c>
      <c r="Z114" s="56"/>
      <c r="AA114" s="57"/>
      <c r="AE114" s="64"/>
      <c r="BB114" s="123" t="s">
        <v>1</v>
      </c>
      <c r="BL114" s="64">
        <f t="shared" si="19"/>
        <v>9.9599999999999991</v>
      </c>
      <c r="BM114" s="64">
        <f t="shared" si="20"/>
        <v>11.952</v>
      </c>
      <c r="BN114" s="64">
        <f t="shared" si="21"/>
        <v>2.7777777777777776E-2</v>
      </c>
      <c r="BO114" s="64">
        <f t="shared" si="22"/>
        <v>3.3333333333333333E-2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12.976190476190474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14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0.25497999999999998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90</v>
      </c>
      <c r="X122" s="382">
        <f>IFERROR(SUM(X106:X120),"0")</f>
        <v>94.8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40</v>
      </c>
      <c r="X134" s="381">
        <f>IFERROR(IF(W134="",0,CEILING((W134/$H134),1)*$H134),"")</f>
        <v>42</v>
      </c>
      <c r="Y134" s="36">
        <f>IFERROR(IF(X134=0,"",ROUNDUP(X134/H134,0)*0.02175),"")</f>
        <v>0.10874999999999999</v>
      </c>
      <c r="Z134" s="56"/>
      <c r="AA134" s="57"/>
      <c r="AE134" s="64"/>
      <c r="BB134" s="136" t="s">
        <v>1</v>
      </c>
      <c r="BL134" s="64">
        <f>IFERROR(W134*I134/H134,"0")</f>
        <v>42.657142857142851</v>
      </c>
      <c r="BM134" s="64">
        <f>IFERROR(X134*I134/H134,"0")</f>
        <v>44.79</v>
      </c>
      <c r="BN134" s="64">
        <f>IFERROR(1/J134*(W134/H134),"0")</f>
        <v>8.5034013605442174E-2</v>
      </c>
      <c r="BO134" s="64">
        <f>IFERROR(1/J134*(X134/H134),"0")</f>
        <v>8.9285714285714274E-2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4.7619047619047619</v>
      </c>
      <c r="X138" s="382">
        <f>IFERROR(X133/H133,"0")+IFERROR(X134/H134,"0")+IFERROR(X135/H135,"0")+IFERROR(X136/H136,"0")+IFERROR(X137/H137,"0")</f>
        <v>5</v>
      </c>
      <c r="Y138" s="382">
        <f>IFERROR(IF(Y133="",0,Y133),"0")+IFERROR(IF(Y134="",0,Y134),"0")+IFERROR(IF(Y135="",0,Y135),"0")+IFERROR(IF(Y136="",0,Y136),"0")+IFERROR(IF(Y137="",0,Y137),"0")</f>
        <v>0.10874999999999999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40</v>
      </c>
      <c r="X139" s="382">
        <f>IFERROR(SUM(X133:X137),"0")</f>
        <v>42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60</v>
      </c>
      <c r="X152" s="381">
        <f t="shared" ref="X152:X159" si="23">IFERROR(IF(W152="",0,CEILING((W152/$H152),1)*$H152),"")</f>
        <v>63</v>
      </c>
      <c r="Y152" s="36">
        <f>IFERROR(IF(X152=0,"",ROUNDUP(X152/H152,0)*0.00753),"")</f>
        <v>0.11295000000000001</v>
      </c>
      <c r="Z152" s="56"/>
      <c r="AA152" s="57"/>
      <c r="AE152" s="64"/>
      <c r="BB152" s="145" t="s">
        <v>1</v>
      </c>
      <c r="BL152" s="64">
        <f t="shared" ref="BL152:BL159" si="24">IFERROR(W152*I152/H152,"0")</f>
        <v>63.714285714285715</v>
      </c>
      <c r="BM152" s="64">
        <f t="shared" ref="BM152:BM159" si="25">IFERROR(X152*I152/H152,"0")</f>
        <v>66.900000000000006</v>
      </c>
      <c r="BN152" s="64">
        <f t="shared" ref="BN152:BN159" si="26">IFERROR(1/J152*(W152/H152),"0")</f>
        <v>9.1575091575091569E-2</v>
      </c>
      <c r="BO152" s="64">
        <f t="shared" ref="BO152:BO159" si="27">IFERROR(1/J152*(X152/H152),"0")</f>
        <v>9.6153846153846145E-2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15</v>
      </c>
      <c r="X155" s="381">
        <f t="shared" si="23"/>
        <v>16.8</v>
      </c>
      <c r="Y155" s="36">
        <f>IFERROR(IF(X155=0,"",ROUNDUP(X155/H155,0)*0.00502),"")</f>
        <v>4.0160000000000001E-2</v>
      </c>
      <c r="Z155" s="56"/>
      <c r="AA155" s="57"/>
      <c r="AE155" s="64"/>
      <c r="BB155" s="148" t="s">
        <v>1</v>
      </c>
      <c r="BL155" s="64">
        <f t="shared" si="24"/>
        <v>15.928571428571429</v>
      </c>
      <c r="BM155" s="64">
        <f t="shared" si="25"/>
        <v>17.84</v>
      </c>
      <c r="BN155" s="64">
        <f t="shared" si="26"/>
        <v>3.0525030525030528E-2</v>
      </c>
      <c r="BO155" s="64">
        <f t="shared" si="27"/>
        <v>3.4188034188034191E-2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13</v>
      </c>
      <c r="X157" s="381">
        <f t="shared" si="23"/>
        <v>14.700000000000001</v>
      </c>
      <c r="Y157" s="36">
        <f>IFERROR(IF(X157=0,"",ROUNDUP(X157/H157,0)*0.00502),"")</f>
        <v>3.5140000000000005E-2</v>
      </c>
      <c r="Z157" s="56"/>
      <c r="AA157" s="57"/>
      <c r="AE157" s="64"/>
      <c r="BB157" s="150" t="s">
        <v>1</v>
      </c>
      <c r="BL157" s="64">
        <f t="shared" si="24"/>
        <v>13.619047619047619</v>
      </c>
      <c r="BM157" s="64">
        <f t="shared" si="25"/>
        <v>15.4</v>
      </c>
      <c r="BN157" s="64">
        <f t="shared" si="26"/>
        <v>2.6455026455026454E-2</v>
      </c>
      <c r="BO157" s="64">
        <f t="shared" si="27"/>
        <v>2.9914529914529919E-2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27.619047619047617</v>
      </c>
      <c r="X160" s="382">
        <f>IFERROR(X152/H152,"0")+IFERROR(X153/H153,"0")+IFERROR(X154/H154,"0")+IFERROR(X155/H155,"0")+IFERROR(X156/H156,"0")+IFERROR(X157/H157,"0")+IFERROR(X158/H158,"0")+IFERROR(X159/H159,"0")</f>
        <v>30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0.18825000000000003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88</v>
      </c>
      <c r="X161" s="382">
        <f>IFERROR(SUM(X152:X159),"0")</f>
        <v>94.5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160</v>
      </c>
      <c r="X175" s="381">
        <f t="shared" si="28"/>
        <v>162</v>
      </c>
      <c r="Y175" s="36">
        <f>IFERROR(IF(X175=0,"",ROUNDUP(X175/H175,0)*0.00937),"")</f>
        <v>0.28110000000000002</v>
      </c>
      <c r="Z175" s="56"/>
      <c r="AA175" s="57"/>
      <c r="AE175" s="64"/>
      <c r="BB175" s="158" t="s">
        <v>1</v>
      </c>
      <c r="BL175" s="64">
        <f t="shared" si="29"/>
        <v>166.22222222222223</v>
      </c>
      <c r="BM175" s="64">
        <f t="shared" si="30"/>
        <v>168.3</v>
      </c>
      <c r="BN175" s="64">
        <f t="shared" si="31"/>
        <v>0.24691358024691354</v>
      </c>
      <c r="BO175" s="64">
        <f t="shared" si="32"/>
        <v>0.24999999999999997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174</v>
      </c>
      <c r="X177" s="381">
        <f t="shared" si="28"/>
        <v>178.20000000000002</v>
      </c>
      <c r="Y177" s="36">
        <f>IFERROR(IF(X177=0,"",ROUNDUP(X177/H177,0)*0.00937),"")</f>
        <v>0.30920999999999998</v>
      </c>
      <c r="Z177" s="56"/>
      <c r="AA177" s="57"/>
      <c r="AE177" s="64"/>
      <c r="BB177" s="160" t="s">
        <v>1</v>
      </c>
      <c r="BL177" s="64">
        <f t="shared" si="29"/>
        <v>180.76666666666668</v>
      </c>
      <c r="BM177" s="64">
        <f t="shared" si="30"/>
        <v>185.13</v>
      </c>
      <c r="BN177" s="64">
        <f t="shared" si="31"/>
        <v>0.26851851851851849</v>
      </c>
      <c r="BO177" s="64">
        <f t="shared" si="32"/>
        <v>0.27500000000000002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61.851851851851848</v>
      </c>
      <c r="X182" s="382">
        <f>IFERROR(X174/H174,"0")+IFERROR(X175/H175,"0")+IFERROR(X176/H176,"0")+IFERROR(X177/H177,"0")+IFERROR(X178/H178,"0")+IFERROR(X179/H179,"0")+IFERROR(X180/H180,"0")+IFERROR(X181/H181,"0")</f>
        <v>63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0.59031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334</v>
      </c>
      <c r="X183" s="382">
        <f>IFERROR(SUM(X174:X181),"0")</f>
        <v>340.20000000000005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96</v>
      </c>
      <c r="X190" s="381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106.88000000000001</v>
      </c>
      <c r="BM190" s="64">
        <f t="shared" si="35"/>
        <v>106.88000000000001</v>
      </c>
      <c r="BN190" s="64">
        <f t="shared" si="36"/>
        <v>0.25641025641025639</v>
      </c>
      <c r="BO190" s="64">
        <f t="shared" si="37"/>
        <v>0.25641025641025639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164</v>
      </c>
      <c r="X192" s="381">
        <f t="shared" si="33"/>
        <v>165.6</v>
      </c>
      <c r="Y192" s="36">
        <f>IFERROR(IF(X192=0,"",ROUNDUP(X192/H192,0)*0.00753),"")</f>
        <v>0.51956999999999998</v>
      </c>
      <c r="Z192" s="56"/>
      <c r="AA192" s="57"/>
      <c r="AE192" s="64"/>
      <c r="BB192" s="172" t="s">
        <v>1</v>
      </c>
      <c r="BL192" s="64">
        <f t="shared" si="34"/>
        <v>177.66666666666669</v>
      </c>
      <c r="BM192" s="64">
        <f t="shared" si="35"/>
        <v>179.4</v>
      </c>
      <c r="BN192" s="64">
        <f t="shared" si="36"/>
        <v>0.43803418803418809</v>
      </c>
      <c r="BO192" s="64">
        <f t="shared" si="37"/>
        <v>0.44230769230769229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273</v>
      </c>
      <c r="X194" s="381">
        <f t="shared" si="33"/>
        <v>273.59999999999997</v>
      </c>
      <c r="Y194" s="36">
        <f t="shared" ref="Y194:Y200" si="38">IFERROR(IF(X194=0,"",ROUNDUP(X194/H194,0)*0.00753),"")</f>
        <v>0.85842000000000007</v>
      </c>
      <c r="Z194" s="56"/>
      <c r="AA194" s="57"/>
      <c r="AE194" s="64"/>
      <c r="BB194" s="174" t="s">
        <v>1</v>
      </c>
      <c r="BL194" s="64">
        <f t="shared" si="34"/>
        <v>305.98750000000001</v>
      </c>
      <c r="BM194" s="64">
        <f t="shared" si="35"/>
        <v>306.65999999999997</v>
      </c>
      <c r="BN194" s="64">
        <f t="shared" si="36"/>
        <v>0.72916666666666663</v>
      </c>
      <c r="BO194" s="64">
        <f t="shared" si="37"/>
        <v>0.73076923076923062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313</v>
      </c>
      <c r="X196" s="381">
        <f t="shared" si="33"/>
        <v>314.39999999999998</v>
      </c>
      <c r="Y196" s="36">
        <f t="shared" si="38"/>
        <v>0.98643000000000003</v>
      </c>
      <c r="Z196" s="56"/>
      <c r="AA196" s="57"/>
      <c r="AE196" s="64"/>
      <c r="BB196" s="176" t="s">
        <v>1</v>
      </c>
      <c r="BL196" s="64">
        <f t="shared" si="34"/>
        <v>348.47333333333336</v>
      </c>
      <c r="BM196" s="64">
        <f t="shared" si="35"/>
        <v>350.03199999999998</v>
      </c>
      <c r="BN196" s="64">
        <f t="shared" si="36"/>
        <v>0.83600427350427364</v>
      </c>
      <c r="BO196" s="64">
        <f t="shared" si="37"/>
        <v>0.83974358974358976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293</v>
      </c>
      <c r="X197" s="381">
        <f t="shared" si="33"/>
        <v>295.2</v>
      </c>
      <c r="Y197" s="36">
        <f t="shared" si="38"/>
        <v>0.92619000000000007</v>
      </c>
      <c r="Z197" s="56"/>
      <c r="AA197" s="57"/>
      <c r="AE197" s="64"/>
      <c r="BB197" s="177" t="s">
        <v>1</v>
      </c>
      <c r="BL197" s="64">
        <f t="shared" si="34"/>
        <v>326.20666666666671</v>
      </c>
      <c r="BM197" s="64">
        <f t="shared" si="35"/>
        <v>328.65600000000001</v>
      </c>
      <c r="BN197" s="64">
        <f t="shared" si="36"/>
        <v>0.78258547008547008</v>
      </c>
      <c r="BO197" s="64">
        <f t="shared" si="37"/>
        <v>0.78846153846153844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62</v>
      </c>
      <c r="X199" s="381">
        <f t="shared" si="33"/>
        <v>62.4</v>
      </c>
      <c r="Y199" s="36">
        <f t="shared" si="38"/>
        <v>0.19578000000000001</v>
      </c>
      <c r="Z199" s="56"/>
      <c r="AA199" s="57"/>
      <c r="AE199" s="64"/>
      <c r="BB199" s="179" t="s">
        <v>1</v>
      </c>
      <c r="BL199" s="64">
        <f t="shared" si="34"/>
        <v>69.026666666666671</v>
      </c>
      <c r="BM199" s="64">
        <f t="shared" si="35"/>
        <v>69.472000000000008</v>
      </c>
      <c r="BN199" s="64">
        <f t="shared" si="36"/>
        <v>0.16559829059829062</v>
      </c>
      <c r="BO199" s="64">
        <f t="shared" si="37"/>
        <v>0.16666666666666666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124</v>
      </c>
      <c r="X200" s="381">
        <f t="shared" si="33"/>
        <v>124.8</v>
      </c>
      <c r="Y200" s="36">
        <f t="shared" si="38"/>
        <v>0.39156000000000002</v>
      </c>
      <c r="Z200" s="56"/>
      <c r="AA200" s="57"/>
      <c r="AE200" s="64"/>
      <c r="BB200" s="180" t="s">
        <v>1</v>
      </c>
      <c r="BL200" s="64">
        <f t="shared" si="34"/>
        <v>138.36333333333334</v>
      </c>
      <c r="BM200" s="64">
        <f t="shared" si="35"/>
        <v>139.256</v>
      </c>
      <c r="BN200" s="64">
        <f t="shared" si="36"/>
        <v>0.33119658119658124</v>
      </c>
      <c r="BO200" s="64">
        <f t="shared" si="37"/>
        <v>0.33333333333333331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552.08333333333337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4.1791499999999999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1325</v>
      </c>
      <c r="X202" s="382">
        <f>IFERROR(SUM(X185:X200),"0")</f>
        <v>1332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30</v>
      </c>
      <c r="X207" s="381">
        <f>IFERROR(IF(W207="",0,CEILING((W207/$H207),1)*$H207),"")</f>
        <v>31.2</v>
      </c>
      <c r="Y207" s="36">
        <f>IFERROR(IF(X207=0,"",ROUNDUP(X207/H207,0)*0.00753),"")</f>
        <v>9.7890000000000005E-2</v>
      </c>
      <c r="Z207" s="56"/>
      <c r="AA207" s="57"/>
      <c r="AE207" s="64"/>
      <c r="BB207" s="184" t="s">
        <v>1</v>
      </c>
      <c r="BL207" s="64">
        <f>IFERROR(W207*I207/H207,"0")</f>
        <v>33.400000000000006</v>
      </c>
      <c r="BM207" s="64">
        <f>IFERROR(X207*I207/H207,"0")</f>
        <v>34.736000000000004</v>
      </c>
      <c r="BN207" s="64">
        <f>IFERROR(1/J207*(W207/H207),"0")</f>
        <v>8.0128205128205121E-2</v>
      </c>
      <c r="BO207" s="64">
        <f>IFERROR(1/J207*(X207/H207),"0")</f>
        <v>8.3333333333333329E-2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77</v>
      </c>
      <c r="X208" s="381">
        <f>IFERROR(IF(W208="",0,CEILING((W208/$H208),1)*$H208),"")</f>
        <v>79.2</v>
      </c>
      <c r="Y208" s="36">
        <f>IFERROR(IF(X208=0,"",ROUNDUP(X208/H208,0)*0.00753),"")</f>
        <v>0.24849000000000002</v>
      </c>
      <c r="Z208" s="56"/>
      <c r="AA208" s="57"/>
      <c r="AE208" s="64"/>
      <c r="BB208" s="185" t="s">
        <v>1</v>
      </c>
      <c r="BL208" s="64">
        <f>IFERROR(W208*I208/H208,"0")</f>
        <v>85.726666666666674</v>
      </c>
      <c r="BM208" s="64">
        <f>IFERROR(X208*I208/H208,"0")</f>
        <v>88.176000000000016</v>
      </c>
      <c r="BN208" s="64">
        <f>IFERROR(1/J208*(W208/H208),"0")</f>
        <v>0.20566239316239318</v>
      </c>
      <c r="BO208" s="64">
        <f>IFERROR(1/J208*(X208/H208),"0")</f>
        <v>0.21153846153846154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44.583333333333336</v>
      </c>
      <c r="X209" s="382">
        <f>IFERROR(X204/H204,"0")+IFERROR(X205/H205,"0")+IFERROR(X206/H206,"0")+IFERROR(X207/H207,"0")+IFERROR(X208/H208,"0")</f>
        <v>46</v>
      </c>
      <c r="Y209" s="382">
        <f>IFERROR(IF(Y204="",0,Y204),"0")+IFERROR(IF(Y205="",0,Y205),"0")+IFERROR(IF(Y206="",0,Y206),"0")+IFERROR(IF(Y207="",0,Y207),"0")+IFERROR(IF(Y208="",0,Y208),"0")</f>
        <v>0.34638000000000002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107</v>
      </c>
      <c r="X210" s="382">
        <f>IFERROR(SUM(X204:X208),"0")</f>
        <v>110.4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4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4.24</v>
      </c>
      <c r="BM220" s="64">
        <f t="shared" si="41"/>
        <v>4.24</v>
      </c>
      <c r="BN220" s="64">
        <f t="shared" si="42"/>
        <v>8.3333333333333332E-3</v>
      </c>
      <c r="BO220" s="64">
        <f t="shared" si="43"/>
        <v>8.3333333333333332E-3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</v>
      </c>
      <c r="X222" s="382">
        <f>IFERROR(X213/H213,"0")+IFERROR(X214/H214,"0")+IFERROR(X215/H215,"0")+IFERROR(X216/H216,"0")+IFERROR(X217/H217,"0")+IFERROR(X218/H218,"0")+IFERROR(X219/H219,"0")+IFERROR(X220/H220,"0")+IFERROR(X221/H221,"0")</f>
        <v>1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9.3699999999999999E-3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4</v>
      </c>
      <c r="X223" s="382">
        <f>IFERROR(SUM(X213:X221),"0")</f>
        <v>4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10</v>
      </c>
      <c r="X264" s="381">
        <f>IFERROR(IF(W264="",0,CEILING((W264/$H264),1)*$H264),"")</f>
        <v>12.600000000000001</v>
      </c>
      <c r="Y264" s="36">
        <f>IFERROR(IF(X264=0,"",ROUNDUP(X264/H264,0)*0.00753),"")</f>
        <v>2.2589999999999999E-2</v>
      </c>
      <c r="Z264" s="56"/>
      <c r="AA264" s="57"/>
      <c r="AE264" s="64"/>
      <c r="BB264" s="219" t="s">
        <v>1</v>
      </c>
      <c r="BL264" s="64">
        <f>IFERROR(W264*I264/H264,"0")</f>
        <v>10.619047619047619</v>
      </c>
      <c r="BM264" s="64">
        <f>IFERROR(X264*I264/H264,"0")</f>
        <v>13.38</v>
      </c>
      <c r="BN264" s="64">
        <f>IFERROR(1/J264*(W264/H264),"0")</f>
        <v>1.5262515262515262E-2</v>
      </c>
      <c r="BO264" s="64">
        <f>IFERROR(1/J264*(X264/H264),"0")</f>
        <v>1.9230769230769232E-2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2.3809523809523809</v>
      </c>
      <c r="X267" s="382">
        <f>IFERROR(X264/H264,"0")+IFERROR(X265/H265,"0")+IFERROR(X266/H266,"0")</f>
        <v>3</v>
      </c>
      <c r="Y267" s="382">
        <f>IFERROR(IF(Y264="",0,Y264),"0")+IFERROR(IF(Y265="",0,Y265),"0")+IFERROR(IF(Y266="",0,Y266),"0")</f>
        <v>2.2589999999999999E-2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10</v>
      </c>
      <c r="X268" s="382">
        <f>IFERROR(SUM(X264:X266),"0")</f>
        <v>12.600000000000001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130</v>
      </c>
      <c r="X281" s="381">
        <f>IFERROR(IF(W281="",0,CEILING((W281/$H281),1)*$H281),"")</f>
        <v>132.6</v>
      </c>
      <c r="Y281" s="36">
        <f>IFERROR(IF(X281=0,"",ROUNDUP(X281/H281,0)*0.02175),"")</f>
        <v>0.36974999999999997</v>
      </c>
      <c r="Z281" s="56"/>
      <c r="AA281" s="57"/>
      <c r="AE281" s="64"/>
      <c r="BB281" s="230" t="s">
        <v>1</v>
      </c>
      <c r="BL281" s="64">
        <f>IFERROR(W281*I281/H281,"0")</f>
        <v>139.40000000000003</v>
      </c>
      <c r="BM281" s="64">
        <f>IFERROR(X281*I281/H281,"0")</f>
        <v>142.18800000000002</v>
      </c>
      <c r="BN281" s="64">
        <f>IFERROR(1/J281*(W281/H281),"0")</f>
        <v>0.29761904761904762</v>
      </c>
      <c r="BO281" s="64">
        <f>IFERROR(1/J281*(X281/H281),"0")</f>
        <v>0.30357142857142855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16.666666666666668</v>
      </c>
      <c r="X283" s="382">
        <f>IFERROR(X280/H280,"0")+IFERROR(X281/H281,"0")+IFERROR(X282/H282,"0")</f>
        <v>17</v>
      </c>
      <c r="Y283" s="382">
        <f>IFERROR(IF(Y280="",0,Y280),"0")+IFERROR(IF(Y281="",0,Y281),"0")+IFERROR(IF(Y282="",0,Y282),"0")</f>
        <v>0.36974999999999997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130</v>
      </c>
      <c r="X284" s="382">
        <f>IFERROR(SUM(X280:X282),"0")</f>
        <v>132.6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4</v>
      </c>
      <c r="X308" s="381">
        <f>IFERROR(IF(W308="",0,CEILING((W308/$H308),1)*$H308),"")</f>
        <v>5.4</v>
      </c>
      <c r="Y308" s="36">
        <f>IFERROR(IF(X308=0,"",ROUNDUP(X308/H308,0)*0.00753),"")</f>
        <v>2.2589999999999999E-2</v>
      </c>
      <c r="Z308" s="56"/>
      <c r="AA308" s="57"/>
      <c r="AE308" s="64"/>
      <c r="BB308" s="240" t="s">
        <v>1</v>
      </c>
      <c r="BL308" s="64">
        <f>IFERROR(W308*I308/H308,"0")</f>
        <v>4.5511111111111111</v>
      </c>
      <c r="BM308" s="64">
        <f>IFERROR(X308*I308/H308,"0")</f>
        <v>6.1440000000000001</v>
      </c>
      <c r="BN308" s="64">
        <f>IFERROR(1/J308*(W308/H308),"0")</f>
        <v>1.4245014245014245E-2</v>
      </c>
      <c r="BO308" s="64">
        <f>IFERROR(1/J308*(X308/H308),"0")</f>
        <v>1.9230769230769232E-2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2.2222222222222223</v>
      </c>
      <c r="X309" s="382">
        <f>IFERROR(X308/H308,"0")</f>
        <v>3</v>
      </c>
      <c r="Y309" s="382">
        <f>IFERROR(IF(Y308="",0,Y308),"0")</f>
        <v>2.2589999999999999E-2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4</v>
      </c>
      <c r="X310" s="382">
        <f>IFERROR(SUM(X308:X308),"0")</f>
        <v>5.4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600</v>
      </c>
      <c r="X326" s="381">
        <f t="shared" si="59"/>
        <v>600</v>
      </c>
      <c r="Y326" s="36">
        <f>IFERROR(IF(X326=0,"",ROUNDUP(X326/H326,0)*0.02175),"")</f>
        <v>0.86999999999999988</v>
      </c>
      <c r="Z326" s="56"/>
      <c r="AA326" s="57"/>
      <c r="AE326" s="64"/>
      <c r="BB326" s="247" t="s">
        <v>1</v>
      </c>
      <c r="BL326" s="64">
        <f t="shared" si="60"/>
        <v>619.20000000000005</v>
      </c>
      <c r="BM326" s="64">
        <f t="shared" si="61"/>
        <v>619.20000000000005</v>
      </c>
      <c r="BN326" s="64">
        <f t="shared" si="62"/>
        <v>0.83333333333333326</v>
      </c>
      <c r="BO326" s="64">
        <f t="shared" si="63"/>
        <v>0.83333333333333326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500</v>
      </c>
      <c r="X330" s="381">
        <f t="shared" si="59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51" t="s">
        <v>1</v>
      </c>
      <c r="BL330" s="64">
        <f t="shared" si="60"/>
        <v>516</v>
      </c>
      <c r="BM330" s="64">
        <f t="shared" si="61"/>
        <v>526.32000000000005</v>
      </c>
      <c r="BN330" s="64">
        <f t="shared" si="62"/>
        <v>0.69444444444444442</v>
      </c>
      <c r="BO330" s="64">
        <f t="shared" si="63"/>
        <v>0.70833333333333326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113.33333333333334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114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2.4794999999999998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1700</v>
      </c>
      <c r="X337" s="382">
        <f>IFERROR(SUM(X324:X335),"0")</f>
        <v>1710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586</v>
      </c>
      <c r="X339" s="381">
        <f>IFERROR(IF(W339="",0,CEILING((W339/$H339),1)*$H339),"")</f>
        <v>600</v>
      </c>
      <c r="Y339" s="36">
        <f>IFERROR(IF(X339=0,"",ROUNDUP(X339/H339,0)*0.02175),"")</f>
        <v>0.86999999999999988</v>
      </c>
      <c r="Z339" s="56"/>
      <c r="AA339" s="57"/>
      <c r="AE339" s="64"/>
      <c r="BB339" s="257" t="s">
        <v>1</v>
      </c>
      <c r="BL339" s="64">
        <f>IFERROR(W339*I339/H339,"0")</f>
        <v>604.75200000000007</v>
      </c>
      <c r="BM339" s="64">
        <f>IFERROR(X339*I339/H339,"0")</f>
        <v>619.20000000000005</v>
      </c>
      <c r="BN339" s="64">
        <f>IFERROR(1/J339*(W339/H339),"0")</f>
        <v>0.81388888888888888</v>
      </c>
      <c r="BO339" s="64">
        <f>IFERROR(1/J339*(X339/H339),"0")</f>
        <v>0.83333333333333326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39.06666666666667</v>
      </c>
      <c r="X341" s="382">
        <f>IFERROR(X339/H339,"0")+IFERROR(X340/H340,"0")</f>
        <v>40</v>
      </c>
      <c r="Y341" s="382">
        <f>IFERROR(IF(Y339="",0,Y339),"0")+IFERROR(IF(Y340="",0,Y340),"0")</f>
        <v>0.86999999999999988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586</v>
      </c>
      <c r="X342" s="382">
        <f>IFERROR(SUM(X339:X340),"0")</f>
        <v>600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46</v>
      </c>
      <c r="X346" s="381">
        <f>IFERROR(IF(W346="",0,CEILING((W346/$H346),1)*$H346),"")</f>
        <v>46.8</v>
      </c>
      <c r="Y346" s="36">
        <f>IFERROR(IF(X346=0,"",ROUNDUP(X346/H346,0)*0.02175),"")</f>
        <v>0.1305</v>
      </c>
      <c r="Z346" s="56"/>
      <c r="AA346" s="57"/>
      <c r="AE346" s="64"/>
      <c r="BB346" s="261" t="s">
        <v>1</v>
      </c>
      <c r="BL346" s="64">
        <f>IFERROR(W346*I346/H346,"0")</f>
        <v>49.326153846153851</v>
      </c>
      <c r="BM346" s="64">
        <f>IFERROR(X346*I346/H346,"0")</f>
        <v>50.184000000000005</v>
      </c>
      <c r="BN346" s="64">
        <f>IFERROR(1/J346*(W346/H346),"0")</f>
        <v>0.10531135531135531</v>
      </c>
      <c r="BO346" s="64">
        <f>IFERROR(1/J346*(X346/H346),"0")</f>
        <v>0.10714285714285714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5.8974358974358978</v>
      </c>
      <c r="X347" s="382">
        <f>IFERROR(X344/H344,"0")+IFERROR(X345/H345,"0")+IFERROR(X346/H346,"0")</f>
        <v>6</v>
      </c>
      <c r="Y347" s="382">
        <f>IFERROR(IF(Y344="",0,Y344),"0")+IFERROR(IF(Y345="",0,Y345),"0")+IFERROR(IF(Y346="",0,Y346),"0")</f>
        <v>0.1305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46</v>
      </c>
      <c r="X348" s="382">
        <f>IFERROR(SUM(X344:X346),"0")</f>
        <v>46.8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105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2" t="s">
        <v>1</v>
      </c>
      <c r="BL350" s="64">
        <f>IFERROR(W350*I350/H350,"0")</f>
        <v>112.5923076923077</v>
      </c>
      <c r="BM350" s="64">
        <f>IFERROR(X350*I350/H350,"0")</f>
        <v>117.09600000000002</v>
      </c>
      <c r="BN350" s="64">
        <f>IFERROR(1/J350*(W350/H350),"0")</f>
        <v>0.24038461538461536</v>
      </c>
      <c r="BO350" s="64">
        <f>IFERROR(1/J350*(X350/H350),"0")</f>
        <v>0.25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13.461538461538462</v>
      </c>
      <c r="X352" s="382">
        <f>IFERROR(X350/H350,"0")+IFERROR(X351/H351,"0")</f>
        <v>14</v>
      </c>
      <c r="Y352" s="382">
        <f>IFERROR(IF(Y350="",0,Y350),"0")+IFERROR(IF(Y351="",0,Y351),"0")</f>
        <v>0.30449999999999999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105</v>
      </c>
      <c r="X353" s="382">
        <f>IFERROR(SUM(X350:X351),"0")</f>
        <v>109.2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290</v>
      </c>
      <c r="X367" s="381">
        <f>IFERROR(IF(W367="",0,CEILING((W367/$H367),1)*$H367),"")</f>
        <v>296.39999999999998</v>
      </c>
      <c r="Y367" s="36">
        <f>IFERROR(IF(X367=0,"",ROUNDUP(X367/H367,0)*0.02175),"")</f>
        <v>0.8264999999999999</v>
      </c>
      <c r="Z367" s="56"/>
      <c r="AA367" s="57"/>
      <c r="AE367" s="64"/>
      <c r="BB367" s="269" t="s">
        <v>1</v>
      </c>
      <c r="BL367" s="64">
        <f>IFERROR(W367*I367/H367,"0")</f>
        <v>310.96923076923082</v>
      </c>
      <c r="BM367" s="64">
        <f>IFERROR(X367*I367/H367,"0")</f>
        <v>317.83200000000005</v>
      </c>
      <c r="BN367" s="64">
        <f>IFERROR(1/J367*(W367/H367),"0")</f>
        <v>0.66391941391941389</v>
      </c>
      <c r="BO367" s="64">
        <f>IFERROR(1/J367*(X367/H367),"0")</f>
        <v>0.67857142857142849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37.179487179487182</v>
      </c>
      <c r="X372" s="382">
        <f>IFERROR(X367/H367,"0")+IFERROR(X368/H368,"0")+IFERROR(X369/H369,"0")+IFERROR(X370/H370,"0")+IFERROR(X371/H371,"0")</f>
        <v>38</v>
      </c>
      <c r="Y372" s="382">
        <f>IFERROR(IF(Y367="",0,Y367),"0")+IFERROR(IF(Y368="",0,Y368),"0")+IFERROR(IF(Y369="",0,Y369),"0")+IFERROR(IF(Y370="",0,Y370),"0")+IFERROR(IF(Y371="",0,Y371),"0")</f>
        <v>0.8264999999999999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290</v>
      </c>
      <c r="X373" s="382">
        <f>IFERROR(SUM(X367:X371),"0")</f>
        <v>296.39999999999998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229</v>
      </c>
      <c r="X392" s="381">
        <f t="shared" si="64"/>
        <v>231</v>
      </c>
      <c r="Y392" s="36">
        <f t="shared" si="65"/>
        <v>0.41415000000000002</v>
      </c>
      <c r="Z392" s="56"/>
      <c r="AA392" s="57"/>
      <c r="AE392" s="64"/>
      <c r="BB392" s="283" t="s">
        <v>1</v>
      </c>
      <c r="BL392" s="64">
        <f t="shared" si="66"/>
        <v>241.54047619047617</v>
      </c>
      <c r="BM392" s="64">
        <f t="shared" si="67"/>
        <v>243.64999999999998</v>
      </c>
      <c r="BN392" s="64">
        <f t="shared" si="68"/>
        <v>0.34951159951159949</v>
      </c>
      <c r="BO392" s="64">
        <f t="shared" si="69"/>
        <v>0.35256410256410253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10</v>
      </c>
      <c r="X406" s="381">
        <f t="shared" si="64"/>
        <v>10.5</v>
      </c>
      <c r="Y406" s="36">
        <f t="shared" si="70"/>
        <v>2.5100000000000001E-2</v>
      </c>
      <c r="Z406" s="56"/>
      <c r="AA406" s="57"/>
      <c r="AE406" s="64"/>
      <c r="BB406" s="297" t="s">
        <v>1</v>
      </c>
      <c r="BL406" s="64">
        <f t="shared" si="66"/>
        <v>10.619047619047619</v>
      </c>
      <c r="BM406" s="64">
        <f t="shared" si="67"/>
        <v>11.149999999999999</v>
      </c>
      <c r="BN406" s="64">
        <f t="shared" si="68"/>
        <v>2.0350020350020353E-2</v>
      </c>
      <c r="BO406" s="64">
        <f t="shared" si="69"/>
        <v>2.1367521367521368E-2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59.285714285714278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60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0.43925000000000003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239</v>
      </c>
      <c r="X411" s="382">
        <f>IFERROR(SUM(X387:X409),"0")</f>
        <v>241.5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393</v>
      </c>
      <c r="X430" s="381">
        <f t="shared" si="71"/>
        <v>394.8</v>
      </c>
      <c r="Y430" s="36">
        <f>IFERROR(IF(X430=0,"",ROUNDUP(X430/H430,0)*0.00753),"")</f>
        <v>0.70782</v>
      </c>
      <c r="Z430" s="56"/>
      <c r="AA430" s="57"/>
      <c r="AE430" s="64"/>
      <c r="BB430" s="308" t="s">
        <v>1</v>
      </c>
      <c r="BL430" s="64">
        <f t="shared" si="72"/>
        <v>414.52142857142849</v>
      </c>
      <c r="BM430" s="64">
        <f t="shared" si="73"/>
        <v>416.41999999999996</v>
      </c>
      <c r="BN430" s="64">
        <f t="shared" si="74"/>
        <v>0.5998168498168498</v>
      </c>
      <c r="BO430" s="64">
        <f t="shared" si="75"/>
        <v>0.60256410256410253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93.571428571428569</v>
      </c>
      <c r="X437" s="382">
        <f>IFERROR(X429/H429,"0")+IFERROR(X430/H430,"0")+IFERROR(X431/H431,"0")+IFERROR(X432/H432,"0")+IFERROR(X433/H433,"0")+IFERROR(X434/H434,"0")+IFERROR(X435/H435,"0")+IFERROR(X436/H436,"0")</f>
        <v>94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0.70782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393</v>
      </c>
      <c r="X438" s="382">
        <f>IFERROR(SUM(X429:X436),"0")</f>
        <v>394.8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486</v>
      </c>
      <c r="X472" s="381">
        <f t="shared" si="77"/>
        <v>491.04</v>
      </c>
      <c r="Y472" s="36">
        <f t="shared" si="78"/>
        <v>1.1122799999999999</v>
      </c>
      <c r="Z472" s="56"/>
      <c r="AA472" s="57"/>
      <c r="AE472" s="64"/>
      <c r="BB472" s="325" t="s">
        <v>1</v>
      </c>
      <c r="BL472" s="64">
        <f t="shared" si="79"/>
        <v>519.13636363636363</v>
      </c>
      <c r="BM472" s="64">
        <f t="shared" si="80"/>
        <v>524.52</v>
      </c>
      <c r="BN472" s="64">
        <f t="shared" si="81"/>
        <v>0.88505244755244761</v>
      </c>
      <c r="BO472" s="64">
        <f t="shared" si="82"/>
        <v>0.89423076923076927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59</v>
      </c>
      <c r="X473" s="381">
        <f t="shared" si="77"/>
        <v>63.36</v>
      </c>
      <c r="Y473" s="36">
        <f t="shared" si="78"/>
        <v>0.14352000000000001</v>
      </c>
      <c r="Z473" s="56"/>
      <c r="AA473" s="57"/>
      <c r="AE473" s="64"/>
      <c r="BB473" s="326" t="s">
        <v>1</v>
      </c>
      <c r="BL473" s="64">
        <f t="shared" si="79"/>
        <v>63.022727272727266</v>
      </c>
      <c r="BM473" s="64">
        <f t="shared" si="80"/>
        <v>67.679999999999993</v>
      </c>
      <c r="BN473" s="64">
        <f t="shared" si="81"/>
        <v>0.1074446386946387</v>
      </c>
      <c r="BO473" s="64">
        <f t="shared" si="82"/>
        <v>0.11538461538461539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262</v>
      </c>
      <c r="X475" s="381">
        <f t="shared" si="77"/>
        <v>264</v>
      </c>
      <c r="Y475" s="36">
        <f t="shared" si="78"/>
        <v>0.59799999999999998</v>
      </c>
      <c r="Z475" s="56"/>
      <c r="AA475" s="57"/>
      <c r="AE475" s="64"/>
      <c r="BB475" s="328" t="s">
        <v>1</v>
      </c>
      <c r="BL475" s="64">
        <f t="shared" si="79"/>
        <v>279.86363636363632</v>
      </c>
      <c r="BM475" s="64">
        <f t="shared" si="80"/>
        <v>281.99999999999994</v>
      </c>
      <c r="BN475" s="64">
        <f t="shared" si="81"/>
        <v>0.47712703962703962</v>
      </c>
      <c r="BO475" s="64">
        <f t="shared" si="82"/>
        <v>0.48076923076923078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152.84090909090909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155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1.8538000000000001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807</v>
      </c>
      <c r="X482" s="382">
        <f>IFERROR(SUM(X471:X480),"0")</f>
        <v>818.4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202</v>
      </c>
      <c r="X484" s="381">
        <f>IFERROR(IF(W484="",0,CEILING((W484/$H484),1)*$H484),"")</f>
        <v>205.92000000000002</v>
      </c>
      <c r="Y484" s="36">
        <f>IFERROR(IF(X484=0,"",ROUNDUP(X484/H484,0)*0.01196),"")</f>
        <v>0.46644000000000002</v>
      </c>
      <c r="Z484" s="56"/>
      <c r="AA484" s="57"/>
      <c r="AE484" s="64"/>
      <c r="BB484" s="334" t="s">
        <v>1</v>
      </c>
      <c r="BL484" s="64">
        <f>IFERROR(W484*I484/H484,"0")</f>
        <v>215.77272727272725</v>
      </c>
      <c r="BM484" s="64">
        <f>IFERROR(X484*I484/H484,"0")</f>
        <v>219.95999999999998</v>
      </c>
      <c r="BN484" s="64">
        <f>IFERROR(1/J484*(W484/H484),"0")</f>
        <v>0.3678613053613054</v>
      </c>
      <c r="BO484" s="64">
        <f>IFERROR(1/J484*(X484/H484),"0")</f>
        <v>0.375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38.257575757575758</v>
      </c>
      <c r="X486" s="382">
        <f>IFERROR(X484/H484,"0")+IFERROR(X485/H485,"0")</f>
        <v>39</v>
      </c>
      <c r="Y486" s="382">
        <f>IFERROR(IF(Y484="",0,Y484),"0")+IFERROR(IF(Y485="",0,Y485),"0")</f>
        <v>0.46644000000000002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202</v>
      </c>
      <c r="X487" s="382">
        <f>IFERROR(SUM(X484:X485),"0")</f>
        <v>205.92000000000002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71</v>
      </c>
      <c r="X489" s="381">
        <f t="shared" ref="X489:X494" si="83">IFERROR(IF(W489="",0,CEILING((W489/$H489),1)*$H489),"")</f>
        <v>73.92</v>
      </c>
      <c r="Y489" s="36">
        <f>IFERROR(IF(X489=0,"",ROUNDUP(X489/H489,0)*0.01196),"")</f>
        <v>0.16744000000000001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75.840909090909093</v>
      </c>
      <c r="BM489" s="64">
        <f t="shared" ref="BM489:BM494" si="85">IFERROR(X489*I489/H489,"0")</f>
        <v>78.959999999999994</v>
      </c>
      <c r="BN489" s="64">
        <f t="shared" ref="BN489:BN494" si="86">IFERROR(1/J489*(W489/H489),"0")</f>
        <v>0.12929778554778554</v>
      </c>
      <c r="BO489" s="64">
        <f t="shared" ref="BO489:BO494" si="87">IFERROR(1/J489*(X489/H489),"0")</f>
        <v>0.13461538461538464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79</v>
      </c>
      <c r="X490" s="381">
        <f t="shared" si="83"/>
        <v>79.2</v>
      </c>
      <c r="Y490" s="36">
        <f>IFERROR(IF(X490=0,"",ROUNDUP(X490/H490,0)*0.01196),"")</f>
        <v>0.1794</v>
      </c>
      <c r="Z490" s="56"/>
      <c r="AA490" s="57"/>
      <c r="AE490" s="64"/>
      <c r="BB490" s="337" t="s">
        <v>1</v>
      </c>
      <c r="BL490" s="64">
        <f t="shared" si="84"/>
        <v>84.386363636363626</v>
      </c>
      <c r="BM490" s="64">
        <f t="shared" si="85"/>
        <v>84.6</v>
      </c>
      <c r="BN490" s="64">
        <f t="shared" si="86"/>
        <v>0.14386655011655011</v>
      </c>
      <c r="BO490" s="64">
        <f t="shared" si="87"/>
        <v>0.14423076923076925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103</v>
      </c>
      <c r="X491" s="381">
        <f t="shared" si="83"/>
        <v>105.60000000000001</v>
      </c>
      <c r="Y491" s="36">
        <f>IFERROR(IF(X491=0,"",ROUNDUP(X491/H491,0)*0.01196),"")</f>
        <v>0.2392</v>
      </c>
      <c r="Z491" s="56"/>
      <c r="AA491" s="57"/>
      <c r="AE491" s="64"/>
      <c r="BB491" s="338" t="s">
        <v>1</v>
      </c>
      <c r="BL491" s="64">
        <f t="shared" si="84"/>
        <v>110.02272727272727</v>
      </c>
      <c r="BM491" s="64">
        <f t="shared" si="85"/>
        <v>112.80000000000001</v>
      </c>
      <c r="BN491" s="64">
        <f t="shared" si="86"/>
        <v>0.18757284382284384</v>
      </c>
      <c r="BO491" s="64">
        <f t="shared" si="87"/>
        <v>0.19230769230769232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47.916666666666664</v>
      </c>
      <c r="X495" s="382">
        <f>IFERROR(X489/H489,"0")+IFERROR(X490/H490,"0")+IFERROR(X491/H491,"0")+IFERROR(X492/H492,"0")+IFERROR(X493/H493,"0")+IFERROR(X494/H494,"0")</f>
        <v>49</v>
      </c>
      <c r="Y495" s="382">
        <f>IFERROR(IF(Y489="",0,Y489),"0")+IFERROR(IF(Y490="",0,Y490),"0")+IFERROR(IF(Y491="",0,Y491),"0")+IFERROR(IF(Y492="",0,Y492),"0")+IFERROR(IF(Y493="",0,Y493),"0")+IFERROR(IF(Y494="",0,Y494),"0")</f>
        <v>0.58604000000000001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253</v>
      </c>
      <c r="X496" s="382">
        <f>IFERROR(SUM(X489:X494),"0")</f>
        <v>258.72000000000003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12</v>
      </c>
      <c r="X531" s="381">
        <f>IFERROR(IF(W531="",0,CEILING((W531/$H531),1)*$H531),"")</f>
        <v>12.600000000000001</v>
      </c>
      <c r="Y531" s="36">
        <f>IFERROR(IF(X531=0,"",ROUNDUP(X531/H531,0)*0.00753),"")</f>
        <v>2.2589999999999999E-2</v>
      </c>
      <c r="Z531" s="56"/>
      <c r="AA531" s="57"/>
      <c r="AE531" s="64"/>
      <c r="BB531" s="361" t="s">
        <v>1</v>
      </c>
      <c r="BL531" s="64">
        <f>IFERROR(W531*I531/H531,"0")</f>
        <v>12.742857142857142</v>
      </c>
      <c r="BM531" s="64">
        <f>IFERROR(X531*I531/H531,"0")</f>
        <v>13.38</v>
      </c>
      <c r="BN531" s="64">
        <f>IFERROR(1/J531*(W531/H531),"0")</f>
        <v>1.8315018315018316E-2</v>
      </c>
      <c r="BO531" s="64">
        <f>IFERROR(1/J531*(X531/H531),"0")</f>
        <v>1.9230769230769232E-2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2.8571428571428572</v>
      </c>
      <c r="X534" s="382">
        <f>IFERROR(X530/H530,"0")+IFERROR(X531/H531,"0")+IFERROR(X532/H532,"0")+IFERROR(X533/H533,"0")</f>
        <v>3</v>
      </c>
      <c r="Y534" s="382">
        <f>IFERROR(IF(Y530="",0,Y530),"0")+IFERROR(IF(Y531="",0,Y531),"0")+IFERROR(IF(Y532="",0,Y532),"0")+IFERROR(IF(Y533="",0,Y533),"0")</f>
        <v>2.2589999999999999E-2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12</v>
      </c>
      <c r="X535" s="382">
        <f>IFERROR(SUM(X530:X533),"0")</f>
        <v>12.600000000000001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132</v>
      </c>
      <c r="X537" s="381">
        <f>IFERROR(IF(W537="",0,CEILING((W537/$H537),1)*$H537),"")</f>
        <v>132.6</v>
      </c>
      <c r="Y537" s="36">
        <f>IFERROR(IF(X537=0,"",ROUNDUP(X537/H537,0)*0.02175),"")</f>
        <v>0.36974999999999997</v>
      </c>
      <c r="Z537" s="56"/>
      <c r="AA537" s="57"/>
      <c r="AE537" s="64"/>
      <c r="BB537" s="364" t="s">
        <v>1</v>
      </c>
      <c r="BL537" s="64">
        <f>IFERROR(W537*I537/H537,"0")</f>
        <v>141.54461538461538</v>
      </c>
      <c r="BM537" s="64">
        <f>IFERROR(X537*I537/H537,"0")</f>
        <v>142.18800000000002</v>
      </c>
      <c r="BN537" s="64">
        <f>IFERROR(1/J537*(W537/H537),"0")</f>
        <v>0.30219780219780218</v>
      </c>
      <c r="BO537" s="64">
        <f>IFERROR(1/J537*(X537/H537),"0")</f>
        <v>0.30357142857142855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16.923076923076923</v>
      </c>
      <c r="X540" s="382">
        <f>IFERROR(X537/H537,"0")+IFERROR(X538/H538,"0")+IFERROR(X539/H539,"0")</f>
        <v>17</v>
      </c>
      <c r="Y540" s="382">
        <f>IFERROR(IF(Y537="",0,Y537),"0")+IFERROR(IF(Y538="",0,Y538),"0")+IFERROR(IF(Y539="",0,Y539),"0")</f>
        <v>0.36974999999999997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132</v>
      </c>
      <c r="X541" s="382">
        <f>IFERROR(SUM(X537:X539),"0")</f>
        <v>132.6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7296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7424.7400000000007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7748.3051987456984</v>
      </c>
      <c r="X550" s="382">
        <f>IFERROR(SUM(BM22:BM546),"0")</f>
        <v>7884.5820000000003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14</v>
      </c>
      <c r="X551" s="38">
        <f>ROUNDUP(SUM(BO22:BO546),0)</f>
        <v>14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8098.3051987456984</v>
      </c>
      <c r="X552" s="382">
        <f>GrossWeightTotalR+PalletQtyTotalR*25</f>
        <v>8234.5820000000003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1394.3561873311876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1417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16.022839999999999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43.2</v>
      </c>
      <c r="D559" s="46">
        <f>IFERROR(X59*1,"0")+IFERROR(X60*1,"0")+IFERROR(X61*1,"0")+IFERROR(X62*1,"0")</f>
        <v>24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456.90000000000003</v>
      </c>
      <c r="F559" s="46">
        <f>IFERROR(X133*1,"0")+IFERROR(X134*1,"0")+IFERROR(X135*1,"0")+IFERROR(X136*1,"0")+IFERROR(X137*1,"0")</f>
        <v>42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94.5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1782.6000000000004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4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145.19999999999999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5.4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2466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296.39999999999998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241.5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394.8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1283.04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145.19999999999999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