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451B7F-B674-450B-9DBC-28DD0D1F26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X22" i="1"/>
  <c r="X25" i="1" s="1"/>
  <c r="O22" i="1"/>
  <c r="H10" i="1"/>
  <c r="A9" i="1"/>
  <c r="F10" i="1" s="1"/>
  <c r="D7" i="1"/>
  <c r="P6" i="1"/>
  <c r="O2" i="1"/>
  <c r="H9" i="1" l="1"/>
  <c r="A10" i="1"/>
  <c r="W552" i="1"/>
  <c r="X36" i="1"/>
  <c r="X56" i="1"/>
  <c r="X549" i="1" s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X24" i="1"/>
  <c r="F9" i="1"/>
  <c r="J9" i="1"/>
  <c r="Y22" i="1"/>
  <c r="Y24" i="1" s="1"/>
  <c r="BM22" i="1"/>
  <c r="BO22" i="1"/>
  <c r="W553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Y222" i="1" s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Y261" i="1" s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47" i="1" l="1"/>
  <c r="Y534" i="1"/>
  <c r="Y437" i="1"/>
  <c r="Y182" i="1"/>
  <c r="Y87" i="1"/>
  <c r="Y554" i="1" s="1"/>
  <c r="Y63" i="1"/>
  <c r="X551" i="1"/>
  <c r="Y372" i="1"/>
  <c r="Y283" i="1"/>
  <c r="Y239" i="1"/>
  <c r="Y201" i="1"/>
  <c r="Y519" i="1"/>
  <c r="Y495" i="1"/>
  <c r="Y481" i="1"/>
  <c r="Y410" i="1"/>
  <c r="Y336" i="1"/>
  <c r="X550" i="1"/>
  <c r="X552" i="1" s="1"/>
  <c r="X553" i="1"/>
  <c r="Y315" i="1"/>
  <c r="Y248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<sst xmlns="http://schemas.openxmlformats.org/spreadsheetml/2006/main" count="2423" uniqueCount="814">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</sst>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1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140</v>
      </c>
      <c r="X53" s="381">
        <f>IFERROR(IF(W53="",0,CEILING((W53/$H53),1)*$H53),"")</f>
        <v>140.4</v>
      </c>
      <c r="Y53" s="36">
        <f>IFERROR(IF(X53=0,"",ROUNDUP(X53/H53,0)*0.02175),"")</f>
        <v>0.28275</v>
      </c>
      <c r="Z53" s="56"/>
      <c r="AA53" s="57"/>
      <c r="AE53" s="64"/>
      <c r="BB53" s="79" t="s">
        <v>1</v>
      </c>
      <c r="BL53" s="64">
        <f>IFERROR(W53*I53/H53,"0")</f>
        <v>146.2222222222222</v>
      </c>
      <c r="BM53" s="64">
        <f>IFERROR(X53*I53/H53,"0")</f>
        <v>146.63999999999999</v>
      </c>
      <c r="BN53" s="64">
        <f>IFERROR(1/J53*(W53/H53),"0")</f>
        <v>0.23148148148148145</v>
      </c>
      <c r="BO53" s="64">
        <f>IFERROR(1/J53*(X53/H53),"0")</f>
        <v>0.23214285714285712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12.962962962962962</v>
      </c>
      <c r="X55" s="382">
        <f>IFERROR(X53/H53,"0")+IFERROR(X54/H54,"0")</f>
        <v>13</v>
      </c>
      <c r="Y55" s="382">
        <f>IFERROR(IF(Y53="",0,Y53),"0")+IFERROR(IF(Y54="",0,Y54),"0")</f>
        <v>0.28275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140</v>
      </c>
      <c r="X56" s="382">
        <f>IFERROR(SUM(X53:X54),"0")</f>
        <v>140.4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118</v>
      </c>
      <c r="X68" s="381">
        <f t="shared" si="6"/>
        <v>118.80000000000001</v>
      </c>
      <c r="Y68" s="36">
        <f t="shared" si="7"/>
        <v>0.23924999999999999</v>
      </c>
      <c r="Z68" s="56"/>
      <c r="AA68" s="57"/>
      <c r="AE68" s="64"/>
      <c r="BB68" s="86" t="s">
        <v>1</v>
      </c>
      <c r="BL68" s="64">
        <f t="shared" si="8"/>
        <v>123.24444444444444</v>
      </c>
      <c r="BM68" s="64">
        <f t="shared" si="9"/>
        <v>124.08</v>
      </c>
      <c r="BN68" s="64">
        <f t="shared" si="10"/>
        <v>0.19510582010582009</v>
      </c>
      <c r="BO68" s="64">
        <f t="shared" si="11"/>
        <v>0.19642857142857142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102</v>
      </c>
      <c r="X71" s="381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106.53333333333332</v>
      </c>
      <c r="BM71" s="64">
        <f t="shared" si="9"/>
        <v>112.8</v>
      </c>
      <c r="BN71" s="64">
        <f t="shared" si="10"/>
        <v>0.16865079365079363</v>
      </c>
      <c r="BO71" s="64">
        <f t="shared" si="11"/>
        <v>0.17857142857142855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172</v>
      </c>
      <c r="X73" s="381">
        <f t="shared" si="6"/>
        <v>179.2</v>
      </c>
      <c r="Y73" s="36">
        <f t="shared" si="7"/>
        <v>0.34799999999999998</v>
      </c>
      <c r="Z73" s="56"/>
      <c r="AA73" s="57"/>
      <c r="AE73" s="64"/>
      <c r="BB73" s="91" t="s">
        <v>1</v>
      </c>
      <c r="BL73" s="64">
        <f t="shared" si="8"/>
        <v>179.37142857142859</v>
      </c>
      <c r="BM73" s="64">
        <f t="shared" si="9"/>
        <v>186.88000000000002</v>
      </c>
      <c r="BN73" s="64">
        <f t="shared" si="10"/>
        <v>0.27423469387755101</v>
      </c>
      <c r="BO73" s="64">
        <f t="shared" si="11"/>
        <v>0.2857142857142857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35.727513227513228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0.80474999999999997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392</v>
      </c>
      <c r="X88" s="382">
        <f>IFERROR(SUM(X67:X86),"0")</f>
        <v>406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147</v>
      </c>
      <c r="X107" s="381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156.87</v>
      </c>
      <c r="BM107" s="64">
        <f t="shared" si="20"/>
        <v>161.35200000000003</v>
      </c>
      <c r="BN107" s="64">
        <f t="shared" si="21"/>
        <v>0.3125</v>
      </c>
      <c r="BO107" s="64">
        <f t="shared" si="22"/>
        <v>0.3214285714285714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7</v>
      </c>
      <c r="X115" s="381">
        <f t="shared" si="18"/>
        <v>7.1999999999999993</v>
      </c>
      <c r="Y115" s="36">
        <f>IFERROR(IF(X115=0,"",ROUNDUP(X115/H115,0)*0.00502),"")</f>
        <v>3.0120000000000001E-2</v>
      </c>
      <c r="Z115" s="56"/>
      <c r="AA115" s="57"/>
      <c r="AE115" s="64"/>
      <c r="BB115" s="124" t="s">
        <v>1</v>
      </c>
      <c r="BL115" s="64">
        <f t="shared" si="19"/>
        <v>7.583333333333333</v>
      </c>
      <c r="BM115" s="64">
        <f t="shared" si="20"/>
        <v>7.8</v>
      </c>
      <c r="BN115" s="64">
        <f t="shared" si="21"/>
        <v>2.4928774928774933E-2</v>
      </c>
      <c r="BO115" s="64">
        <f t="shared" si="22"/>
        <v>2.5641025641025644E-2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5</v>
      </c>
      <c r="X116" s="381">
        <f t="shared" si="18"/>
        <v>5.4</v>
      </c>
      <c r="Y116" s="36">
        <f>IFERROR(IF(X116=0,"",ROUNDUP(X116/H116,0)*0.00753),"")</f>
        <v>2.2589999999999999E-2</v>
      </c>
      <c r="Z116" s="56"/>
      <c r="AA116" s="57"/>
      <c r="AE116" s="64"/>
      <c r="BB116" s="125" t="s">
        <v>1</v>
      </c>
      <c r="BL116" s="64">
        <f t="shared" si="19"/>
        <v>5.5555555555555554</v>
      </c>
      <c r="BM116" s="64">
        <f t="shared" si="20"/>
        <v>6</v>
      </c>
      <c r="BN116" s="64">
        <f t="shared" si="21"/>
        <v>1.7806267806267807E-2</v>
      </c>
      <c r="BO116" s="64">
        <f t="shared" si="22"/>
        <v>1.9230769230769232E-2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26.111111111111114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27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0.44420999999999994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159</v>
      </c>
      <c r="X122" s="382">
        <f>IFERROR(SUM(X106:X120),"0")</f>
        <v>163.80000000000001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117</v>
      </c>
      <c r="X124" s="381">
        <f>IFERROR(IF(W124="",0,CEILING((W124/$H124),1)*$H124),"")</f>
        <v>117.60000000000001</v>
      </c>
      <c r="Y124" s="36">
        <f>IFERROR(IF(X124=0,"",ROUNDUP(X124/H124,0)*0.02175),"")</f>
        <v>0.30449999999999999</v>
      </c>
      <c r="Z124" s="56"/>
      <c r="AA124" s="57"/>
      <c r="AE124" s="64"/>
      <c r="BB124" s="130" t="s">
        <v>1</v>
      </c>
      <c r="BL124" s="64">
        <f>IFERROR(W124*I124/H124,"0")</f>
        <v>124.85571428571428</v>
      </c>
      <c r="BM124" s="64">
        <f>IFERROR(X124*I124/H124,"0")</f>
        <v>125.49600000000001</v>
      </c>
      <c r="BN124" s="64">
        <f>IFERROR(1/J124*(W124/H124),"0")</f>
        <v>0.24872448979591835</v>
      </c>
      <c r="BO124" s="64">
        <f>IFERROR(1/J124*(X124/H124),"0")</f>
        <v>0.25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13.928571428571429</v>
      </c>
      <c r="X129" s="382">
        <f>IFERROR(X124/H124,"0")+IFERROR(X125/H125,"0")+IFERROR(X126/H126,"0")+IFERROR(X127/H127,"0")+IFERROR(X128/H128,"0")</f>
        <v>14</v>
      </c>
      <c r="Y129" s="382">
        <f>IFERROR(IF(Y124="",0,Y124),"0")+IFERROR(IF(Y125="",0,Y125),"0")+IFERROR(IF(Y126="",0,Y126),"0")+IFERROR(IF(Y127="",0,Y127),"0")+IFERROR(IF(Y128="",0,Y128),"0")</f>
        <v>0.30449999999999999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117</v>
      </c>
      <c r="X130" s="382">
        <f>IFERROR(SUM(X124:X128),"0")</f>
        <v>117.60000000000001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179</v>
      </c>
      <c r="X134" s="381">
        <f>IFERROR(IF(W134="",0,CEILING((W134/$H134),1)*$H134),"")</f>
        <v>184.8</v>
      </c>
      <c r="Y134" s="36">
        <f>IFERROR(IF(X134=0,"",ROUNDUP(X134/H134,0)*0.02175),"")</f>
        <v>0.47849999999999998</v>
      </c>
      <c r="Z134" s="56"/>
      <c r="AA134" s="57"/>
      <c r="AE134" s="64"/>
      <c r="BB134" s="136" t="s">
        <v>1</v>
      </c>
      <c r="BL134" s="64">
        <f>IFERROR(W134*I134/H134,"0")</f>
        <v>190.89071428571427</v>
      </c>
      <c r="BM134" s="64">
        <f>IFERROR(X134*I134/H134,"0")</f>
        <v>197.07600000000002</v>
      </c>
      <c r="BN134" s="64">
        <f>IFERROR(1/J134*(W134/H134),"0")</f>
        <v>0.38052721088435371</v>
      </c>
      <c r="BO134" s="64">
        <f>IFERROR(1/J134*(X134/H134),"0")</f>
        <v>0.39285714285714285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21.30952380952381</v>
      </c>
      <c r="X138" s="382">
        <f>IFERROR(X133/H133,"0")+IFERROR(X134/H134,"0")+IFERROR(X135/H135,"0")+IFERROR(X136/H136,"0")+IFERROR(X137/H137,"0")</f>
        <v>22</v>
      </c>
      <c r="Y138" s="382">
        <f>IFERROR(IF(Y133="",0,Y133),"0")+IFERROR(IF(Y134="",0,Y134),"0")+IFERROR(IF(Y135="",0,Y135),"0")+IFERROR(IF(Y136="",0,Y136),"0")+IFERROR(IF(Y137="",0,Y137),"0")</f>
        <v>0.47849999999999998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179</v>
      </c>
      <c r="X139" s="382">
        <f>IFERROR(SUM(X133:X137),"0")</f>
        <v>184.8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141</v>
      </c>
      <c r="X174" s="381">
        <f t="shared" ref="X174:X181" si="28">IFERROR(IF(W174="",0,CEILING((W174/$H174),1)*$H174),"")</f>
        <v>145.80000000000001</v>
      </c>
      <c r="Y174" s="36">
        <f>IFERROR(IF(X174=0,"",ROUNDUP(X174/H174,0)*0.00937),"")</f>
        <v>0.25298999999999999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146.48333333333332</v>
      </c>
      <c r="BM174" s="64">
        <f t="shared" ref="BM174:BM181" si="30">IFERROR(X174*I174/H174,"0")</f>
        <v>151.47</v>
      </c>
      <c r="BN174" s="64">
        <f t="shared" ref="BN174:BN181" si="31">IFERROR(1/J174*(W174/H174),"0")</f>
        <v>0.21759259259259259</v>
      </c>
      <c r="BO174" s="64">
        <f t="shared" ref="BO174:BO181" si="32">IFERROR(1/J174*(X174/H174),"0")</f>
        <v>0.22500000000000001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162</v>
      </c>
      <c r="X175" s="381">
        <f t="shared" si="28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58" t="s">
        <v>1</v>
      </c>
      <c r="BL175" s="64">
        <f t="shared" si="29"/>
        <v>168.3</v>
      </c>
      <c r="BM175" s="64">
        <f t="shared" si="30"/>
        <v>168.3</v>
      </c>
      <c r="BN175" s="64">
        <f t="shared" si="31"/>
        <v>0.24999999999999997</v>
      </c>
      <c r="BO175" s="64">
        <f t="shared" si="32"/>
        <v>0.24999999999999997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56.111111111111107</v>
      </c>
      <c r="X182" s="382">
        <f>IFERROR(X174/H174,"0")+IFERROR(X175/H175,"0")+IFERROR(X176/H176,"0")+IFERROR(X177/H177,"0")+IFERROR(X178/H178,"0")+IFERROR(X179/H179,"0")+IFERROR(X180/H180,"0")+IFERROR(X181/H181,"0")</f>
        <v>57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0.53408999999999995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303</v>
      </c>
      <c r="X183" s="382">
        <f>IFERROR(SUM(X174:X181),"0")</f>
        <v>307.8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106</v>
      </c>
      <c r="X187" s="381">
        <f t="shared" si="33"/>
        <v>109.2</v>
      </c>
      <c r="Y187" s="36">
        <f>IFERROR(IF(X187=0,"",ROUNDUP(X187/H187,0)*0.02175),"")</f>
        <v>0.30449999999999999</v>
      </c>
      <c r="Z187" s="56"/>
      <c r="AA187" s="57"/>
      <c r="AE187" s="64"/>
      <c r="BB187" s="167" t="s">
        <v>1</v>
      </c>
      <c r="BL187" s="64">
        <f t="shared" si="34"/>
        <v>113.66461538461539</v>
      </c>
      <c r="BM187" s="64">
        <f t="shared" si="35"/>
        <v>117.09600000000002</v>
      </c>
      <c r="BN187" s="64">
        <f t="shared" si="36"/>
        <v>0.24267399267399264</v>
      </c>
      <c r="BO187" s="64">
        <f t="shared" si="37"/>
        <v>0.25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44</v>
      </c>
      <c r="X190" s="381">
        <f t="shared" si="33"/>
        <v>45.6</v>
      </c>
      <c r="Y190" s="36">
        <f>IFERROR(IF(X190=0,"",ROUNDUP(X190/H190,0)*0.00753),"")</f>
        <v>0.14307</v>
      </c>
      <c r="Z190" s="56"/>
      <c r="AA190" s="57"/>
      <c r="AE190" s="64"/>
      <c r="BB190" s="170" t="s">
        <v>1</v>
      </c>
      <c r="BL190" s="64">
        <f t="shared" si="34"/>
        <v>48.986666666666672</v>
      </c>
      <c r="BM190" s="64">
        <f t="shared" si="35"/>
        <v>50.768000000000008</v>
      </c>
      <c r="BN190" s="64">
        <f t="shared" si="36"/>
        <v>0.11752136752136753</v>
      </c>
      <c r="BO190" s="64">
        <f t="shared" si="37"/>
        <v>0.12179487179487179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57</v>
      </c>
      <c r="X192" s="381">
        <f t="shared" si="33"/>
        <v>57.599999999999994</v>
      </c>
      <c r="Y192" s="36">
        <f>IFERROR(IF(X192=0,"",ROUNDUP(X192/H192,0)*0.00753),"")</f>
        <v>0.18071999999999999</v>
      </c>
      <c r="Z192" s="56"/>
      <c r="AA192" s="57"/>
      <c r="AE192" s="64"/>
      <c r="BB192" s="172" t="s">
        <v>1</v>
      </c>
      <c r="BL192" s="64">
        <f t="shared" si="34"/>
        <v>61.750000000000007</v>
      </c>
      <c r="BM192" s="64">
        <f t="shared" si="35"/>
        <v>62.4</v>
      </c>
      <c r="BN192" s="64">
        <f t="shared" si="36"/>
        <v>0.15224358974358973</v>
      </c>
      <c r="BO192" s="64">
        <f t="shared" si="37"/>
        <v>0.15384615384615385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76</v>
      </c>
      <c r="X194" s="381">
        <f t="shared" si="33"/>
        <v>76.8</v>
      </c>
      <c r="Y194" s="36">
        <f t="shared" ref="Y194:Y200" si="38">IFERROR(IF(X194=0,"",ROUNDUP(X194/H194,0)*0.00753),"")</f>
        <v>0.24096000000000001</v>
      </c>
      <c r="Z194" s="56"/>
      <c r="AA194" s="57"/>
      <c r="AE194" s="64"/>
      <c r="BB194" s="174" t="s">
        <v>1</v>
      </c>
      <c r="BL194" s="64">
        <f t="shared" si="34"/>
        <v>85.183333333333337</v>
      </c>
      <c r="BM194" s="64">
        <f t="shared" si="35"/>
        <v>86.08</v>
      </c>
      <c r="BN194" s="64">
        <f t="shared" si="36"/>
        <v>0.20299145299145299</v>
      </c>
      <c r="BO194" s="64">
        <f t="shared" si="37"/>
        <v>0.20512820512820512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55</v>
      </c>
      <c r="X196" s="381">
        <f t="shared" si="33"/>
        <v>55.199999999999996</v>
      </c>
      <c r="Y196" s="36">
        <f t="shared" si="38"/>
        <v>0.17319000000000001</v>
      </c>
      <c r="Z196" s="56"/>
      <c r="AA196" s="57"/>
      <c r="AE196" s="64"/>
      <c r="BB196" s="176" t="s">
        <v>1</v>
      </c>
      <c r="BL196" s="64">
        <f t="shared" si="34"/>
        <v>61.233333333333341</v>
      </c>
      <c r="BM196" s="64">
        <f t="shared" si="35"/>
        <v>61.455999999999996</v>
      </c>
      <c r="BN196" s="64">
        <f t="shared" si="36"/>
        <v>0.14690170940170941</v>
      </c>
      <c r="BO196" s="64">
        <f t="shared" si="37"/>
        <v>0.14743589743589744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51</v>
      </c>
      <c r="X197" s="381">
        <f t="shared" si="33"/>
        <v>52.8</v>
      </c>
      <c r="Y197" s="36">
        <f t="shared" si="38"/>
        <v>0.16566</v>
      </c>
      <c r="Z197" s="56"/>
      <c r="AA197" s="57"/>
      <c r="AE197" s="64"/>
      <c r="BB197" s="177" t="s">
        <v>1</v>
      </c>
      <c r="BL197" s="64">
        <f t="shared" si="34"/>
        <v>56.780000000000008</v>
      </c>
      <c r="BM197" s="64">
        <f t="shared" si="35"/>
        <v>58.784000000000006</v>
      </c>
      <c r="BN197" s="64">
        <f t="shared" si="36"/>
        <v>0.13621794871794871</v>
      </c>
      <c r="BO197" s="64">
        <f t="shared" si="37"/>
        <v>0.14102564102564102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83</v>
      </c>
      <c r="X199" s="381">
        <f t="shared" si="33"/>
        <v>84</v>
      </c>
      <c r="Y199" s="36">
        <f t="shared" si="38"/>
        <v>0.26355000000000001</v>
      </c>
      <c r="Z199" s="56"/>
      <c r="AA199" s="57"/>
      <c r="AE199" s="64"/>
      <c r="BB199" s="179" t="s">
        <v>1</v>
      </c>
      <c r="BL199" s="64">
        <f t="shared" si="34"/>
        <v>92.40666666666668</v>
      </c>
      <c r="BM199" s="64">
        <f t="shared" si="35"/>
        <v>93.52000000000001</v>
      </c>
      <c r="BN199" s="64">
        <f t="shared" si="36"/>
        <v>0.22168803418803421</v>
      </c>
      <c r="BO199" s="64">
        <f t="shared" si="37"/>
        <v>0.22435897435897434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55</v>
      </c>
      <c r="X200" s="381">
        <f t="shared" si="33"/>
        <v>55.199999999999996</v>
      </c>
      <c r="Y200" s="36">
        <f t="shared" si="38"/>
        <v>0.17319000000000001</v>
      </c>
      <c r="Z200" s="56"/>
      <c r="AA200" s="57"/>
      <c r="AE200" s="64"/>
      <c r="BB200" s="180" t="s">
        <v>1</v>
      </c>
      <c r="BL200" s="64">
        <f t="shared" si="34"/>
        <v>61.37083333333333</v>
      </c>
      <c r="BM200" s="64">
        <f t="shared" si="35"/>
        <v>61.593999999999994</v>
      </c>
      <c r="BN200" s="64">
        <f t="shared" si="36"/>
        <v>0.14690170940170941</v>
      </c>
      <c r="BO200" s="64">
        <f t="shared" si="37"/>
        <v>0.14743589743589744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189.00641025641028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1.6448399999999999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527</v>
      </c>
      <c r="X202" s="382">
        <f>IFERROR(SUM(X185:X200),"0")</f>
        <v>536.4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59</v>
      </c>
      <c r="X207" s="381">
        <f>IFERROR(IF(W207="",0,CEILING((W207/$H207),1)*$H207),"")</f>
        <v>60</v>
      </c>
      <c r="Y207" s="36">
        <f>IFERROR(IF(X207=0,"",ROUNDUP(X207/H207,0)*0.00753),"")</f>
        <v>0.18825</v>
      </c>
      <c r="Z207" s="56"/>
      <c r="AA207" s="57"/>
      <c r="AE207" s="64"/>
      <c r="BB207" s="184" t="s">
        <v>1</v>
      </c>
      <c r="BL207" s="64">
        <f>IFERROR(W207*I207/H207,"0")</f>
        <v>65.686666666666667</v>
      </c>
      <c r="BM207" s="64">
        <f>IFERROR(X207*I207/H207,"0")</f>
        <v>66.800000000000011</v>
      </c>
      <c r="BN207" s="64">
        <f>IFERROR(1/J207*(W207/H207),"0")</f>
        <v>0.15758547008547011</v>
      </c>
      <c r="BO207" s="64">
        <f>IFERROR(1/J207*(X207/H207),"0")</f>
        <v>0.16025641025641024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60</v>
      </c>
      <c r="X208" s="381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49.583333333333336</v>
      </c>
      <c r="X209" s="382">
        <f>IFERROR(X204/H204,"0")+IFERROR(X205/H205,"0")+IFERROR(X206/H206,"0")+IFERROR(X207/H207,"0")+IFERROR(X208/H208,"0")</f>
        <v>50</v>
      </c>
      <c r="Y209" s="382">
        <f>IFERROR(IF(Y204="",0,Y204),"0")+IFERROR(IF(Y205="",0,Y205),"0")+IFERROR(IF(Y206="",0,Y206),"0")+IFERROR(IF(Y207="",0,Y207),"0")+IFERROR(IF(Y208="",0,Y208),"0")</f>
        <v>0.3765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119</v>
      </c>
      <c r="X210" s="382">
        <f>IFERROR(SUM(X204:X208),"0")</f>
        <v>120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22</v>
      </c>
      <c r="X216" s="381">
        <f t="shared" si="39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0"/>
        <v>22.910344827586208</v>
      </c>
      <c r="BM216" s="64">
        <f t="shared" si="41"/>
        <v>24.159999999999997</v>
      </c>
      <c r="BN216" s="64">
        <f t="shared" si="42"/>
        <v>3.3866995073891626E-2</v>
      </c>
      <c r="BO216" s="64">
        <f t="shared" si="43"/>
        <v>3.5714285714285712E-2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1.896551724137931</v>
      </c>
      <c r="X222" s="382">
        <f>IFERROR(X213/H213,"0")+IFERROR(X214/H214,"0")+IFERROR(X215/H215,"0")+IFERROR(X216/H216,"0")+IFERROR(X217/H217,"0")+IFERROR(X218/H218,"0")+IFERROR(X219/H219,"0")+IFERROR(X220/H220,"0")+IFERROR(X221/H221,"0")</f>
        <v>2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4.3499999999999997E-2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22</v>
      </c>
      <c r="X223" s="382">
        <f>IFERROR(SUM(X213:X221),"0")</f>
        <v>23.2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117</v>
      </c>
      <c r="X231" s="381">
        <f t="shared" ref="X231:X238" si="44">IFERROR(IF(W231="",0,CEILING((W231/$H231),1)*$H231),"")</f>
        <v>127.6</v>
      </c>
      <c r="Y231" s="36">
        <f>IFERROR(IF(X231=0,"",ROUNDUP(X231/H231,0)*0.02175),"")</f>
        <v>0.23924999999999999</v>
      </c>
      <c r="Z231" s="56"/>
      <c r="AA231" s="57"/>
      <c r="AE231" s="64"/>
      <c r="BB231" s="197" t="s">
        <v>1</v>
      </c>
      <c r="BL231" s="64">
        <f t="shared" ref="BL231:BL238" si="45">IFERROR(W231*I231/H231,"0")</f>
        <v>121.84137931034482</v>
      </c>
      <c r="BM231" s="64">
        <f t="shared" ref="BM231:BM238" si="46">IFERROR(X231*I231/H231,"0")</f>
        <v>132.88</v>
      </c>
      <c r="BN231" s="64">
        <f t="shared" ref="BN231:BN238" si="47">IFERROR(1/J231*(W231/H231),"0")</f>
        <v>0.18011083743842363</v>
      </c>
      <c r="BO231" s="64">
        <f t="shared" ref="BO231:BO238" si="48">IFERROR(1/J231*(X231/H231),"0")</f>
        <v>0.19642857142857142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6</v>
      </c>
      <c r="X235" s="381">
        <f t="shared" si="44"/>
        <v>8</v>
      </c>
      <c r="Y235" s="36">
        <f>IFERROR(IF(X235=0,"",ROUNDUP(X235/H235,0)*0.00937),"")</f>
        <v>1.874E-2</v>
      </c>
      <c r="Z235" s="56"/>
      <c r="AA235" s="57"/>
      <c r="AE235" s="64"/>
      <c r="BB235" s="201" t="s">
        <v>1</v>
      </c>
      <c r="BL235" s="64">
        <f t="shared" si="45"/>
        <v>6.36</v>
      </c>
      <c r="BM235" s="64">
        <f t="shared" si="46"/>
        <v>8.48</v>
      </c>
      <c r="BN235" s="64">
        <f t="shared" si="47"/>
        <v>1.2500000000000001E-2</v>
      </c>
      <c r="BO235" s="64">
        <f t="shared" si="48"/>
        <v>1.6666666666666666E-2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11.586206896551724</v>
      </c>
      <c r="X239" s="382">
        <f>IFERROR(X231/H231,"0")+IFERROR(X232/H232,"0")+IFERROR(X233/H233,"0")+IFERROR(X234/H234,"0")+IFERROR(X235/H235,"0")+IFERROR(X236/H236,"0")+IFERROR(X237/H237,"0")+IFERROR(X238/H238,"0")</f>
        <v>13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0.25799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123</v>
      </c>
      <c r="X240" s="382">
        <f>IFERROR(SUM(X231:X238),"0")</f>
        <v>135.6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11</v>
      </c>
      <c r="X264" s="381">
        <f>IFERROR(IF(W264="",0,CEILING((W264/$H264),1)*$H264),"")</f>
        <v>12.600000000000001</v>
      </c>
      <c r="Y264" s="36">
        <f>IFERROR(IF(X264=0,"",ROUNDUP(X264/H264,0)*0.00753),"")</f>
        <v>2.2589999999999999E-2</v>
      </c>
      <c r="Z264" s="56"/>
      <c r="AA264" s="57"/>
      <c r="AE264" s="64"/>
      <c r="BB264" s="219" t="s">
        <v>1</v>
      </c>
      <c r="BL264" s="64">
        <f>IFERROR(W264*I264/H264,"0")</f>
        <v>11.68095238095238</v>
      </c>
      <c r="BM264" s="64">
        <f>IFERROR(X264*I264/H264,"0")</f>
        <v>13.38</v>
      </c>
      <c r="BN264" s="64">
        <f>IFERROR(1/J264*(W264/H264),"0")</f>
        <v>1.6788766788766788E-2</v>
      </c>
      <c r="BO264" s="64">
        <f>IFERROR(1/J264*(X264/H264),"0")</f>
        <v>1.9230769230769232E-2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2.6190476190476191</v>
      </c>
      <c r="X267" s="382">
        <f>IFERROR(X264/H264,"0")+IFERROR(X265/H265,"0")+IFERROR(X266/H266,"0")</f>
        <v>3</v>
      </c>
      <c r="Y267" s="382">
        <f>IFERROR(IF(Y264="",0,Y264),"0")+IFERROR(IF(Y265="",0,Y265),"0")+IFERROR(IF(Y266="",0,Y266),"0")</f>
        <v>2.2589999999999999E-2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11</v>
      </c>
      <c r="X268" s="382">
        <f>IFERROR(SUM(X264:X266),"0")</f>
        <v>12.600000000000001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164</v>
      </c>
      <c r="X281" s="381">
        <f>IFERROR(IF(W281="",0,CEILING((W281/$H281),1)*$H281),"")</f>
        <v>171.6</v>
      </c>
      <c r="Y281" s="36">
        <f>IFERROR(IF(X281=0,"",ROUNDUP(X281/H281,0)*0.02175),"")</f>
        <v>0.47849999999999998</v>
      </c>
      <c r="Z281" s="56"/>
      <c r="AA281" s="57"/>
      <c r="AE281" s="64"/>
      <c r="BB281" s="230" t="s">
        <v>1</v>
      </c>
      <c r="BL281" s="64">
        <f>IFERROR(W281*I281/H281,"0")</f>
        <v>175.85846153846157</v>
      </c>
      <c r="BM281" s="64">
        <f>IFERROR(X281*I281/H281,"0")</f>
        <v>184.00800000000001</v>
      </c>
      <c r="BN281" s="64">
        <f>IFERROR(1/J281*(W281/H281),"0")</f>
        <v>0.37545787545787546</v>
      </c>
      <c r="BO281" s="64">
        <f>IFERROR(1/J281*(X281/H281),"0")</f>
        <v>0.39285714285714285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73</v>
      </c>
      <c r="X282" s="381">
        <f>IFERROR(IF(W282="",0,CEILING((W282/$H282),1)*$H282),"")</f>
        <v>75.600000000000009</v>
      </c>
      <c r="Y282" s="36">
        <f>IFERROR(IF(X282=0,"",ROUNDUP(X282/H282,0)*0.02175),"")</f>
        <v>0.19574999999999998</v>
      </c>
      <c r="Z282" s="56"/>
      <c r="AA282" s="57"/>
      <c r="AE282" s="64"/>
      <c r="BB282" s="231" t="s">
        <v>1</v>
      </c>
      <c r="BL282" s="64">
        <f>IFERROR(W282*I282/H282,"0")</f>
        <v>77.901428571428582</v>
      </c>
      <c r="BM282" s="64">
        <f>IFERROR(X282*I282/H282,"0")</f>
        <v>80.676000000000016</v>
      </c>
      <c r="BN282" s="64">
        <f>IFERROR(1/J282*(W282/H282),"0")</f>
        <v>0.15518707482993196</v>
      </c>
      <c r="BO282" s="64">
        <f>IFERROR(1/J282*(X282/H282),"0")</f>
        <v>0.1607142857142857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29.716117216117215</v>
      </c>
      <c r="X283" s="382">
        <f>IFERROR(X280/H280,"0")+IFERROR(X281/H281,"0")+IFERROR(X282/H282,"0")</f>
        <v>31</v>
      </c>
      <c r="Y283" s="382">
        <f>IFERROR(IF(Y280="",0,Y280),"0")+IFERROR(IF(Y281="",0,Y281),"0")+IFERROR(IF(Y282="",0,Y282),"0")</f>
        <v>0.67425000000000002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237</v>
      </c>
      <c r="X284" s="382">
        <f>IFERROR(SUM(X280:X282),"0")</f>
        <v>247.2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10</v>
      </c>
      <c r="X288" s="381">
        <f>IFERROR(IF(W288="",0,CEILING((W288/$H288),1)*$H288),"")</f>
        <v>10.199999999999999</v>
      </c>
      <c r="Y288" s="36">
        <f>IFERROR(IF(X288=0,"",ROUNDUP(X288/H288,0)*0.00753),"")</f>
        <v>3.0120000000000001E-2</v>
      </c>
      <c r="Z288" s="56"/>
      <c r="AA288" s="57"/>
      <c r="AE288" s="64"/>
      <c r="BB288" s="234" t="s">
        <v>1</v>
      </c>
      <c r="BL288" s="64">
        <f>IFERROR(W288*I288/H288,"0")</f>
        <v>11.372549019607844</v>
      </c>
      <c r="BM288" s="64">
        <f>IFERROR(X288*I288/H288,"0")</f>
        <v>11.6</v>
      </c>
      <c r="BN288" s="64">
        <f>IFERROR(1/J288*(W288/H288),"0")</f>
        <v>2.513826043237808E-2</v>
      </c>
      <c r="BO288" s="64">
        <f>IFERROR(1/J288*(X288/H288),"0")</f>
        <v>2.564102564102564E-2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3.9215686274509807</v>
      </c>
      <c r="X289" s="382">
        <f>IFERROR(X286/H286,"0")+IFERROR(X287/H287,"0")+IFERROR(X288/H288,"0")</f>
        <v>4</v>
      </c>
      <c r="Y289" s="382">
        <f>IFERROR(IF(Y286="",0,Y286),"0")+IFERROR(IF(Y287="",0,Y287),"0")+IFERROR(IF(Y288="",0,Y288),"0")</f>
        <v>3.0120000000000001E-2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10</v>
      </c>
      <c r="X290" s="382">
        <f>IFERROR(SUM(X286:X288),"0")</f>
        <v>10.199999999999999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667</v>
      </c>
      <c r="X326" s="381">
        <f t="shared" si="59"/>
        <v>675</v>
      </c>
      <c r="Y326" s="36">
        <f>IFERROR(IF(X326=0,"",ROUNDUP(X326/H326,0)*0.02175),"")</f>
        <v>0.9787499999999999</v>
      </c>
      <c r="Z326" s="56"/>
      <c r="AA326" s="57"/>
      <c r="AE326" s="64"/>
      <c r="BB326" s="247" t="s">
        <v>1</v>
      </c>
      <c r="BL326" s="64">
        <f t="shared" si="60"/>
        <v>688.34399999999994</v>
      </c>
      <c r="BM326" s="64">
        <f t="shared" si="61"/>
        <v>696.6</v>
      </c>
      <c r="BN326" s="64">
        <f t="shared" si="62"/>
        <v>0.92638888888888893</v>
      </c>
      <c r="BO326" s="64">
        <f t="shared" si="63"/>
        <v>0.9375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683</v>
      </c>
      <c r="X328" s="381">
        <f t="shared" si="59"/>
        <v>690</v>
      </c>
      <c r="Y328" s="36">
        <f>IFERROR(IF(X328=0,"",ROUNDUP(X328/H328,0)*0.02175),"")</f>
        <v>1.0004999999999999</v>
      </c>
      <c r="Z328" s="56"/>
      <c r="AA328" s="57"/>
      <c r="AE328" s="64"/>
      <c r="BB328" s="249" t="s">
        <v>1</v>
      </c>
      <c r="BL328" s="64">
        <f t="shared" si="60"/>
        <v>704.85599999999999</v>
      </c>
      <c r="BM328" s="64">
        <f t="shared" si="61"/>
        <v>712.08</v>
      </c>
      <c r="BN328" s="64">
        <f t="shared" si="62"/>
        <v>0.94861111111111107</v>
      </c>
      <c r="BO328" s="64">
        <f t="shared" si="63"/>
        <v>0.95833333333333326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371</v>
      </c>
      <c r="X330" s="381">
        <f t="shared" si="59"/>
        <v>375</v>
      </c>
      <c r="Y330" s="36">
        <f>IFERROR(IF(X330=0,"",ROUNDUP(X330/H330,0)*0.02175),"")</f>
        <v>0.54374999999999996</v>
      </c>
      <c r="Z330" s="56"/>
      <c r="AA330" s="57"/>
      <c r="AE330" s="64"/>
      <c r="BB330" s="251" t="s">
        <v>1</v>
      </c>
      <c r="BL330" s="64">
        <f t="shared" si="60"/>
        <v>382.87200000000001</v>
      </c>
      <c r="BM330" s="64">
        <f t="shared" si="61"/>
        <v>387</v>
      </c>
      <c r="BN330" s="64">
        <f t="shared" si="62"/>
        <v>0.51527777777777772</v>
      </c>
      <c r="BO330" s="64">
        <f t="shared" si="63"/>
        <v>0.52083333333333326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114.73333333333333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116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2.5229999999999997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1721</v>
      </c>
      <c r="X337" s="382">
        <f>IFERROR(SUM(X324:X335),"0")</f>
        <v>1740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343</v>
      </c>
      <c r="X339" s="381">
        <f>IFERROR(IF(W339="",0,CEILING((W339/$H339),1)*$H339),"")</f>
        <v>345</v>
      </c>
      <c r="Y339" s="36">
        <f>IFERROR(IF(X339=0,"",ROUNDUP(X339/H339,0)*0.02175),"")</f>
        <v>0.50024999999999997</v>
      </c>
      <c r="Z339" s="56"/>
      <c r="AA339" s="57"/>
      <c r="AE339" s="64"/>
      <c r="BB339" s="257" t="s">
        <v>1</v>
      </c>
      <c r="BL339" s="64">
        <f>IFERROR(W339*I339/H339,"0")</f>
        <v>353.976</v>
      </c>
      <c r="BM339" s="64">
        <f>IFERROR(X339*I339/H339,"0")</f>
        <v>356.04</v>
      </c>
      <c r="BN339" s="64">
        <f>IFERROR(1/J339*(W339/H339),"0")</f>
        <v>0.47638888888888886</v>
      </c>
      <c r="BO339" s="64">
        <f>IFERROR(1/J339*(X339/H339),"0")</f>
        <v>0.47916666666666663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22.866666666666667</v>
      </c>
      <c r="X341" s="382">
        <f>IFERROR(X339/H339,"0")+IFERROR(X340/H340,"0")</f>
        <v>23</v>
      </c>
      <c r="Y341" s="382">
        <f>IFERROR(IF(Y339="",0,Y339),"0")+IFERROR(IF(Y340="",0,Y340),"0")</f>
        <v>0.50024999999999997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343</v>
      </c>
      <c r="X342" s="382">
        <f>IFERROR(SUM(X339:X340),"0")</f>
        <v>345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111</v>
      </c>
      <c r="X346" s="381">
        <f>IFERROR(IF(W346="",0,CEILING((W346/$H346),1)*$H346),"")</f>
        <v>117</v>
      </c>
      <c r="Y346" s="36">
        <f>IFERROR(IF(X346=0,"",ROUNDUP(X346/H346,0)*0.02175),"")</f>
        <v>0.32624999999999998</v>
      </c>
      <c r="Z346" s="56"/>
      <c r="AA346" s="57"/>
      <c r="AE346" s="64"/>
      <c r="BB346" s="261" t="s">
        <v>1</v>
      </c>
      <c r="BL346" s="64">
        <f>IFERROR(W346*I346/H346,"0")</f>
        <v>119.02615384615386</v>
      </c>
      <c r="BM346" s="64">
        <f>IFERROR(X346*I346/H346,"0")</f>
        <v>125.46000000000001</v>
      </c>
      <c r="BN346" s="64">
        <f>IFERROR(1/J346*(W346/H346),"0")</f>
        <v>0.25412087912087911</v>
      </c>
      <c r="BO346" s="64">
        <f>IFERROR(1/J346*(X346/H346),"0")</f>
        <v>0.26785714285714285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14.230769230769232</v>
      </c>
      <c r="X347" s="382">
        <f>IFERROR(X344/H344,"0")+IFERROR(X345/H345,"0")+IFERROR(X346/H346,"0")</f>
        <v>15</v>
      </c>
      <c r="Y347" s="382">
        <f>IFERROR(IF(Y344="",0,Y344),"0")+IFERROR(IF(Y345="",0,Y345),"0")+IFERROR(IF(Y346="",0,Y346),"0")</f>
        <v>0.32624999999999998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111</v>
      </c>
      <c r="X348" s="382">
        <f>IFERROR(SUM(X344:X346),"0")</f>
        <v>117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277</v>
      </c>
      <c r="X367" s="381">
        <f>IFERROR(IF(W367="",0,CEILING((W367/$H367),1)*$H367),"")</f>
        <v>280.8</v>
      </c>
      <c r="Y367" s="36">
        <f>IFERROR(IF(X367=0,"",ROUNDUP(X367/H367,0)*0.02175),"")</f>
        <v>0.78299999999999992</v>
      </c>
      <c r="Z367" s="56"/>
      <c r="AA367" s="57"/>
      <c r="AE367" s="64"/>
      <c r="BB367" s="269" t="s">
        <v>1</v>
      </c>
      <c r="BL367" s="64">
        <f>IFERROR(W367*I367/H367,"0")</f>
        <v>297.02923076923082</v>
      </c>
      <c r="BM367" s="64">
        <f>IFERROR(X367*I367/H367,"0")</f>
        <v>301.10400000000004</v>
      </c>
      <c r="BN367" s="64">
        <f>IFERROR(1/J367*(W367/H367),"0")</f>
        <v>0.63415750915750912</v>
      </c>
      <c r="BO367" s="64">
        <f>IFERROR(1/J367*(X367/H367),"0")</f>
        <v>0.64285714285714279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35.512820512820511</v>
      </c>
      <c r="X372" s="382">
        <f>IFERROR(X367/H367,"0")+IFERROR(X368/H368,"0")+IFERROR(X369/H369,"0")+IFERROR(X370/H370,"0")+IFERROR(X371/H371,"0")</f>
        <v>36</v>
      </c>
      <c r="Y372" s="382">
        <f>IFERROR(IF(Y367="",0,Y367),"0")+IFERROR(IF(Y368="",0,Y368),"0")+IFERROR(IF(Y369="",0,Y369),"0")+IFERROR(IF(Y370="",0,Y370),"0")+IFERROR(IF(Y371="",0,Y371),"0")</f>
        <v>0.78299999999999992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277</v>
      </c>
      <c r="X373" s="382">
        <f>IFERROR(SUM(X367:X371),"0")</f>
        <v>280.8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65</v>
      </c>
      <c r="X387" s="381">
        <f t="shared" ref="X387:X409" si="64">IFERROR(IF(W387="",0,CEILING((W387/$H387),1)*$H387),"")</f>
        <v>67.2</v>
      </c>
      <c r="Y387" s="36">
        <f t="shared" ref="Y387:Y393" si="65">IFERROR(IF(X387=0,"",ROUNDUP(X387/H387,0)*0.00753),"")</f>
        <v>0.12048</v>
      </c>
      <c r="Z387" s="56"/>
      <c r="AA387" s="57"/>
      <c r="AE387" s="64"/>
      <c r="BB387" s="278" t="s">
        <v>1</v>
      </c>
      <c r="BL387" s="64">
        <f t="shared" ref="BL387:BL409" si="66">IFERROR(W387*I387/H387,"0")</f>
        <v>68.55952380952381</v>
      </c>
      <c r="BM387" s="64">
        <f t="shared" ref="BM387:BM409" si="67">IFERROR(X387*I387/H387,"0")</f>
        <v>70.88</v>
      </c>
      <c r="BN387" s="64">
        <f t="shared" ref="BN387:BN409" si="68">IFERROR(1/J387*(W387/H387),"0")</f>
        <v>9.9206349206349201E-2</v>
      </c>
      <c r="BO387" s="64">
        <f t="shared" ref="BO387:BO409" si="69">IFERROR(1/J387*(X387/H387),"0")</f>
        <v>0.10256410256410256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153</v>
      </c>
      <c r="X392" s="381">
        <f t="shared" si="64"/>
        <v>155.4</v>
      </c>
      <c r="Y392" s="36">
        <f t="shared" si="65"/>
        <v>0.27861000000000002</v>
      </c>
      <c r="Z392" s="56"/>
      <c r="AA392" s="57"/>
      <c r="AE392" s="64"/>
      <c r="BB392" s="283" t="s">
        <v>1</v>
      </c>
      <c r="BL392" s="64">
        <f t="shared" si="66"/>
        <v>161.37857142857141</v>
      </c>
      <c r="BM392" s="64">
        <f t="shared" si="67"/>
        <v>163.91</v>
      </c>
      <c r="BN392" s="64">
        <f t="shared" si="68"/>
        <v>0.23351648351648346</v>
      </c>
      <c r="BO392" s="64">
        <f t="shared" si="69"/>
        <v>0.23717948717948717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19</v>
      </c>
      <c r="X406" s="381">
        <f t="shared" si="64"/>
        <v>21</v>
      </c>
      <c r="Y406" s="36">
        <f t="shared" si="70"/>
        <v>5.0200000000000002E-2</v>
      </c>
      <c r="Z406" s="56"/>
      <c r="AA406" s="57"/>
      <c r="AE406" s="64"/>
      <c r="BB406" s="297" t="s">
        <v>1</v>
      </c>
      <c r="BL406" s="64">
        <f t="shared" si="66"/>
        <v>20.176190476190474</v>
      </c>
      <c r="BM406" s="64">
        <f t="shared" si="67"/>
        <v>22.299999999999997</v>
      </c>
      <c r="BN406" s="64">
        <f t="shared" si="68"/>
        <v>3.8665038665038669E-2</v>
      </c>
      <c r="BO406" s="64">
        <f t="shared" si="69"/>
        <v>4.2735042735042736E-2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60.952380952380949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63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0.44929000000000008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237</v>
      </c>
      <c r="X411" s="382">
        <f>IFERROR(SUM(X387:X409),"0")</f>
        <v>243.60000000000002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137</v>
      </c>
      <c r="X430" s="381">
        <f t="shared" si="71"/>
        <v>138.6</v>
      </c>
      <c r="Y430" s="36">
        <f>IFERROR(IF(X430=0,"",ROUNDUP(X430/H430,0)*0.00753),"")</f>
        <v>0.24849000000000002</v>
      </c>
      <c r="Z430" s="56"/>
      <c r="AA430" s="57"/>
      <c r="AE430" s="64"/>
      <c r="BB430" s="308" t="s">
        <v>1</v>
      </c>
      <c r="BL430" s="64">
        <f t="shared" si="72"/>
        <v>144.50238095238095</v>
      </c>
      <c r="BM430" s="64">
        <f t="shared" si="73"/>
        <v>146.18999999999997</v>
      </c>
      <c r="BN430" s="64">
        <f t="shared" si="74"/>
        <v>0.2090964590964591</v>
      </c>
      <c r="BO430" s="64">
        <f t="shared" si="75"/>
        <v>0.21153846153846154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32.61904761904762</v>
      </c>
      <c r="X437" s="382">
        <f>IFERROR(X429/H429,"0")+IFERROR(X430/H430,"0")+IFERROR(X431/H431,"0")+IFERROR(X432/H432,"0")+IFERROR(X433/H433,"0")+IFERROR(X434/H434,"0")+IFERROR(X435/H435,"0")+IFERROR(X436/H436,"0")</f>
        <v>33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0.24849000000000002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137</v>
      </c>
      <c r="X438" s="382">
        <f>IFERROR(SUM(X429:X436),"0")</f>
        <v>138.6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2</v>
      </c>
      <c r="X448" s="381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64"/>
      <c r="BB448" s="317" t="s">
        <v>1</v>
      </c>
      <c r="BL448" s="64">
        <f>IFERROR(W448*I448/H448,"0")</f>
        <v>2.4</v>
      </c>
      <c r="BM448" s="64">
        <f>IFERROR(X448*I448/H448,"0")</f>
        <v>3.6</v>
      </c>
      <c r="BN448" s="64">
        <f>IFERROR(1/J448*(W448/H448),"0")</f>
        <v>3.3333333333333331E-3</v>
      </c>
      <c r="BO448" s="64">
        <f>IFERROR(1/J448*(X448/H448),"0")</f>
        <v>5.0000000000000001E-3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0.66666666666666663</v>
      </c>
      <c r="X449" s="382">
        <f>IFERROR(X448/H448,"0")</f>
        <v>1</v>
      </c>
      <c r="Y449" s="382">
        <f>IFERROR(IF(Y448="",0,Y448),"0")</f>
        <v>6.2700000000000004E-3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2</v>
      </c>
      <c r="X450" s="382">
        <f>IFERROR(SUM(X448:X448),"0")</f>
        <v>3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208</v>
      </c>
      <c r="X472" s="381">
        <f t="shared" si="77"/>
        <v>211.20000000000002</v>
      </c>
      <c r="Y472" s="36">
        <f t="shared" si="78"/>
        <v>0.47839999999999999</v>
      </c>
      <c r="Z472" s="56"/>
      <c r="AA472" s="57"/>
      <c r="AE472" s="64"/>
      <c r="BB472" s="325" t="s">
        <v>1</v>
      </c>
      <c r="BL472" s="64">
        <f t="shared" si="79"/>
        <v>222.18181818181816</v>
      </c>
      <c r="BM472" s="64">
        <f t="shared" si="80"/>
        <v>225.60000000000002</v>
      </c>
      <c r="BN472" s="64">
        <f t="shared" si="81"/>
        <v>0.37878787878787878</v>
      </c>
      <c r="BO472" s="64">
        <f t="shared" si="82"/>
        <v>0.38461538461538464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227</v>
      </c>
      <c r="X475" s="381">
        <f t="shared" si="77"/>
        <v>227.04000000000002</v>
      </c>
      <c r="Y475" s="36">
        <f t="shared" si="78"/>
        <v>0.51427999999999996</v>
      </c>
      <c r="Z475" s="56"/>
      <c r="AA475" s="57"/>
      <c r="AE475" s="64"/>
      <c r="BB475" s="328" t="s">
        <v>1</v>
      </c>
      <c r="BL475" s="64">
        <f t="shared" si="79"/>
        <v>242.47727272727272</v>
      </c>
      <c r="BM475" s="64">
        <f t="shared" si="80"/>
        <v>242.51999999999998</v>
      </c>
      <c r="BN475" s="64">
        <f t="shared" si="81"/>
        <v>0.41338869463869465</v>
      </c>
      <c r="BO475" s="64">
        <f t="shared" si="82"/>
        <v>0.41346153846153849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82.386363636363626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83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0.99268000000000001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435</v>
      </c>
      <c r="X482" s="382">
        <f>IFERROR(SUM(X471:X480),"0")</f>
        <v>438.24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170</v>
      </c>
      <c r="X484" s="381">
        <f>IFERROR(IF(W484="",0,CEILING((W484/$H484),1)*$H484),"")</f>
        <v>174.24</v>
      </c>
      <c r="Y484" s="36">
        <f>IFERROR(IF(X484=0,"",ROUNDUP(X484/H484,0)*0.01196),"")</f>
        <v>0.39468000000000003</v>
      </c>
      <c r="Z484" s="56"/>
      <c r="AA484" s="57"/>
      <c r="AE484" s="64"/>
      <c r="BB484" s="334" t="s">
        <v>1</v>
      </c>
      <c r="BL484" s="64">
        <f>IFERROR(W484*I484/H484,"0")</f>
        <v>181.59090909090907</v>
      </c>
      <c r="BM484" s="64">
        <f>IFERROR(X484*I484/H484,"0")</f>
        <v>186.12</v>
      </c>
      <c r="BN484" s="64">
        <f>IFERROR(1/J484*(W484/H484),"0")</f>
        <v>0.3095862470862471</v>
      </c>
      <c r="BO484" s="64">
        <f>IFERROR(1/J484*(X484/H484),"0")</f>
        <v>0.31730769230769235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32.196969696969695</v>
      </c>
      <c r="X486" s="382">
        <f>IFERROR(X484/H484,"0")+IFERROR(X485/H485,"0")</f>
        <v>33</v>
      </c>
      <c r="Y486" s="382">
        <f>IFERROR(IF(Y484="",0,Y484),"0")+IFERROR(IF(Y485="",0,Y485),"0")</f>
        <v>0.39468000000000003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170</v>
      </c>
      <c r="X487" s="382">
        <f>IFERROR(SUM(X484:X485),"0")</f>
        <v>174.24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114</v>
      </c>
      <c r="X489" s="381">
        <f t="shared" ref="X489:X494" si="83">IFERROR(IF(W489="",0,CEILING((W489/$H489),1)*$H489),"")</f>
        <v>116.16000000000001</v>
      </c>
      <c r="Y489" s="36">
        <f>IFERROR(IF(X489=0,"",ROUNDUP(X489/H489,0)*0.01196),"")</f>
        <v>0.26312000000000002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121.77272727272725</v>
      </c>
      <c r="BM489" s="64">
        <f t="shared" ref="BM489:BM494" si="85">IFERROR(X489*I489/H489,"0")</f>
        <v>124.08000000000001</v>
      </c>
      <c r="BN489" s="64">
        <f t="shared" ref="BN489:BN494" si="86">IFERROR(1/J489*(W489/H489),"0")</f>
        <v>0.2076048951048951</v>
      </c>
      <c r="BO489" s="64">
        <f t="shared" ref="BO489:BO494" si="87">IFERROR(1/J489*(X489/H489),"0")</f>
        <v>0.21153846153846156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100</v>
      </c>
      <c r="X490" s="381">
        <f t="shared" si="83"/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37" t="s">
        <v>1</v>
      </c>
      <c r="BL490" s="64">
        <f t="shared" si="84"/>
        <v>106.81818181818181</v>
      </c>
      <c r="BM490" s="64">
        <f t="shared" si="85"/>
        <v>107.16</v>
      </c>
      <c r="BN490" s="64">
        <f t="shared" si="86"/>
        <v>0.18210955710955709</v>
      </c>
      <c r="BO490" s="64">
        <f t="shared" si="87"/>
        <v>0.18269230769230771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40.530303030303031</v>
      </c>
      <c r="X495" s="382">
        <f>IFERROR(X489/H489,"0")+IFERROR(X490/H490,"0")+IFERROR(X491/H491,"0")+IFERROR(X492/H492,"0")+IFERROR(X493/H493,"0")+IFERROR(X494/H494,"0")</f>
        <v>41</v>
      </c>
      <c r="Y495" s="382">
        <f>IFERROR(IF(Y489="",0,Y489),"0")+IFERROR(IF(Y490="",0,Y490),"0")+IFERROR(IF(Y491="",0,Y491),"0")+IFERROR(IF(Y492="",0,Y492),"0")+IFERROR(IF(Y493="",0,Y493),"0")+IFERROR(IF(Y494="",0,Y494),"0")</f>
        <v>0.49036000000000002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214</v>
      </c>
      <c r="X496" s="382">
        <f>IFERROR(SUM(X489:X494),"0")</f>
        <v>216.48000000000002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70</v>
      </c>
      <c r="X499" s="381">
        <f>IFERROR(IF(W499="",0,CEILING((W499/$H499),1)*$H499),"")</f>
        <v>70.2</v>
      </c>
      <c r="Y499" s="36">
        <f>IFERROR(IF(X499=0,"",ROUNDUP(X499/H499,0)*0.02175),"")</f>
        <v>0.19574999999999998</v>
      </c>
      <c r="Z499" s="56"/>
      <c r="AA499" s="57"/>
      <c r="AE499" s="64"/>
      <c r="BB499" s="343" t="s">
        <v>1</v>
      </c>
      <c r="BL499" s="64">
        <f>IFERROR(W499*I499/H499,"0")</f>
        <v>74.900000000000006</v>
      </c>
      <c r="BM499" s="64">
        <f>IFERROR(X499*I499/H499,"0")</f>
        <v>75.114000000000004</v>
      </c>
      <c r="BN499" s="64">
        <f>IFERROR(1/J499*(W499/H499),"0")</f>
        <v>0.16025641025641024</v>
      </c>
      <c r="BO499" s="64">
        <f>IFERROR(1/J499*(X499/H499),"0")</f>
        <v>0.1607142857142857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8.9743589743589745</v>
      </c>
      <c r="X501" s="382">
        <f>IFERROR(X498/H498,"0")+IFERROR(X499/H499,"0")+IFERROR(X500/H500,"0")</f>
        <v>9</v>
      </c>
      <c r="Y501" s="382">
        <f>IFERROR(IF(Y498="",0,Y498),"0")+IFERROR(IF(Y499="",0,Y499),"0")+IFERROR(IF(Y500="",0,Y500),"0")</f>
        <v>0.19574999999999998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70</v>
      </c>
      <c r="X502" s="382">
        <f>IFERROR(SUM(X498:X500),"0")</f>
        <v>70.2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24</v>
      </c>
      <c r="X531" s="381">
        <f>IFERROR(IF(W531="",0,CEILING((W531/$H531),1)*$H531),"")</f>
        <v>25.200000000000003</v>
      </c>
      <c r="Y531" s="36">
        <f>IFERROR(IF(X531=0,"",ROUNDUP(X531/H531,0)*0.00753),"")</f>
        <v>4.5179999999999998E-2</v>
      </c>
      <c r="Z531" s="56"/>
      <c r="AA531" s="57"/>
      <c r="AE531" s="64"/>
      <c r="BB531" s="361" t="s">
        <v>1</v>
      </c>
      <c r="BL531" s="64">
        <f>IFERROR(W531*I531/H531,"0")</f>
        <v>25.485714285714284</v>
      </c>
      <c r="BM531" s="64">
        <f>IFERROR(X531*I531/H531,"0")</f>
        <v>26.76</v>
      </c>
      <c r="BN531" s="64">
        <f>IFERROR(1/J531*(W531/H531),"0")</f>
        <v>3.6630036630036632E-2</v>
      </c>
      <c r="BO531" s="64">
        <f>IFERROR(1/J531*(X531/H531),"0")</f>
        <v>3.8461538461538464E-2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5.7142857142857144</v>
      </c>
      <c r="X534" s="382">
        <f>IFERROR(X530/H530,"0")+IFERROR(X531/H531,"0")+IFERROR(X532/H532,"0")+IFERROR(X533/H533,"0")</f>
        <v>6</v>
      </c>
      <c r="Y534" s="382">
        <f>IFERROR(IF(Y530="",0,Y530),"0")+IFERROR(IF(Y531="",0,Y531),"0")+IFERROR(IF(Y532="",0,Y532),"0")+IFERROR(IF(Y533="",0,Y533),"0")</f>
        <v>4.5179999999999998E-2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24</v>
      </c>
      <c r="X535" s="382">
        <f>IFERROR(SUM(X530:X533),"0")</f>
        <v>25.200000000000003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118</v>
      </c>
      <c r="X537" s="381">
        <f>IFERROR(IF(W537="",0,CEILING((W537/$H537),1)*$H537),"")</f>
        <v>124.8</v>
      </c>
      <c r="Y537" s="36">
        <f>IFERROR(IF(X537=0,"",ROUNDUP(X537/H537,0)*0.02175),"")</f>
        <v>0.34799999999999998</v>
      </c>
      <c r="Z537" s="56"/>
      <c r="AA537" s="57"/>
      <c r="AE537" s="64"/>
      <c r="BB537" s="364" t="s">
        <v>1</v>
      </c>
      <c r="BL537" s="64">
        <f>IFERROR(W537*I537/H537,"0")</f>
        <v>126.53230769230771</v>
      </c>
      <c r="BM537" s="64">
        <f>IFERROR(X537*I537/H537,"0")</f>
        <v>133.82400000000001</v>
      </c>
      <c r="BN537" s="64">
        <f>IFERROR(1/J537*(W537/H537),"0")</f>
        <v>0.27014652014652013</v>
      </c>
      <c r="BO537" s="64">
        <f>IFERROR(1/J537*(X537/H537),"0")</f>
        <v>0.2857142857142857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15.128205128205128</v>
      </c>
      <c r="X540" s="382">
        <f>IFERROR(X537/H537,"0")+IFERROR(X538/H538,"0")+IFERROR(X539/H539,"0")</f>
        <v>16</v>
      </c>
      <c r="Y540" s="382">
        <f>IFERROR(IF(Y537="",0,Y537),"0")+IFERROR(IF(Y538="",0,Y538),"0")+IFERROR(IF(Y539="",0,Y539),"0")</f>
        <v>0.34799999999999998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118</v>
      </c>
      <c r="X541" s="382">
        <f>IFERROR(SUM(X537:X539),"0")</f>
        <v>124.8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6198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6322.7600000000011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6542.5762927490587</v>
      </c>
      <c r="X550" s="382">
        <f>IFERROR(SUM(BM22:BM546),"0")</f>
        <v>6674.7179999999989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12</v>
      </c>
      <c r="X551" s="38">
        <f>ROUNDUP(SUM(BO22:BO546),0)</f>
        <v>12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6842.5762927490587</v>
      </c>
      <c r="X552" s="382">
        <f>GrossWeightTotalR+PalletQtyTotalR*25</f>
        <v>6974.7179999999989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920.99220048601376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940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13.201789999999999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140.4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687.40000000000009</v>
      </c>
      <c r="F559" s="46">
        <f>IFERROR(X133*1,"0")+IFERROR(X134*1,"0")+IFERROR(X135*1,"0")+IFERROR(X136*1,"0")+IFERROR(X137*1,"0")</f>
        <v>184.8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964.2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23.2</v>
      </c>
      <c r="K559" s="46">
        <f>IFERROR(X231*1,"0")+IFERROR(X232*1,"0")+IFERROR(X233*1,"0")+IFERROR(X234*1,"0")+IFERROR(X235*1,"0")+IFERROR(X236*1,"0")+IFERROR(X237*1,"0")+IFERROR(X238*1,"0")</f>
        <v>135.6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270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2202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280.8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243.60000000000002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141.6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899.16000000000008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150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