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43A41B0-C40D-40CD-AE6A-01706351E2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W288" i="1"/>
  <c r="Y287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X266" i="1"/>
  <c r="X287" i="1" s="1"/>
  <c r="W264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Y263" i="1" s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X252" i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X233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Y226" i="1" s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Y215" i="1" s="1"/>
  <c r="X211" i="1"/>
  <c r="O211" i="1"/>
  <c r="W208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Y207" i="1" s="1"/>
  <c r="X201" i="1"/>
  <c r="O201" i="1"/>
  <c r="W198" i="1"/>
  <c r="W197" i="1"/>
  <c r="BO196" i="1"/>
  <c r="BN196" i="1"/>
  <c r="BM196" i="1"/>
  <c r="BL196" i="1"/>
  <c r="Y196" i="1"/>
  <c r="X196" i="1"/>
  <c r="O196" i="1"/>
  <c r="BN195" i="1"/>
  <c r="BL195" i="1"/>
  <c r="Y195" i="1"/>
  <c r="X195" i="1"/>
  <c r="BO195" i="1" s="1"/>
  <c r="O195" i="1"/>
  <c r="BO194" i="1"/>
  <c r="BN194" i="1"/>
  <c r="BM194" i="1"/>
  <c r="BL194" i="1"/>
  <c r="Y194" i="1"/>
  <c r="Y197" i="1" s="1"/>
  <c r="X194" i="1"/>
  <c r="O194" i="1"/>
  <c r="W191" i="1"/>
  <c r="X190" i="1"/>
  <c r="W190" i="1"/>
  <c r="BO189" i="1"/>
  <c r="BN189" i="1"/>
  <c r="BM189" i="1"/>
  <c r="BL189" i="1"/>
  <c r="Y189" i="1"/>
  <c r="Y190" i="1" s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X170" i="1" s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X162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Y144" i="1" s="1"/>
  <c r="X143" i="1"/>
  <c r="X145" i="1" s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Y122" i="1" s="1"/>
  <c r="X119" i="1"/>
  <c r="X123" i="1" s="1"/>
  <c r="O119" i="1"/>
  <c r="W116" i="1"/>
  <c r="W115" i="1"/>
  <c r="BO114" i="1"/>
  <c r="BN114" i="1"/>
  <c r="BM114" i="1"/>
  <c r="BL114" i="1"/>
  <c r="Y114" i="1"/>
  <c r="X114" i="1"/>
  <c r="O114" i="1"/>
  <c r="BN113" i="1"/>
  <c r="BL113" i="1"/>
  <c r="Y113" i="1"/>
  <c r="Y115" i="1" s="1"/>
  <c r="X113" i="1"/>
  <c r="X116" i="1" s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X103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Y88" i="1" s="1"/>
  <c r="X82" i="1"/>
  <c r="X89" i="1" s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X78" i="1" s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Y23" i="1"/>
  <c r="W23" i="1"/>
  <c r="W293" i="1" s="1"/>
  <c r="BN22" i="1"/>
  <c r="W291" i="1" s="1"/>
  <c r="BL22" i="1"/>
  <c r="W290" i="1" s="1"/>
  <c r="W292" i="1" s="1"/>
  <c r="Y22" i="1"/>
  <c r="X22" i="1"/>
  <c r="X23" i="1" s="1"/>
  <c r="O22" i="1"/>
  <c r="H10" i="1"/>
  <c r="A9" i="1"/>
  <c r="F10" i="1" s="1"/>
  <c r="D7" i="1"/>
  <c r="P6" i="1"/>
  <c r="O2" i="1"/>
  <c r="H9" i="1" l="1"/>
  <c r="A10" i="1"/>
  <c r="Y294" i="1"/>
  <c r="X24" i="1"/>
  <c r="X32" i="1"/>
  <c r="X293" i="1" s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0" i="1" l="1"/>
  <c r="X291" i="1"/>
  <c r="X289" i="1"/>
  <c r="C302" i="1" l="1"/>
  <c r="X292" i="1"/>
  <c r="A302" i="1" s="1"/>
  <c r="B302" i="1" l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<sst xmlns="http://schemas.openxmlformats.org/spreadsheetml/2006/main" count="1123" uniqueCount="437">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</sst>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80" zoomScaleNormal="100" zoomScaleSheetLayoutView="100" workbookViewId="0">
      <selection activeCell="Z303" sqref="Z303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182</v>
      </c>
      <c r="X30" s="193">
        <f>IFERROR(IF(W30="","",W30),"")</f>
        <v>182</v>
      </c>
      <c r="Y30" s="36">
        <f>IFERROR(IF(W30="","",W30*0.00936),"")</f>
        <v>1.7035200000000001</v>
      </c>
      <c r="Z30" s="56"/>
      <c r="AA30" s="57"/>
      <c r="AE30" s="67"/>
      <c r="BB30" s="71" t="s">
        <v>75</v>
      </c>
      <c r="BL30" s="67">
        <f>IFERROR(W30*I30,"0")</f>
        <v>349.76760000000002</v>
      </c>
      <c r="BM30" s="67">
        <f>IFERROR(X30*I30,"0")</f>
        <v>349.76760000000002</v>
      </c>
      <c r="BN30" s="67">
        <f>IFERROR(W30/J30,"0")</f>
        <v>1.4444444444444444</v>
      </c>
      <c r="BO30" s="67">
        <f>IFERROR(X30/J30,"0")</f>
        <v>1.4444444444444444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182</v>
      </c>
      <c r="X32" s="194">
        <f>IFERROR(SUM(X28:X31),"0")</f>
        <v>182</v>
      </c>
      <c r="Y32" s="194">
        <f>IFERROR(IF(Y28="",0,Y28),"0")+IFERROR(IF(Y29="",0,Y29),"0")+IFERROR(IF(Y30="",0,Y30),"0")+IFERROR(IF(Y31="",0,Y31),"0")</f>
        <v>1.7035200000000001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273</v>
      </c>
      <c r="X33" s="194">
        <f>IFERROR(SUMPRODUCT(X28:X31*H28:H31),"0")</f>
        <v>273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36</v>
      </c>
      <c r="X39" s="193">
        <f>IFERROR(IF(W39="","",W39),"")</f>
        <v>36</v>
      </c>
      <c r="Y39" s="36">
        <f>IFERROR(IF(W39="","",W39*0.0155),"")</f>
        <v>0.55800000000000005</v>
      </c>
      <c r="Z39" s="56"/>
      <c r="AA39" s="57"/>
      <c r="AE39" s="67"/>
      <c r="BB39" s="76" t="s">
        <v>1</v>
      </c>
      <c r="BL39" s="67">
        <f>IFERROR(W39*I39,"0")</f>
        <v>225.71999999999997</v>
      </c>
      <c r="BM39" s="67">
        <f>IFERROR(X39*I39,"0")</f>
        <v>225.71999999999997</v>
      </c>
      <c r="BN39" s="67">
        <f>IFERROR(W39/J39,"0")</f>
        <v>0.42857142857142855</v>
      </c>
      <c r="BO39" s="67">
        <f>IFERROR(X39/J39,"0")</f>
        <v>0.42857142857142855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36</v>
      </c>
      <c r="X40" s="194">
        <f>IFERROR(SUM(X36:X39),"0")</f>
        <v>36</v>
      </c>
      <c r="Y40" s="194">
        <f>IFERROR(IF(Y36="",0,Y36),"0")+IFERROR(IF(Y37="",0,Y37),"0")+IFERROR(IF(Y38="",0,Y38),"0")+IFERROR(IF(Y39="",0,Y39),"0")</f>
        <v>0.55800000000000005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216</v>
      </c>
      <c r="X41" s="194">
        <f>IFERROR(SUMPRODUCT(X36:X39*H36:H39),"0")</f>
        <v>216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10</v>
      </c>
      <c r="X50" s="194">
        <f>IFERROR(SUM(X44:X49),"0")</f>
        <v>10</v>
      </c>
      <c r="Y50" s="194">
        <f>IFERROR(IF(Y44="",0,Y44),"0")+IFERROR(IF(Y45="",0,Y45),"0")+IFERROR(IF(Y46="",0,Y46),"0")+IFERROR(IF(Y47="",0,Y47),"0")+IFERROR(IF(Y48="",0,Y48),"0")+IFERROR(IF(Y49="",0,Y49),"0")</f>
        <v>9.5000000000000001E-2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12</v>
      </c>
      <c r="X51" s="194">
        <f>IFERROR(SUMPRODUCT(X44:X49*H44:H49),"0")</f>
        <v>12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108</v>
      </c>
      <c r="X60" s="193">
        <f t="shared" si="6"/>
        <v>108</v>
      </c>
      <c r="Y60" s="36">
        <f t="shared" si="7"/>
        <v>1.6739999999999999</v>
      </c>
      <c r="Z60" s="56"/>
      <c r="AA60" s="57"/>
      <c r="AE60" s="67"/>
      <c r="BB60" s="89" t="s">
        <v>1</v>
      </c>
      <c r="BL60" s="67">
        <f t="shared" si="8"/>
        <v>808.48799999999994</v>
      </c>
      <c r="BM60" s="67">
        <f t="shared" si="9"/>
        <v>808.48799999999994</v>
      </c>
      <c r="BN60" s="67">
        <f t="shared" si="10"/>
        <v>1.2857142857142858</v>
      </c>
      <c r="BO60" s="67">
        <f t="shared" si="11"/>
        <v>1.2857142857142858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108</v>
      </c>
      <c r="X61" s="194">
        <f>IFERROR(SUM(X54:X60),"0")</f>
        <v>108</v>
      </c>
      <c r="Y61" s="194">
        <f>IFERROR(IF(Y54="",0,Y54),"0")+IFERROR(IF(Y55="",0,Y55),"0")+IFERROR(IF(Y56="",0,Y56),"0")+IFERROR(IF(Y57="",0,Y57),"0")+IFERROR(IF(Y58="",0,Y58),"0")+IFERROR(IF(Y59="",0,Y59),"0")+IFERROR(IF(Y60="",0,Y60),"0")</f>
        <v>1.6739999999999999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777.6</v>
      </c>
      <c r="X62" s="194">
        <f>IFERROR(SUMPRODUCT(X54:X60*H54:H60),"0")</f>
        <v>777.6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96</v>
      </c>
      <c r="X66" s="193">
        <f>IFERROR(IF(W66="","",W66),"")</f>
        <v>96</v>
      </c>
      <c r="Y66" s="36">
        <f>IFERROR(IF(W66="","",W66*0.00866),"")</f>
        <v>0.83135999999999988</v>
      </c>
      <c r="Z66" s="56"/>
      <c r="AA66" s="57"/>
      <c r="AE66" s="67"/>
      <c r="BB66" s="91" t="s">
        <v>1</v>
      </c>
      <c r="BL66" s="67">
        <f>IFERROR(W66*I66,"0")</f>
        <v>500.46719999999993</v>
      </c>
      <c r="BM66" s="67">
        <f>IFERROR(X66*I66,"0")</f>
        <v>500.46719999999993</v>
      </c>
      <c r="BN66" s="67">
        <f>IFERROR(W66/J66,"0")</f>
        <v>0.66666666666666663</v>
      </c>
      <c r="BO66" s="67">
        <f>IFERROR(X66/J66,"0")</f>
        <v>0.66666666666666663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96</v>
      </c>
      <c r="X67" s="194">
        <f>IFERROR(SUM(X65:X66),"0")</f>
        <v>96</v>
      </c>
      <c r="Y67" s="194">
        <f>IFERROR(IF(Y65="",0,Y65),"0")+IFERROR(IF(Y66="",0,Y66),"0")</f>
        <v>0.83135999999999988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480</v>
      </c>
      <c r="X68" s="194">
        <f>IFERROR(SUMPRODUCT(X65:X66*H65:H66),"0")</f>
        <v>480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14</v>
      </c>
      <c r="X71" s="193">
        <f>IFERROR(IF(W71="","",W71),"")</f>
        <v>14</v>
      </c>
      <c r="Y71" s="36">
        <f>IFERROR(IF(W71="","",W71*0.01788),"")</f>
        <v>0.25031999999999999</v>
      </c>
      <c r="Z71" s="56"/>
      <c r="AA71" s="57"/>
      <c r="AE71" s="67"/>
      <c r="BB71" s="92" t="s">
        <v>75</v>
      </c>
      <c r="BL71" s="67">
        <f>IFERROR(W71*I71,"0")</f>
        <v>60.250400000000006</v>
      </c>
      <c r="BM71" s="67">
        <f>IFERROR(X71*I71,"0")</f>
        <v>60.250400000000006</v>
      </c>
      <c r="BN71" s="67">
        <f>IFERROR(W71/J71,"0")</f>
        <v>0.2</v>
      </c>
      <c r="BO71" s="67">
        <f>IFERROR(X71/J71,"0")</f>
        <v>0.2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14</v>
      </c>
      <c r="X72" s="194">
        <f>IFERROR(SUM(X71:X71),"0")</f>
        <v>14</v>
      </c>
      <c r="Y72" s="194">
        <f>IFERROR(IF(Y71="",0,Y71),"0")</f>
        <v>0.25031999999999999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50.4</v>
      </c>
      <c r="X73" s="194">
        <f>IFERROR(SUMPRODUCT(X71:X71*H71:H71),"0")</f>
        <v>50.4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28</v>
      </c>
      <c r="X76" s="193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75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28</v>
      </c>
      <c r="X77" s="193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75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56</v>
      </c>
      <c r="X78" s="194">
        <f>IFERROR(SUM(X76:X77),"0")</f>
        <v>56</v>
      </c>
      <c r="Y78" s="194">
        <f>IFERROR(IF(Y76="",0,Y76),"0")+IFERROR(IF(Y77="",0,Y77),"0")</f>
        <v>1.0012799999999999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201.6</v>
      </c>
      <c r="X79" s="194">
        <f>IFERROR(SUMPRODUCT(X76:X77*H76:H77),"0")</f>
        <v>201.6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70</v>
      </c>
      <c r="X87" s="193">
        <f t="shared" si="12"/>
        <v>70</v>
      </c>
      <c r="Y87" s="36">
        <f t="shared" si="13"/>
        <v>1.2516</v>
      </c>
      <c r="Z87" s="56"/>
      <c r="AA87" s="57"/>
      <c r="AE87" s="67"/>
      <c r="BB87" s="100" t="s">
        <v>75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140</v>
      </c>
      <c r="X88" s="194">
        <f>IFERROR(SUM(X82:X87),"0")</f>
        <v>140</v>
      </c>
      <c r="Y88" s="194">
        <f>IFERROR(IF(Y82="",0,Y82),"0")+IFERROR(IF(Y83="",0,Y83),"0")+IFERROR(IF(Y84="",0,Y84),"0")+IFERROR(IF(Y85="",0,Y85),"0")+IFERROR(IF(Y86="",0,Y86),"0")+IFERROR(IF(Y87="",0,Y87),"0")</f>
        <v>2.5032000000000001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504</v>
      </c>
      <c r="X89" s="194">
        <f>IFERROR(SUMPRODUCT(X82:X87*H82:H87),"0")</f>
        <v>504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0</v>
      </c>
      <c r="X95" s="194">
        <f>IFERROR(SUM(X92:X94),"0")</f>
        <v>0</v>
      </c>
      <c r="Y95" s="194">
        <f>IFERROR(IF(Y92="",0,Y92),"0")+IFERROR(IF(Y93="",0,Y93),"0")+IFERROR(IF(Y94="",0,Y94),"0")</f>
        <v>0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0</v>
      </c>
      <c r="X96" s="194">
        <f>IFERROR(SUMPRODUCT(X92:X94*H92:H94),"0")</f>
        <v>0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12</v>
      </c>
      <c r="X99" s="193">
        <f>IFERROR(IF(W99="","",W99),"")</f>
        <v>12</v>
      </c>
      <c r="Y99" s="36">
        <f>IFERROR(IF(W99="","",W99*0.0155),"")</f>
        <v>0.186</v>
      </c>
      <c r="Z99" s="56"/>
      <c r="AA99" s="57"/>
      <c r="AE99" s="67"/>
      <c r="BB99" s="104" t="s">
        <v>1</v>
      </c>
      <c r="BL99" s="67">
        <f>IFERROR(W99*I99,"0")</f>
        <v>86.395200000000003</v>
      </c>
      <c r="BM99" s="67">
        <f>IFERROR(X99*I99,"0")</f>
        <v>86.395200000000003</v>
      </c>
      <c r="BN99" s="67">
        <f>IFERROR(W99/J99,"0")</f>
        <v>0.14285714285714285</v>
      </c>
      <c r="BO99" s="67">
        <f>IFERROR(X99/J99,"0")</f>
        <v>0.14285714285714285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60</v>
      </c>
      <c r="X100" s="193">
        <f>IFERROR(IF(W100="","",W100),"")</f>
        <v>60</v>
      </c>
      <c r="Y100" s="36">
        <f>IFERROR(IF(W100="","",W100*0.0155),"")</f>
        <v>0.92999999999999994</v>
      </c>
      <c r="Z100" s="56"/>
      <c r="AA100" s="57"/>
      <c r="AE100" s="67"/>
      <c r="BB100" s="105" t="s">
        <v>1</v>
      </c>
      <c r="BL100" s="67">
        <f>IFERROR(W100*I100,"0")</f>
        <v>449.15999999999997</v>
      </c>
      <c r="BM100" s="67">
        <f>IFERROR(X100*I100,"0")</f>
        <v>449.15999999999997</v>
      </c>
      <c r="BN100" s="67">
        <f>IFERROR(W100/J100,"0")</f>
        <v>0.7142857142857143</v>
      </c>
      <c r="BO100" s="67">
        <f>IFERROR(X100/J100,"0")</f>
        <v>0.7142857142857143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24</v>
      </c>
      <c r="X101" s="193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172.79040000000001</v>
      </c>
      <c r="BM101" s="67">
        <f>IFERROR(X101*I101,"0")</f>
        <v>172.79040000000001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168</v>
      </c>
      <c r="X102" s="193">
        <f>IFERROR(IF(W102="","",W102),"")</f>
        <v>168</v>
      </c>
      <c r="Y102" s="36">
        <f>IFERROR(IF(W102="","",W102*0.0155),"")</f>
        <v>2.6040000000000001</v>
      </c>
      <c r="Z102" s="56"/>
      <c r="AA102" s="57"/>
      <c r="AE102" s="67"/>
      <c r="BB102" s="107" t="s">
        <v>1</v>
      </c>
      <c r="BL102" s="67">
        <f>IFERROR(W102*I102,"0")</f>
        <v>1257.6479999999999</v>
      </c>
      <c r="BM102" s="67">
        <f>IFERROR(X102*I102,"0")</f>
        <v>1257.6479999999999</v>
      </c>
      <c r="BN102" s="67">
        <f>IFERROR(W102/J102,"0")</f>
        <v>2</v>
      </c>
      <c r="BO102" s="67">
        <f>IFERROR(X102/J102,"0")</f>
        <v>2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264</v>
      </c>
      <c r="X103" s="194">
        <f>IFERROR(SUM(X99:X102),"0")</f>
        <v>264</v>
      </c>
      <c r="Y103" s="194">
        <f>IFERROR(IF(Y99="",0,Y99),"0")+IFERROR(IF(Y100="",0,Y100),"0")+IFERROR(IF(Y101="",0,Y101),"0")+IFERROR(IF(Y102="",0,Y102),"0")</f>
        <v>4.0920000000000005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1889.2800000000002</v>
      </c>
      <c r="X104" s="194">
        <f>IFERROR(SUMPRODUCT(X99:X102*H99:H102),"0")</f>
        <v>1889.2800000000002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140</v>
      </c>
      <c r="X107" s="193">
        <f>IFERROR(IF(W107="","",W107),"")</f>
        <v>140</v>
      </c>
      <c r="Y107" s="36">
        <f>IFERROR(IF(W107="","",W107*0.01788),"")</f>
        <v>2.5032000000000001</v>
      </c>
      <c r="Z107" s="56"/>
      <c r="AA107" s="57"/>
      <c r="AE107" s="67"/>
      <c r="BB107" s="108" t="s">
        <v>75</v>
      </c>
      <c r="BL107" s="67">
        <f>IFERROR(W107*I107,"0")</f>
        <v>518.50400000000002</v>
      </c>
      <c r="BM107" s="67">
        <f>IFERROR(X107*I107,"0")</f>
        <v>518.50400000000002</v>
      </c>
      <c r="BN107" s="67">
        <f>IFERROR(W107/J107,"0")</f>
        <v>2</v>
      </c>
      <c r="BO107" s="67">
        <f>IFERROR(X107/J107,"0")</f>
        <v>2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154</v>
      </c>
      <c r="X108" s="193">
        <f>IFERROR(IF(W108="","",W108),"")</f>
        <v>154</v>
      </c>
      <c r="Y108" s="36">
        <f>IFERROR(IF(W108="","",W108*0.01788),"")</f>
        <v>2.75352</v>
      </c>
      <c r="Z108" s="56"/>
      <c r="AA108" s="57"/>
      <c r="AE108" s="67"/>
      <c r="BB108" s="109" t="s">
        <v>75</v>
      </c>
      <c r="BL108" s="67">
        <f>IFERROR(W108*I108,"0")</f>
        <v>570.35439999999994</v>
      </c>
      <c r="BM108" s="67">
        <f>IFERROR(X108*I108,"0")</f>
        <v>570.35439999999994</v>
      </c>
      <c r="BN108" s="67">
        <f>IFERROR(W108/J108,"0")</f>
        <v>2.2000000000000002</v>
      </c>
      <c r="BO108" s="67">
        <f>IFERROR(X108/J108,"0")</f>
        <v>2.2000000000000002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294</v>
      </c>
      <c r="X109" s="194">
        <f>IFERROR(SUM(X107:X108),"0")</f>
        <v>294</v>
      </c>
      <c r="Y109" s="194">
        <f>IFERROR(IF(Y107="",0,Y107),"0")+IFERROR(IF(Y108="",0,Y108),"0")</f>
        <v>5.2567199999999996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882</v>
      </c>
      <c r="X110" s="194">
        <f>IFERROR(SUMPRODUCT(X107:X108*H107:H108),"0")</f>
        <v>882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154</v>
      </c>
      <c r="X114" s="193">
        <f>IFERROR(IF(W114="","",W114),"")</f>
        <v>154</v>
      </c>
      <c r="Y114" s="36">
        <f>IFERROR(IF(W114="","",W114*0.01788),"")</f>
        <v>2.75352</v>
      </c>
      <c r="Z114" s="56"/>
      <c r="AA114" s="57"/>
      <c r="AE114" s="67"/>
      <c r="BB114" s="111" t="s">
        <v>75</v>
      </c>
      <c r="BL114" s="67">
        <f>IFERROR(W114*I114,"0")</f>
        <v>570.35439999999994</v>
      </c>
      <c r="BM114" s="67">
        <f>IFERROR(X114*I114,"0")</f>
        <v>570.35439999999994</v>
      </c>
      <c r="BN114" s="67">
        <f>IFERROR(W114/J114,"0")</f>
        <v>2.2000000000000002</v>
      </c>
      <c r="BO114" s="67">
        <f>IFERROR(X114/J114,"0")</f>
        <v>2.2000000000000002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154</v>
      </c>
      <c r="X115" s="194">
        <f>IFERROR(SUM(X113:X114),"0")</f>
        <v>154</v>
      </c>
      <c r="Y115" s="194">
        <f>IFERROR(IF(Y113="",0,Y113),"0")+IFERROR(IF(Y114="",0,Y114),"0")</f>
        <v>2.75352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462</v>
      </c>
      <c r="X116" s="194">
        <f>IFERROR(SUMPRODUCT(X113:X114*H113:H114),"0")</f>
        <v>462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216</v>
      </c>
      <c r="X155" s="193">
        <f>IFERROR(IF(W155="","",W155),"")</f>
        <v>216</v>
      </c>
      <c r="Y155" s="36">
        <f>IFERROR(IF(W155="","",W155*0.00866),"")</f>
        <v>1.8705599999999998</v>
      </c>
      <c r="Z155" s="56"/>
      <c r="AA155" s="57"/>
      <c r="AE155" s="67"/>
      <c r="BB155" s="123" t="s">
        <v>1</v>
      </c>
      <c r="BL155" s="67">
        <f>IFERROR(W155*I155,"0")</f>
        <v>1137.4559999999999</v>
      </c>
      <c r="BM155" s="67">
        <f>IFERROR(X155*I155,"0")</f>
        <v>1137.4559999999999</v>
      </c>
      <c r="BN155" s="67">
        <f>IFERROR(W155/J155,"0")</f>
        <v>1.5</v>
      </c>
      <c r="BO155" s="67">
        <f>IFERROR(X155/J155,"0")</f>
        <v>1.5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216</v>
      </c>
      <c r="X157" s="194">
        <f>IFERROR(SUM(X153:X156),"0")</f>
        <v>216</v>
      </c>
      <c r="Y157" s="194">
        <f>IFERROR(IF(Y153="",0,Y153),"0")+IFERROR(IF(Y154="",0,Y154),"0")+IFERROR(IF(Y155="",0,Y155),"0")+IFERROR(IF(Y156="",0,Y156),"0")</f>
        <v>1.8705599999999998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1080</v>
      </c>
      <c r="X158" s="194">
        <f>IFERROR(SUMPRODUCT(X153:X156*H153:H156),"0")</f>
        <v>1080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112</v>
      </c>
      <c r="X167" s="193">
        <f>IFERROR(IF(W167="","",W167),"")</f>
        <v>112</v>
      </c>
      <c r="Y167" s="36">
        <f>IFERROR(IF(W167="","",W167*0.01788),"")</f>
        <v>2.0025599999999999</v>
      </c>
      <c r="Z167" s="56"/>
      <c r="AA167" s="57"/>
      <c r="AE167" s="67"/>
      <c r="BB167" s="127" t="s">
        <v>75</v>
      </c>
      <c r="BL167" s="67">
        <f>IFERROR(W167*I167,"0")</f>
        <v>379.45600000000002</v>
      </c>
      <c r="BM167" s="67">
        <f>IFERROR(X167*I167,"0")</f>
        <v>379.45600000000002</v>
      </c>
      <c r="BN167" s="67">
        <f>IFERROR(W167/J167,"0")</f>
        <v>1.6</v>
      </c>
      <c r="BO167" s="67">
        <f>IFERROR(X167/J167,"0")</f>
        <v>1.6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112</v>
      </c>
      <c r="X169" s="194">
        <f>IFERROR(SUM(X167:X168),"0")</f>
        <v>112</v>
      </c>
      <c r="Y169" s="194">
        <f>IFERROR(IF(Y167="",0,Y167),"0")+IFERROR(IF(Y168="",0,Y168),"0")</f>
        <v>2.0025599999999999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336</v>
      </c>
      <c r="X170" s="194">
        <f>IFERROR(SUMPRODUCT(X167:X168*H167:H168),"0")</f>
        <v>336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112</v>
      </c>
      <c r="X183" s="193">
        <f>IFERROR(IF(W183="","",W183),"")</f>
        <v>112</v>
      </c>
      <c r="Y183" s="36">
        <f>IFERROR(IF(W183="","",W183*0.01788),"")</f>
        <v>2.0025599999999999</v>
      </c>
      <c r="Z183" s="56"/>
      <c r="AA183" s="57"/>
      <c r="AE183" s="67"/>
      <c r="BB183" s="131" t="s">
        <v>75</v>
      </c>
      <c r="BL183" s="67">
        <f>IFERROR(W183*I183,"0")</f>
        <v>418.43200000000002</v>
      </c>
      <c r="BM183" s="67">
        <f>IFERROR(X183*I183,"0")</f>
        <v>418.43200000000002</v>
      </c>
      <c r="BN183" s="67">
        <f>IFERROR(W183/J183,"0")</f>
        <v>1.6</v>
      </c>
      <c r="BO183" s="67">
        <f>IFERROR(X183/J183,"0")</f>
        <v>1.6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112</v>
      </c>
      <c r="X184" s="194">
        <f>IFERROR(SUM(X183:X183),"0")</f>
        <v>112</v>
      </c>
      <c r="Y184" s="194">
        <f>IFERROR(IF(Y183="",0,Y183),"0")</f>
        <v>2.0025599999999999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336</v>
      </c>
      <c r="X185" s="194">
        <f>IFERROR(SUMPRODUCT(X183:X183*H183:H183),"0")</f>
        <v>336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156</v>
      </c>
      <c r="X194" s="193">
        <f>IFERROR(IF(W194="","",W194),"")</f>
        <v>156</v>
      </c>
      <c r="Y194" s="36">
        <f>IFERROR(IF(W194="","",W194*0.0155),"")</f>
        <v>2.4180000000000001</v>
      </c>
      <c r="Z194" s="56"/>
      <c r="AA194" s="57"/>
      <c r="AE194" s="67"/>
      <c r="BB194" s="133" t="s">
        <v>1</v>
      </c>
      <c r="BL194" s="67">
        <f>IFERROR(W194*I194,"0")</f>
        <v>915.72</v>
      </c>
      <c r="BM194" s="67">
        <f>IFERROR(X194*I194,"0")</f>
        <v>915.72</v>
      </c>
      <c r="BN194" s="67">
        <f>IFERROR(W194/J194,"0")</f>
        <v>1.8571428571428572</v>
      </c>
      <c r="BO194" s="67">
        <f>IFERROR(X194/J194,"0")</f>
        <v>1.8571428571428572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156</v>
      </c>
      <c r="X197" s="194">
        <f>IFERROR(SUM(X194:X196),"0")</f>
        <v>156</v>
      </c>
      <c r="Y197" s="194">
        <f>IFERROR(IF(Y194="",0,Y194),"0")+IFERROR(IF(Y195="",0,Y195),"0")+IFERROR(IF(Y196="",0,Y196),"0")</f>
        <v>2.4180000000000001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873.59999999999991</v>
      </c>
      <c r="X198" s="194">
        <f>IFERROR(SUMPRODUCT(X194:X196*H194:H196),"0")</f>
        <v>873.59999999999991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48</v>
      </c>
      <c r="X214" s="193">
        <f>IFERROR(IF(W214="","",W214),"")</f>
        <v>48</v>
      </c>
      <c r="Y214" s="36">
        <f>IFERROR(IF(W214="","",W214*0.0155),"")</f>
        <v>0.74399999999999999</v>
      </c>
      <c r="Z214" s="56"/>
      <c r="AA214" s="57"/>
      <c r="AE214" s="67"/>
      <c r="BB214" s="145" t="s">
        <v>1</v>
      </c>
      <c r="BL214" s="67">
        <f>IFERROR(W214*I214,"0")</f>
        <v>358.56</v>
      </c>
      <c r="BM214" s="67">
        <f>IFERROR(X214*I214,"0")</f>
        <v>358.56</v>
      </c>
      <c r="BN214" s="67">
        <f>IFERROR(W214/J214,"0")</f>
        <v>0.5714285714285714</v>
      </c>
      <c r="BO214" s="67">
        <f>IFERROR(X214/J214,"0")</f>
        <v>0.5714285714285714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48</v>
      </c>
      <c r="X215" s="194">
        <f>IFERROR(SUM(X211:X214),"0")</f>
        <v>48</v>
      </c>
      <c r="Y215" s="194">
        <f>IFERROR(IF(Y211="",0,Y211),"0")+IFERROR(IF(Y212="",0,Y212),"0")+IFERROR(IF(Y213="",0,Y213),"0")+IFERROR(IF(Y214="",0,Y214),"0")</f>
        <v>0.74399999999999999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345.6</v>
      </c>
      <c r="X216" s="194">
        <f>IFERROR(SUMPRODUCT(X211:X214*H211:H214),"0")</f>
        <v>345.6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252</v>
      </c>
      <c r="X231" s="193">
        <f>IFERROR(IF(W231="","",W231),"")</f>
        <v>252</v>
      </c>
      <c r="Y231" s="36">
        <f>IFERROR(IF(W231="","",W231*0.0155),"")</f>
        <v>3.9060000000000001</v>
      </c>
      <c r="Z231" s="56"/>
      <c r="AA231" s="57"/>
      <c r="AE231" s="67"/>
      <c r="BB231" s="149" t="s">
        <v>1</v>
      </c>
      <c r="BL231" s="67">
        <f>IFERROR(W231*I231,"0")</f>
        <v>1326.0239999999999</v>
      </c>
      <c r="BM231" s="67">
        <f>IFERROR(X231*I231,"0")</f>
        <v>1326.0239999999999</v>
      </c>
      <c r="BN231" s="67">
        <f>IFERROR(W231/J231,"0")</f>
        <v>3</v>
      </c>
      <c r="BO231" s="67">
        <f>IFERROR(X231/J231,"0")</f>
        <v>3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252</v>
      </c>
      <c r="X232" s="194">
        <f>IFERROR(SUM(X231:X231),"0")</f>
        <v>252</v>
      </c>
      <c r="Y232" s="194">
        <f>IFERROR(IF(Y231="",0,Y231),"0")</f>
        <v>3.9060000000000001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1260</v>
      </c>
      <c r="X233" s="194">
        <f>IFERROR(SUMPRODUCT(X231:X231*H231:H231),"0")</f>
        <v>1260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12</v>
      </c>
      <c r="X243" s="193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12</v>
      </c>
      <c r="X244" s="193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24</v>
      </c>
      <c r="X246" s="194">
        <f>IFERROR(SUM(X243:X245),"0")</f>
        <v>24</v>
      </c>
      <c r="Y246" s="194">
        <f>IFERROR(IF(Y243="",0,Y243),"0")+IFERROR(IF(Y244="",0,Y244),"0")+IFERROR(IF(Y245="",0,Y245),"0")</f>
        <v>0.372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168</v>
      </c>
      <c r="X247" s="194">
        <f>IFERROR(SUMPRODUCT(X243:X245*H243:H245),"0")</f>
        <v>168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270</v>
      </c>
      <c r="X250" s="193">
        <f>IFERROR(IF(W250="","",W250),"")</f>
        <v>270</v>
      </c>
      <c r="Y250" s="36">
        <f>IFERROR(IF(W250="","",W250*0.00502),"")</f>
        <v>1.3553999999999999</v>
      </c>
      <c r="Z250" s="56"/>
      <c r="AA250" s="57"/>
      <c r="AE250" s="67"/>
      <c r="BB250" s="155" t="s">
        <v>75</v>
      </c>
      <c r="BL250" s="67">
        <f>IFERROR(W250*I250,"0")</f>
        <v>517.04999999999995</v>
      </c>
      <c r="BM250" s="67">
        <f>IFERROR(X250*I250,"0")</f>
        <v>517.04999999999995</v>
      </c>
      <c r="BN250" s="67">
        <f>IFERROR(W250/J250,"0")</f>
        <v>1.1538461538461537</v>
      </c>
      <c r="BO250" s="67">
        <f>IFERROR(X250/J250,"0")</f>
        <v>1.1538461538461537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270</v>
      </c>
      <c r="X251" s="194">
        <f>IFERROR(SUM(X250:X250),"0")</f>
        <v>270</v>
      </c>
      <c r="Y251" s="194">
        <f>IFERROR(IF(Y250="",0,Y250),"0")</f>
        <v>1.3553999999999999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486</v>
      </c>
      <c r="X252" s="194">
        <f>IFERROR(SUMPRODUCT(X250:X250*H250:H250),"0")</f>
        <v>486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120</v>
      </c>
      <c r="X254" s="193">
        <f>IFERROR(IF(W254="","",W254),"")</f>
        <v>120</v>
      </c>
      <c r="Y254" s="36">
        <f>IFERROR(IF(W254="","",W254*0.0155),"")</f>
        <v>1.8599999999999999</v>
      </c>
      <c r="Z254" s="56"/>
      <c r="AA254" s="57"/>
      <c r="AE254" s="67"/>
      <c r="BB254" s="156" t="s">
        <v>75</v>
      </c>
      <c r="BL254" s="67">
        <f>IFERROR(W254*I254,"0")</f>
        <v>751.19999999999993</v>
      </c>
      <c r="BM254" s="67">
        <f>IFERROR(X254*I254,"0")</f>
        <v>751.19999999999993</v>
      </c>
      <c r="BN254" s="67">
        <f>IFERROR(W254/J254,"0")</f>
        <v>1.4285714285714286</v>
      </c>
      <c r="BO254" s="67">
        <f>IFERROR(X254/J254,"0")</f>
        <v>1.4285714285714286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120</v>
      </c>
      <c r="X256" s="194">
        <f>IFERROR(SUM(X254:X255),"0")</f>
        <v>120</v>
      </c>
      <c r="Y256" s="194">
        <f>IFERROR(IF(Y254="",0,Y254),"0")+IFERROR(IF(Y255="",0,Y255),"0")</f>
        <v>1.8599999999999999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720</v>
      </c>
      <c r="X257" s="194">
        <f>IFERROR(SUMPRODUCT(X254:X255*H254:H255),"0")</f>
        <v>720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240</v>
      </c>
      <c r="X261" s="193">
        <f>IFERROR(IF(W261="","",W261),"")</f>
        <v>240</v>
      </c>
      <c r="Y261" s="36">
        <f>IFERROR(IF(W261="","",W261*0.0155),"")</f>
        <v>3.7199999999999998</v>
      </c>
      <c r="Z261" s="56"/>
      <c r="AA261" s="57"/>
      <c r="AE261" s="67"/>
      <c r="BB261" s="160" t="s">
        <v>75</v>
      </c>
      <c r="BL261" s="67">
        <f>IFERROR(W261*I261,"0")</f>
        <v>1256.4000000000001</v>
      </c>
      <c r="BM261" s="67">
        <f>IFERROR(X261*I261,"0")</f>
        <v>1256.4000000000001</v>
      </c>
      <c r="BN261" s="67">
        <f>IFERROR(W261/J261,"0")</f>
        <v>2.8571428571428572</v>
      </c>
      <c r="BO261" s="67">
        <f>IFERROR(X261/J261,"0")</f>
        <v>2.8571428571428572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240</v>
      </c>
      <c r="X263" s="194">
        <f>IFERROR(SUM(X259:X262),"0")</f>
        <v>240</v>
      </c>
      <c r="Y263" s="194">
        <f>IFERROR(IF(Y259="",0,Y259),"0")+IFERROR(IF(Y260="",0,Y260),"0")+IFERROR(IF(Y261="",0,Y261),"0")+IFERROR(IF(Y262="",0,Y262),"0")</f>
        <v>3.7199999999999998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1200</v>
      </c>
      <c r="X264" s="194">
        <f>IFERROR(SUMPRODUCT(X259:X262*H259:H262),"0")</f>
        <v>1200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28</v>
      </c>
      <c r="X266" s="193">
        <f t="shared" ref="X266:X286" si="24">IFERROR(IF(W266="","",W266),"")</f>
        <v>28</v>
      </c>
      <c r="Y266" s="36">
        <f t="shared" ref="Y266:Y271" si="25">IFERROR(IF(W266="","",W266*0.00936),"")</f>
        <v>0.26207999999999998</v>
      </c>
      <c r="Z266" s="56"/>
      <c r="AA266" s="57"/>
      <c r="AE266" s="67"/>
      <c r="BB266" s="162" t="s">
        <v>75</v>
      </c>
      <c r="BL266" s="67">
        <f t="shared" ref="BL266:BL286" si="26">IFERROR(W266*I266,"0")</f>
        <v>89.376000000000005</v>
      </c>
      <c r="BM266" s="67">
        <f t="shared" ref="BM266:BM286" si="27">IFERROR(X266*I266,"0")</f>
        <v>89.376000000000005</v>
      </c>
      <c r="BN266" s="67">
        <f t="shared" ref="BN266:BN286" si="28">IFERROR(W266/J266,"0")</f>
        <v>0.22222222222222221</v>
      </c>
      <c r="BO266" s="67">
        <f t="shared" ref="BO266:BO286" si="29">IFERROR(X266/J266,"0")</f>
        <v>0.22222222222222221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24</v>
      </c>
      <c r="X272" s="193">
        <f t="shared" si="24"/>
        <v>24</v>
      </c>
      <c r="Y272" s="36">
        <f>IFERROR(IF(W272="","",W272*0.0155),"")</f>
        <v>0.372</v>
      </c>
      <c r="Z272" s="56"/>
      <c r="AA272" s="57"/>
      <c r="AE272" s="67"/>
      <c r="BB272" s="168" t="s">
        <v>75</v>
      </c>
      <c r="BL272" s="67">
        <f t="shared" si="26"/>
        <v>137.64000000000001</v>
      </c>
      <c r="BM272" s="67">
        <f t="shared" si="27"/>
        <v>137.64000000000001</v>
      </c>
      <c r="BN272" s="67">
        <f t="shared" si="28"/>
        <v>0.2857142857142857</v>
      </c>
      <c r="BO272" s="67">
        <f t="shared" si="29"/>
        <v>0.2857142857142857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56</v>
      </c>
      <c r="X274" s="193">
        <f t="shared" si="24"/>
        <v>56</v>
      </c>
      <c r="Y274" s="36">
        <f>IFERROR(IF(W274="","",W274*0.00936),"")</f>
        <v>0.52415999999999996</v>
      </c>
      <c r="Z274" s="56"/>
      <c r="AA274" s="57"/>
      <c r="AE274" s="67"/>
      <c r="BB274" s="170" t="s">
        <v>75</v>
      </c>
      <c r="BL274" s="67">
        <f t="shared" si="26"/>
        <v>217.952</v>
      </c>
      <c r="BM274" s="67">
        <f t="shared" si="27"/>
        <v>217.952</v>
      </c>
      <c r="BN274" s="67">
        <f t="shared" si="28"/>
        <v>0.44444444444444442</v>
      </c>
      <c r="BO274" s="67">
        <f t="shared" si="29"/>
        <v>0.44444444444444442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14</v>
      </c>
      <c r="X278" s="193">
        <f t="shared" si="24"/>
        <v>14</v>
      </c>
      <c r="Y278" s="36">
        <f>IFERROR(IF(W278="","",W278*0.00936),"")</f>
        <v>0.13103999999999999</v>
      </c>
      <c r="Z278" s="56"/>
      <c r="AA278" s="57"/>
      <c r="AE278" s="67"/>
      <c r="BB278" s="174" t="s">
        <v>75</v>
      </c>
      <c r="BL278" s="67">
        <f t="shared" si="26"/>
        <v>41.832000000000001</v>
      </c>
      <c r="BM278" s="67">
        <f t="shared" si="27"/>
        <v>41.832000000000001</v>
      </c>
      <c r="BN278" s="67">
        <f t="shared" si="28"/>
        <v>0.1111111111111111</v>
      </c>
      <c r="BO278" s="67">
        <f t="shared" si="29"/>
        <v>0.1111111111111111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18</v>
      </c>
      <c r="X279" s="193">
        <f t="shared" si="24"/>
        <v>18</v>
      </c>
      <c r="Y279" s="36">
        <f>IFERROR(IF(W279="","",W279*0.00502),"")</f>
        <v>9.0359999999999996E-2</v>
      </c>
      <c r="Z279" s="56"/>
      <c r="AA279" s="57"/>
      <c r="AE279" s="67"/>
      <c r="BB279" s="175" t="s">
        <v>75</v>
      </c>
      <c r="BL279" s="67">
        <f t="shared" si="26"/>
        <v>51.21</v>
      </c>
      <c r="BM279" s="67">
        <f t="shared" si="27"/>
        <v>51.21</v>
      </c>
      <c r="BN279" s="67">
        <f t="shared" si="28"/>
        <v>7.6923076923076927E-2</v>
      </c>
      <c r="BO279" s="67">
        <f t="shared" si="29"/>
        <v>7.6923076923076927E-2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18</v>
      </c>
      <c r="X280" s="193">
        <f t="shared" si="24"/>
        <v>18</v>
      </c>
      <c r="Y280" s="36">
        <f>IFERROR(IF(W280="","",W280*0.00502),"")</f>
        <v>9.0359999999999996E-2</v>
      </c>
      <c r="Z280" s="56"/>
      <c r="AA280" s="57"/>
      <c r="AE280" s="67"/>
      <c r="BB280" s="176" t="s">
        <v>75</v>
      </c>
      <c r="BL280" s="67">
        <f t="shared" si="26"/>
        <v>51.21</v>
      </c>
      <c r="BM280" s="67">
        <f t="shared" si="27"/>
        <v>51.21</v>
      </c>
      <c r="BN280" s="67">
        <f t="shared" si="28"/>
        <v>7.6923076923076927E-2</v>
      </c>
      <c r="BO280" s="67">
        <f t="shared" si="29"/>
        <v>7.6923076923076927E-2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158</v>
      </c>
      <c r="X287" s="194">
        <f>IFERROR(SUM(X266:X286),"0")</f>
        <v>158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1.47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558.20000000000005</v>
      </c>
      <c r="X288" s="194">
        <f>IFERROR(SUMPRODUCT(X266:X286*H266:H286),"0")</f>
        <v>558.20000000000005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13178.480000000001</v>
      </c>
      <c r="X289" s="194">
        <f>IFERROR(X24+X33+X41+X51+X62+X68+X73+X79+X89+X96+X104+X110+X116+X123+X128+X134+X139+X145+X150+X158+X163+X170+X175+X180+X185+X191+X198+X208+X216+X221+X227+X233+X239+X247+X252+X257+X264+X288,"0")</f>
        <v>13178.480000000001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14324.001199999997</v>
      </c>
      <c r="X290" s="194">
        <f>IFERROR(SUM(BM22:BM286),"0")</f>
        <v>14324.001199999997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34</v>
      </c>
      <c r="X291" s="38">
        <f>ROUNDUP(SUM(BO22:BO286),0)</f>
        <v>34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15174.001199999997</v>
      </c>
      <c r="X292" s="194">
        <f>GrossWeightTotalR+PalletQtyTotalR*25</f>
        <v>15174.001199999997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3074</v>
      </c>
      <c r="X293" s="194">
        <f>IFERROR(X23+X32+X40+X50+X61+X67+X72+X78+X88+X95+X103+X109+X115+X122+X127+X133+X138+X144+X149+X157+X162+X169+X174+X179+X184+X190+X197+X207+X215+X220+X226+X232+X238+X246+X251+X256+X263+X287,"0")</f>
        <v>3074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42.626000000000005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273</v>
      </c>
      <c r="D299" s="46">
        <f>IFERROR(W36*H36,"0")+IFERROR(W37*H37,"0")+IFERROR(W38*H38,"0")+IFERROR(W39*H39,"0")</f>
        <v>216</v>
      </c>
      <c r="E299" s="46">
        <f>IFERROR(W44*H44,"0")+IFERROR(W45*H45,"0")+IFERROR(W46*H46,"0")+IFERROR(W47*H47,"0")+IFERROR(W48*H48,"0")+IFERROR(W49*H49,"0")</f>
        <v>12</v>
      </c>
      <c r="F299" s="46">
        <f>IFERROR(W54*H54,"0")+IFERROR(W55*H55,"0")+IFERROR(W56*H56,"0")+IFERROR(W57*H57,"0")+IFERROR(W58*H58,"0")+IFERROR(W59*H59,"0")+IFERROR(W60*H60,"0")</f>
        <v>777.6</v>
      </c>
      <c r="G299" s="46">
        <f>IFERROR(W65*H65,"0")+IFERROR(W66*H66,"0")</f>
        <v>480</v>
      </c>
      <c r="H299" s="46">
        <f>IFERROR(W71*H71,"0")</f>
        <v>50.4</v>
      </c>
      <c r="I299" s="46">
        <f>IFERROR(W76*H76,"0")+IFERROR(W77*H77,"0")</f>
        <v>201.6</v>
      </c>
      <c r="J299" s="46">
        <f>IFERROR(W82*H82,"0")+IFERROR(W83*H83,"0")+IFERROR(W84*H84,"0")+IFERROR(W85*H85,"0")+IFERROR(W86*H86,"0")+IFERROR(W87*H87,"0")</f>
        <v>504</v>
      </c>
      <c r="K299" s="46">
        <f>IFERROR(W92*H92,"0")+IFERROR(W93*H93,"0")+IFERROR(W94*H94,"0")</f>
        <v>0</v>
      </c>
      <c r="L299" s="46">
        <f>IFERROR(W99*H99,"0")+IFERROR(W100*H100,"0")+IFERROR(W101*H101,"0")+IFERROR(W102*H102,"0")</f>
        <v>1889.2800000000002</v>
      </c>
      <c r="M299" s="184"/>
      <c r="N299" s="46">
        <f>IFERROR(W107*H107,"0")+IFERROR(W108*H108,"0")</f>
        <v>882</v>
      </c>
      <c r="O299" s="46">
        <f>IFERROR(W113*H113,"0")+IFERROR(W114*H114,"0")</f>
        <v>462</v>
      </c>
      <c r="P299" s="46">
        <f>IFERROR(W119*H119,"0")+IFERROR(W120*H120,"0")+IFERROR(W121*H121,"0")</f>
        <v>0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1080</v>
      </c>
      <c r="W299" s="46">
        <f>IFERROR(W167*H167,"0")+IFERROR(W168*H168,"0")</f>
        <v>336</v>
      </c>
      <c r="X299" s="46">
        <f>IFERROR(W173*H173,"0")</f>
        <v>0</v>
      </c>
      <c r="Y299" s="46">
        <f>IFERROR(W178*H178,"0")</f>
        <v>0</v>
      </c>
      <c r="Z299" s="46">
        <f>IFERROR(W183*H183,"0")</f>
        <v>336</v>
      </c>
      <c r="AA299" s="46">
        <f>IFERROR(W189*H189,"0")</f>
        <v>0</v>
      </c>
      <c r="AB299" s="46">
        <f>IFERROR(W194*H194,"0")+IFERROR(W195*H195,"0")+IFERROR(W196*H196,"0")</f>
        <v>873.59999999999991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345.6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1260</v>
      </c>
      <c r="AH299" s="46">
        <f>IFERROR(W236*H236,"0")+IFERROR(W237*H237,"0")</f>
        <v>0</v>
      </c>
      <c r="AI299" s="46">
        <f>IFERROR(W243*H243,"0")+IFERROR(W244*H244,"0")+IFERROR(W245*H245,"0")</f>
        <v>168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2964.2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7157.28</v>
      </c>
      <c r="B302" s="60">
        <f>SUMPRODUCT(--(BB:BB="ПГП"),--(V:V="кор"),H:H,X:X)+SUMPRODUCT(--(BB:BB="ПГП"),--(V:V="кг"),X:X)</f>
        <v>6021.2000000000007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