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1E970DC-80D9-4FE8-9B74-D7FD491D13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X25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549" i="1" s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F9" i="1"/>
  <c r="J9" i="1"/>
  <c r="Y22" i="1"/>
  <c r="Y24" i="1" s="1"/>
  <c r="BM22" i="1"/>
  <c r="BO22" i="1"/>
  <c r="W553" i="1"/>
  <c r="Y28" i="1"/>
  <c r="Y36" i="1" s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F559" i="1"/>
  <c r="Y134" i="1"/>
  <c r="Y138" i="1" s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Y222" i="1" s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Y261" i="1" s="1"/>
  <c r="X268" i="1"/>
  <c r="X267" i="1"/>
  <c r="BO271" i="1"/>
  <c r="BM271" i="1"/>
  <c r="Y271" i="1"/>
  <c r="Y277" i="1" s="1"/>
  <c r="BO275" i="1"/>
  <c r="BM275" i="1"/>
  <c r="Y275" i="1"/>
  <c r="BO346" i="1"/>
  <c r="BM346" i="1"/>
  <c r="Y346" i="1"/>
  <c r="X348" i="1"/>
  <c r="X353" i="1"/>
  <c r="BO350" i="1"/>
  <c r="BM350" i="1"/>
  <c r="Y350" i="1"/>
  <c r="Y352" i="1" s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Y495" i="1" s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336" i="1" l="1"/>
  <c r="X550" i="1"/>
  <c r="Y372" i="1"/>
  <c r="Y283" i="1"/>
  <c r="Y239" i="1"/>
  <c r="Y201" i="1"/>
  <c r="Y519" i="1"/>
  <c r="Y481" i="1"/>
  <c r="Y410" i="1"/>
  <c r="Y547" i="1"/>
  <c r="Y534" i="1"/>
  <c r="Y437" i="1"/>
  <c r="Y182" i="1"/>
  <c r="Y87" i="1"/>
  <c r="Y554" i="1" s="1"/>
  <c r="Y63" i="1"/>
  <c r="X551" i="1"/>
  <c r="Y315" i="1"/>
  <c r="Y248" i="1"/>
  <c r="X553" i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<sst xmlns="http://schemas.openxmlformats.org/spreadsheetml/2006/main" count="2423" uniqueCount="814">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</sst>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0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33" t="s">
        <v>8</v>
      </c>
      <c r="B5" s="517"/>
      <c r="C5" s="518"/>
      <c r="D5" s="426"/>
      <c r="E5" s="428"/>
      <c r="F5" s="721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48"/>
      <c r="S5" s="614" t="s">
        <v>11</v>
      </c>
      <c r="T5" s="441"/>
      <c r="U5" s="615" t="s">
        <v>12</v>
      </c>
      <c r="V5" s="548"/>
      <c r="AA5" s="51"/>
      <c r="AB5" s="51"/>
      <c r="AC5" s="51"/>
    </row>
    <row r="6" spans="1:30" s="373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8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40" t="s">
        <v>16</v>
      </c>
      <c r="T6" s="441"/>
      <c r="U6" s="678" t="s">
        <v>17</v>
      </c>
      <c r="V6" s="457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1"/>
      <c r="U7" s="679"/>
      <c r="V7" s="680"/>
      <c r="AA7" s="51"/>
      <c r="AB7" s="51"/>
      <c r="AC7" s="51"/>
    </row>
    <row r="8" spans="1:30" s="373" customFormat="1" ht="25.5" customHeight="1" x14ac:dyDescent="0.2">
      <c r="A8" s="770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1"/>
      <c r="U8" s="679"/>
      <c r="V8" s="680"/>
      <c r="AA8" s="51"/>
      <c r="AB8" s="51"/>
      <c r="AC8" s="51"/>
    </row>
    <row r="9" spans="1:30" s="37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3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371"/>
      <c r="O9" s="26" t="s">
        <v>20</v>
      </c>
      <c r="P9" s="541"/>
      <c r="Q9" s="542"/>
      <c r="S9" s="389"/>
      <c r="T9" s="441"/>
      <c r="U9" s="681"/>
      <c r="V9" s="68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3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2"/>
      <c r="O10" s="26" t="s">
        <v>21</v>
      </c>
      <c r="P10" s="624"/>
      <c r="Q10" s="625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3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5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4"/>
      <c r="Q17" s="464"/>
      <c r="R17" s="464"/>
      <c r="S17" s="465"/>
      <c r="T17" s="757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4"/>
      <c r="BB17" s="750" t="s">
        <v>57</v>
      </c>
    </row>
    <row r="18" spans="1:67" ht="14.25" customHeight="1" x14ac:dyDescent="0.2">
      <c r="A18" s="435"/>
      <c r="B18" s="435"/>
      <c r="C18" s="435"/>
      <c r="D18" s="466"/>
      <c r="E18" s="468"/>
      <c r="F18" s="435"/>
      <c r="G18" s="435"/>
      <c r="H18" s="435"/>
      <c r="I18" s="435"/>
      <c r="J18" s="435"/>
      <c r="K18" s="435"/>
      <c r="L18" s="435"/>
      <c r="M18" s="435"/>
      <c r="N18" s="435"/>
      <c r="O18" s="466"/>
      <c r="P18" s="467"/>
      <c r="Q18" s="467"/>
      <c r="R18" s="467"/>
      <c r="S18" s="468"/>
      <c r="T18" s="374" t="s">
        <v>58</v>
      </c>
      <c r="U18" s="374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5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5"/>
      <c r="AA20" s="375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1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1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1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1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1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1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1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1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1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1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5"/>
      <c r="AA51" s="375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1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1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5"/>
      <c r="AA57" s="375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1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1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5"/>
      <c r="AA65" s="375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1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1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0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1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1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1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1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1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1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1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1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5"/>
      <c r="AA131" s="375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1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1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5"/>
      <c r="AA141" s="375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1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1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5"/>
      <c r="AA150" s="375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1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1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5"/>
      <c r="AA162" s="375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1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1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1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1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1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1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7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3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0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1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1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0</v>
      </c>
      <c r="X202" s="382">
        <f>IFERROR(SUM(X185:X200),"0")</f>
        <v>0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0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1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1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5"/>
      <c r="AA211" s="375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1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1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1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1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5"/>
      <c r="AA229" s="375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1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1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5"/>
      <c r="AA241" s="375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4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3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2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1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1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5"/>
      <c r="AA250" s="375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3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1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1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1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1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1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1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0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1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1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8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0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1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1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1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1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5"/>
      <c r="AA297" s="375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1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1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1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1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5"/>
      <c r="AA306" s="375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0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1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1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1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1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0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1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1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5"/>
      <c r="AA322" s="375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700</v>
      </c>
      <c r="X326" s="381">
        <f t="shared" si="59"/>
        <v>705</v>
      </c>
      <c r="Y326" s="36">
        <f>IFERROR(IF(X326=0,"",ROUNDUP(X326/H326,0)*0.02175),"")</f>
        <v>1.0222499999999999</v>
      </c>
      <c r="Z326" s="56"/>
      <c r="AA326" s="57"/>
      <c r="AE326" s="64"/>
      <c r="BB326" s="247" t="s">
        <v>1</v>
      </c>
      <c r="BL326" s="64">
        <f t="shared" si="60"/>
        <v>722.4</v>
      </c>
      <c r="BM326" s="64">
        <f t="shared" si="61"/>
        <v>727.56</v>
      </c>
      <c r="BN326" s="64">
        <f t="shared" si="62"/>
        <v>0.9722222222222221</v>
      </c>
      <c r="BO326" s="64">
        <f t="shared" si="63"/>
        <v>0.97916666666666663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600</v>
      </c>
      <c r="X328" s="381">
        <f t="shared" si="59"/>
        <v>600</v>
      </c>
      <c r="Y328" s="36">
        <f>IFERROR(IF(X328=0,"",ROUNDUP(X328/H328,0)*0.02175),"")</f>
        <v>0.86999999999999988</v>
      </c>
      <c r="Z328" s="56"/>
      <c r="AA328" s="57"/>
      <c r="AE328" s="64"/>
      <c r="BB328" s="249" t="s">
        <v>1</v>
      </c>
      <c r="BL328" s="64">
        <f t="shared" si="60"/>
        <v>619.20000000000005</v>
      </c>
      <c r="BM328" s="64">
        <f t="shared" si="61"/>
        <v>619.20000000000005</v>
      </c>
      <c r="BN328" s="64">
        <f t="shared" si="62"/>
        <v>0.83333333333333326</v>
      </c>
      <c r="BO328" s="64">
        <f t="shared" si="63"/>
        <v>0.83333333333333326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650</v>
      </c>
      <c r="X330" s="381">
        <f t="shared" si="59"/>
        <v>660</v>
      </c>
      <c r="Y330" s="36">
        <f>IFERROR(IF(X330=0,"",ROUNDUP(X330/H330,0)*0.02175),"")</f>
        <v>0.95699999999999996</v>
      </c>
      <c r="Z330" s="56"/>
      <c r="AA330" s="57"/>
      <c r="AE330" s="64"/>
      <c r="BB330" s="251" t="s">
        <v>1</v>
      </c>
      <c r="BL330" s="64">
        <f t="shared" si="60"/>
        <v>670.8</v>
      </c>
      <c r="BM330" s="64">
        <f t="shared" si="61"/>
        <v>681.12000000000012</v>
      </c>
      <c r="BN330" s="64">
        <f t="shared" si="62"/>
        <v>0.90277777777777779</v>
      </c>
      <c r="BO330" s="64">
        <f t="shared" si="63"/>
        <v>0.91666666666666663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1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130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131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2.8492499999999996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1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1950</v>
      </c>
      <c r="X337" s="382">
        <f>IFERROR(SUM(X324:X335),"0")</f>
        <v>1965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700</v>
      </c>
      <c r="X339" s="381">
        <f>IFERROR(IF(W339="",0,CEILING((W339/$H339),1)*$H339),"")</f>
        <v>705</v>
      </c>
      <c r="Y339" s="36">
        <f>IFERROR(IF(X339=0,"",ROUNDUP(X339/H339,0)*0.02175),"")</f>
        <v>1.0222499999999999</v>
      </c>
      <c r="Z339" s="56"/>
      <c r="AA339" s="57"/>
      <c r="AE339" s="64"/>
      <c r="BB339" s="257" t="s">
        <v>1</v>
      </c>
      <c r="BL339" s="64">
        <f>IFERROR(W339*I339/H339,"0")</f>
        <v>722.4</v>
      </c>
      <c r="BM339" s="64">
        <f>IFERROR(X339*I339/H339,"0")</f>
        <v>727.56</v>
      </c>
      <c r="BN339" s="64">
        <f>IFERROR(1/J339*(W339/H339),"0")</f>
        <v>0.9722222222222221</v>
      </c>
      <c r="BO339" s="64">
        <f>IFERROR(1/J339*(X339/H339),"0")</f>
        <v>0.97916666666666663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1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46.666666666666664</v>
      </c>
      <c r="X341" s="382">
        <f>IFERROR(X339/H339,"0")+IFERROR(X340/H340,"0")</f>
        <v>47</v>
      </c>
      <c r="Y341" s="382">
        <f>IFERROR(IF(Y339="",0,Y339),"0")+IFERROR(IF(Y340="",0,Y340),"0")</f>
        <v>1.0222499999999999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1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700</v>
      </c>
      <c r="X342" s="382">
        <f>IFERROR(SUM(X339:X340),"0")</f>
        <v>705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0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1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1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1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1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5"/>
      <c r="AA354" s="375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1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1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1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1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6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1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0</v>
      </c>
      <c r="X372" s="382">
        <f>IFERROR(X367/H367,"0")+IFERROR(X368/H368,"0")+IFERROR(X369/H369,"0")+IFERROR(X370/H370,"0")+IFERROR(X371/H371,"0")</f>
        <v>0</v>
      </c>
      <c r="Y372" s="382">
        <f>IFERROR(IF(Y367="",0,Y367),"0")+IFERROR(IF(Y368="",0,Y368),"0")+IFERROR(IF(Y369="",0,Y369),"0")+IFERROR(IF(Y370="",0,Y370),"0")+IFERROR(IF(Y371="",0,Y371),"0")</f>
        <v>0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1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0</v>
      </c>
      <c r="X373" s="382">
        <f>IFERROR(SUM(X367:X371),"0")</f>
        <v>0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1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1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5"/>
      <c r="AA380" s="375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1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1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9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0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7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6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1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1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1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1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0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1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1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5"/>
      <c r="AA423" s="375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1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1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9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1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1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1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0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1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1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0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1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1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0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1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1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5"/>
      <c r="AA451" s="375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1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1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5"/>
      <c r="AA458" s="375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4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1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1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1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1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5"/>
      <c r="AA469" s="375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1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1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0</v>
      </c>
      <c r="X482" s="382">
        <f>IFERROR(SUM(X471:X480),"0")</f>
        <v>0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150</v>
      </c>
      <c r="X484" s="381">
        <f>IFERROR(IF(W484="",0,CEILING((W484/$H484),1)*$H484),"")</f>
        <v>153.12</v>
      </c>
      <c r="Y484" s="36">
        <f>IFERROR(IF(X484=0,"",ROUNDUP(X484/H484,0)*0.01196),"")</f>
        <v>0.34683999999999998</v>
      </c>
      <c r="Z484" s="56"/>
      <c r="AA484" s="57"/>
      <c r="AE484" s="64"/>
      <c r="BB484" s="334" t="s">
        <v>1</v>
      </c>
      <c r="BL484" s="64">
        <f>IFERROR(W484*I484/H484,"0")</f>
        <v>160.22727272727272</v>
      </c>
      <c r="BM484" s="64">
        <f>IFERROR(X484*I484/H484,"0")</f>
        <v>163.56</v>
      </c>
      <c r="BN484" s="64">
        <f>IFERROR(1/J484*(W484/H484),"0")</f>
        <v>0.27316433566433568</v>
      </c>
      <c r="BO484" s="64">
        <f>IFERROR(1/J484*(X484/H484),"0")</f>
        <v>0.27884615384615385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1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28.409090909090907</v>
      </c>
      <c r="X486" s="382">
        <f>IFERROR(X484/H484,"0")+IFERROR(X485/H485,"0")</f>
        <v>29</v>
      </c>
      <c r="Y486" s="382">
        <f>IFERROR(IF(Y484="",0,Y484),"0")+IFERROR(IF(Y485="",0,Y485),"0")</f>
        <v>0.34683999999999998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1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150</v>
      </c>
      <c r="X487" s="382">
        <f>IFERROR(SUM(X484:X485),"0")</f>
        <v>153.12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1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1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1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1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1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1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5"/>
      <c r="AA508" s="375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6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1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0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1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1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28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3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1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1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38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5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1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1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1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1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1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1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1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2800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2823.12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1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2895.0272727272722</v>
      </c>
      <c r="X550" s="382">
        <f>IFERROR(SUM(BM22:BM546),"0")</f>
        <v>2919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4</v>
      </c>
      <c r="X551" s="38">
        <f>ROUNDUP(SUM(BO22:BO546),0)</f>
        <v>4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2995.0272727272722</v>
      </c>
      <c r="X552" s="382">
        <f>GrossWeightTotalR+PalletQtyTotalR*25</f>
        <v>3019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205.07575757575756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207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4.2183399999999995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407" t="s">
        <v>103</v>
      </c>
      <c r="D556" s="408"/>
      <c r="E556" s="408"/>
      <c r="F556" s="409"/>
      <c r="G556" s="407" t="s">
        <v>233</v>
      </c>
      <c r="H556" s="408"/>
      <c r="I556" s="408"/>
      <c r="J556" s="408"/>
      <c r="K556" s="408"/>
      <c r="L556" s="408"/>
      <c r="M556" s="408"/>
      <c r="N556" s="408"/>
      <c r="O556" s="408"/>
      <c r="P556" s="409"/>
      <c r="Q556" s="407" t="s">
        <v>484</v>
      </c>
      <c r="R556" s="409"/>
      <c r="S556" s="407" t="s">
        <v>541</v>
      </c>
      <c r="T556" s="408"/>
      <c r="U556" s="408"/>
      <c r="V556" s="409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94" t="s">
        <v>780</v>
      </c>
      <c r="B557" s="407" t="s">
        <v>60</v>
      </c>
      <c r="C557" s="407" t="s">
        <v>104</v>
      </c>
      <c r="D557" s="407" t="s">
        <v>112</v>
      </c>
      <c r="E557" s="407" t="s">
        <v>103</v>
      </c>
      <c r="F557" s="407" t="s">
        <v>223</v>
      </c>
      <c r="G557" s="407" t="s">
        <v>234</v>
      </c>
      <c r="H557" s="407" t="s">
        <v>249</v>
      </c>
      <c r="I557" s="407" t="s">
        <v>266</v>
      </c>
      <c r="J557" s="407" t="s">
        <v>342</v>
      </c>
      <c r="K557" s="407" t="s">
        <v>365</v>
      </c>
      <c r="L557" s="407" t="s">
        <v>383</v>
      </c>
      <c r="M557" s="378"/>
      <c r="N557" s="407" t="s">
        <v>400</v>
      </c>
      <c r="O557" s="407" t="s">
        <v>468</v>
      </c>
      <c r="P557" s="407" t="s">
        <v>473</v>
      </c>
      <c r="Q557" s="407" t="s">
        <v>485</v>
      </c>
      <c r="R557" s="407" t="s">
        <v>519</v>
      </c>
      <c r="S557" s="407" t="s">
        <v>542</v>
      </c>
      <c r="T557" s="407" t="s">
        <v>606</v>
      </c>
      <c r="U557" s="407" t="s">
        <v>634</v>
      </c>
      <c r="V557" s="407" t="s">
        <v>641</v>
      </c>
      <c r="W557" s="407" t="s">
        <v>650</v>
      </c>
      <c r="X557" s="407" t="s">
        <v>697</v>
      </c>
      <c r="AA557" s="52"/>
      <c r="AD557" s="378"/>
    </row>
    <row r="558" spans="1:67" ht="13.5" customHeight="1" thickBot="1" x14ac:dyDescent="0.25">
      <c r="A558" s="595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378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2670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0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153.12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3:L13"/>
    <mergeCell ref="O133:S133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D22:E22"/>
    <mergeCell ref="O358:U358"/>
    <mergeCell ref="D257:E257"/>
    <mergeCell ref="A230:Y230"/>
    <mergeCell ref="D86:E86"/>
    <mergeCell ref="D213:E213"/>
    <mergeCell ref="O289:U289"/>
    <mergeCell ref="O239:U239"/>
    <mergeCell ref="O175:S175"/>
    <mergeCell ref="O368:S368"/>
    <mergeCell ref="O246:S246"/>
    <mergeCell ref="A289:N290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557:A558"/>
    <mergeCell ref="O552:U552"/>
    <mergeCell ref="A151:Y151"/>
    <mergeCell ref="O152:S152"/>
    <mergeCell ref="A424:Y424"/>
    <mergeCell ref="O254:S254"/>
    <mergeCell ref="O410:U410"/>
    <mergeCell ref="O216:S216"/>
    <mergeCell ref="D7:L7"/>
    <mergeCell ref="O514:S514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441:U441"/>
    <mergeCell ref="D490:E490"/>
    <mergeCell ref="O193:S193"/>
    <mergeCell ref="D346:E346"/>
    <mergeCell ref="O22:S22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A495:N496"/>
    <mergeCell ref="O249:U24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O39:S39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O219:S219"/>
    <mergeCell ref="A421:N422"/>
    <mergeCell ref="O517:S517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D543:E543"/>
    <mergeCell ref="D518:E518"/>
    <mergeCell ref="D124:E124"/>
    <mergeCell ref="O530:S530"/>
    <mergeCell ref="O215:S215"/>
    <mergeCell ref="D195:E195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526:S526"/>
    <mergeCell ref="O17:S18"/>
    <mergeCell ref="O234:S234"/>
    <mergeCell ref="O221:S221"/>
    <mergeCell ref="O99:S99"/>
    <mergeCell ref="O286:S286"/>
    <mergeCell ref="A171:N172"/>
    <mergeCell ref="O541:U541"/>
    <mergeCell ref="A501:N502"/>
    <mergeCell ref="D98:E98"/>
    <mergeCell ref="D73:E73"/>
    <mergeCell ref="O91:S91"/>
    <mergeCell ref="O362:S362"/>
    <mergeCell ref="O389:S389"/>
    <mergeCell ref="O85:S85"/>
    <mergeCell ref="O454:S454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C556:F556"/>
    <mergeCell ref="O29:S29"/>
    <mergeCell ref="O436:S436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8:S28"/>
    <mergeCell ref="O270:S270"/>
    <mergeCell ref="O326:S326"/>
    <mergeCell ref="D174:E174"/>
    <mergeCell ref="D472:E472"/>
    <mergeCell ref="A141:Y141"/>
    <mergeCell ref="A439:Y439"/>
    <mergeCell ref="O136:S136"/>
    <mergeCell ref="O207:S207"/>
    <mergeCell ref="O92:S92"/>
    <mergeCell ref="O434:S434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2024-07-19T09:24:20Z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