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7,24 ПОКОМ ЗПФ Сочи\"/>
    </mc:Choice>
  </mc:AlternateContent>
  <xr:revisionPtr revIDLastSave="0" documentId="13_ncr:1_{E414CD5E-3486-439F-95E7-7FDA0FFFEA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Sheet!$A$3:$AH$60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46" i="1" l="1"/>
  <c r="AG17" i="1"/>
  <c r="AF59" i="1"/>
  <c r="AF53" i="1"/>
  <c r="AF47" i="1"/>
  <c r="AF46" i="1"/>
  <c r="R46" i="1" s="1"/>
  <c r="AF37" i="1"/>
  <c r="AG37" i="1" s="1"/>
  <c r="AF29" i="1"/>
  <c r="AG29" i="1" s="1"/>
  <c r="AF18" i="1"/>
  <c r="AG18" i="1" s="1"/>
  <c r="AF17" i="1"/>
  <c r="R17" i="1" s="1"/>
  <c r="AD60" i="1"/>
  <c r="AD58" i="1"/>
  <c r="AD52" i="1"/>
  <c r="AD51" i="1"/>
  <c r="AD49" i="1"/>
  <c r="AD46" i="1"/>
  <c r="AD43" i="1"/>
  <c r="AD40" i="1"/>
  <c r="AD39" i="1"/>
  <c r="AD38" i="1"/>
  <c r="AD37" i="1"/>
  <c r="AD29" i="1"/>
  <c r="AD28" i="1"/>
  <c r="AD25" i="1"/>
  <c r="AD23" i="1"/>
  <c r="AD21" i="1"/>
  <c r="AD18" i="1"/>
  <c r="AD17" i="1"/>
  <c r="AD16" i="1"/>
  <c r="AD14" i="1"/>
  <c r="AD12" i="1"/>
  <c r="Q59" i="1"/>
  <c r="Q54" i="1"/>
  <c r="AD54" i="1" s="1"/>
  <c r="Q53" i="1"/>
  <c r="Q48" i="1"/>
  <c r="Q47" i="1"/>
  <c r="Q42" i="1"/>
  <c r="Q41" i="1"/>
  <c r="Q36" i="1"/>
  <c r="AD36" i="1" s="1"/>
  <c r="Q35" i="1"/>
  <c r="Q33" i="1"/>
  <c r="Q31" i="1"/>
  <c r="Q30" i="1"/>
  <c r="AD30" i="1" s="1"/>
  <c r="Q24" i="1"/>
  <c r="AD24" i="1" s="1"/>
  <c r="Q20" i="1"/>
  <c r="AD20" i="1" s="1"/>
  <c r="AG47" i="1" l="1"/>
  <c r="R47" i="1"/>
  <c r="AG59" i="1"/>
  <c r="R59" i="1"/>
  <c r="R29" i="1"/>
  <c r="R37" i="1"/>
  <c r="AD42" i="1"/>
  <c r="AF42" i="1"/>
  <c r="AD48" i="1"/>
  <c r="AF48" i="1"/>
  <c r="AG53" i="1"/>
  <c r="R53" i="1"/>
  <c r="R18" i="1"/>
  <c r="AD33" i="1"/>
  <c r="AD41" i="1"/>
  <c r="AD59" i="1"/>
  <c r="AD31" i="1"/>
  <c r="AD35" i="1"/>
  <c r="AD47" i="1"/>
  <c r="AD53" i="1"/>
  <c r="P60" i="1"/>
  <c r="R48" i="1" l="1"/>
  <c r="AG48" i="1"/>
  <c r="R42" i="1"/>
  <c r="AG42" i="1"/>
  <c r="AH60" i="1"/>
  <c r="AF60" i="1" s="1"/>
  <c r="AH58" i="1"/>
  <c r="AF58" i="1" s="1"/>
  <c r="AH57" i="1"/>
  <c r="AH56" i="1"/>
  <c r="AH55" i="1"/>
  <c r="AH54" i="1"/>
  <c r="AF54" i="1" s="1"/>
  <c r="AH52" i="1"/>
  <c r="AF52" i="1" s="1"/>
  <c r="AH51" i="1"/>
  <c r="AF51" i="1" s="1"/>
  <c r="AH50" i="1"/>
  <c r="AH49" i="1"/>
  <c r="AF49" i="1" s="1"/>
  <c r="AH44" i="1"/>
  <c r="AH43" i="1"/>
  <c r="AF43" i="1" s="1"/>
  <c r="AH41" i="1"/>
  <c r="AF41" i="1" s="1"/>
  <c r="AH40" i="1"/>
  <c r="AF40" i="1" s="1"/>
  <c r="AH39" i="1"/>
  <c r="AF39" i="1" s="1"/>
  <c r="AH38" i="1"/>
  <c r="AF38" i="1" s="1"/>
  <c r="AH36" i="1"/>
  <c r="AF36" i="1" s="1"/>
  <c r="AH35" i="1"/>
  <c r="AF35" i="1" s="1"/>
  <c r="AH34" i="1"/>
  <c r="AH33" i="1"/>
  <c r="AF33" i="1" s="1"/>
  <c r="AH32" i="1"/>
  <c r="AH31" i="1"/>
  <c r="AF31" i="1" s="1"/>
  <c r="AH30" i="1"/>
  <c r="AF30" i="1" s="1"/>
  <c r="AH28" i="1"/>
  <c r="AF28" i="1" s="1"/>
  <c r="AH27" i="1"/>
  <c r="AH26" i="1"/>
  <c r="AH25" i="1"/>
  <c r="AF25" i="1" s="1"/>
  <c r="AH24" i="1"/>
  <c r="AF24" i="1" s="1"/>
  <c r="AH23" i="1"/>
  <c r="AF23" i="1" s="1"/>
  <c r="AH21" i="1"/>
  <c r="AF21" i="1" s="1"/>
  <c r="AH20" i="1"/>
  <c r="AF20" i="1" s="1"/>
  <c r="AH16" i="1"/>
  <c r="AF16" i="1" s="1"/>
  <c r="AH15" i="1"/>
  <c r="AH14" i="1"/>
  <c r="AF14" i="1" s="1"/>
  <c r="AH12" i="1"/>
  <c r="AF12" i="1" s="1"/>
  <c r="AH11" i="1"/>
  <c r="AH10" i="1"/>
  <c r="AH9" i="1"/>
  <c r="AH8" i="1"/>
  <c r="AG14" i="1" l="1"/>
  <c r="R14" i="1"/>
  <c r="AG16" i="1"/>
  <c r="R16" i="1"/>
  <c r="AG21" i="1"/>
  <c r="R21" i="1"/>
  <c r="R24" i="1"/>
  <c r="AG24" i="1"/>
  <c r="R28" i="1"/>
  <c r="AG28" i="1"/>
  <c r="AG31" i="1"/>
  <c r="R31" i="1"/>
  <c r="AG33" i="1"/>
  <c r="R33" i="1"/>
  <c r="AG35" i="1"/>
  <c r="R35" i="1"/>
  <c r="R38" i="1"/>
  <c r="AG38" i="1"/>
  <c r="R40" i="1"/>
  <c r="AG40" i="1"/>
  <c r="AG43" i="1"/>
  <c r="R43" i="1"/>
  <c r="AG49" i="1"/>
  <c r="R49" i="1"/>
  <c r="AG51" i="1"/>
  <c r="R51" i="1"/>
  <c r="R54" i="1"/>
  <c r="AG54" i="1"/>
  <c r="R58" i="1"/>
  <c r="AG58" i="1"/>
  <c r="R12" i="1"/>
  <c r="AG12" i="1"/>
  <c r="R20" i="1"/>
  <c r="AG20" i="1"/>
  <c r="AG23" i="1"/>
  <c r="R23" i="1"/>
  <c r="AG25" i="1"/>
  <c r="R25" i="1"/>
  <c r="R30" i="1"/>
  <c r="AG30" i="1"/>
  <c r="R36" i="1"/>
  <c r="AG36" i="1"/>
  <c r="AG39" i="1"/>
  <c r="R39" i="1"/>
  <c r="AG41" i="1"/>
  <c r="R41" i="1"/>
  <c r="R52" i="1"/>
  <c r="AG52" i="1"/>
  <c r="R60" i="1"/>
  <c r="AG60" i="1"/>
  <c r="F34" i="1"/>
  <c r="E34" i="1"/>
  <c r="O7" i="1" l="1"/>
  <c r="O8" i="1"/>
  <c r="P8" i="1" s="1"/>
  <c r="Q8" i="1" s="1"/>
  <c r="AF8" i="1" s="1"/>
  <c r="O9" i="1"/>
  <c r="P9" i="1" s="1"/>
  <c r="Q9" i="1" s="1"/>
  <c r="AF9" i="1" s="1"/>
  <c r="O10" i="1"/>
  <c r="P10" i="1" s="1"/>
  <c r="Q10" i="1" s="1"/>
  <c r="AF10" i="1" s="1"/>
  <c r="O11" i="1"/>
  <c r="P11" i="1" s="1"/>
  <c r="Q11" i="1" s="1"/>
  <c r="AF11" i="1" s="1"/>
  <c r="O12" i="1"/>
  <c r="O13" i="1"/>
  <c r="O14" i="1"/>
  <c r="O15" i="1"/>
  <c r="P15" i="1" s="1"/>
  <c r="Q15" i="1" s="1"/>
  <c r="AF15" i="1" s="1"/>
  <c r="O16" i="1"/>
  <c r="O17" i="1"/>
  <c r="O18" i="1"/>
  <c r="O19" i="1"/>
  <c r="O20" i="1"/>
  <c r="U20" i="1" s="1"/>
  <c r="O21" i="1"/>
  <c r="O22" i="1"/>
  <c r="P22" i="1" s="1"/>
  <c r="Q22" i="1" s="1"/>
  <c r="AF22" i="1" s="1"/>
  <c r="O23" i="1"/>
  <c r="O24" i="1"/>
  <c r="U24" i="1" s="1"/>
  <c r="O25" i="1"/>
  <c r="O26" i="1"/>
  <c r="P26" i="1" s="1"/>
  <c r="Q26" i="1" s="1"/>
  <c r="AF26" i="1" s="1"/>
  <c r="O27" i="1"/>
  <c r="P27" i="1" s="1"/>
  <c r="Q27" i="1" s="1"/>
  <c r="AF27" i="1" s="1"/>
  <c r="O28" i="1"/>
  <c r="O29" i="1"/>
  <c r="O30" i="1"/>
  <c r="U30" i="1" s="1"/>
  <c r="O31" i="1"/>
  <c r="U31" i="1" s="1"/>
  <c r="O32" i="1"/>
  <c r="P32" i="1" s="1"/>
  <c r="Q32" i="1" s="1"/>
  <c r="AF32" i="1" s="1"/>
  <c r="O33" i="1"/>
  <c r="U33" i="1" s="1"/>
  <c r="O34" i="1"/>
  <c r="P34" i="1" s="1"/>
  <c r="Q34" i="1" s="1"/>
  <c r="O35" i="1"/>
  <c r="U35" i="1" s="1"/>
  <c r="O36" i="1"/>
  <c r="U36" i="1" s="1"/>
  <c r="O37" i="1"/>
  <c r="O38" i="1"/>
  <c r="U38" i="1" s="1"/>
  <c r="O39" i="1"/>
  <c r="O40" i="1"/>
  <c r="O41" i="1"/>
  <c r="U41" i="1" s="1"/>
  <c r="O42" i="1"/>
  <c r="U42" i="1" s="1"/>
  <c r="O43" i="1"/>
  <c r="O44" i="1"/>
  <c r="P44" i="1" s="1"/>
  <c r="Q44" i="1" s="1"/>
  <c r="AF44" i="1" s="1"/>
  <c r="O45" i="1"/>
  <c r="P45" i="1" s="1"/>
  <c r="Q45" i="1" s="1"/>
  <c r="AF45" i="1" s="1"/>
  <c r="O46" i="1"/>
  <c r="O47" i="1"/>
  <c r="U47" i="1" s="1"/>
  <c r="O48" i="1"/>
  <c r="U48" i="1" s="1"/>
  <c r="O49" i="1"/>
  <c r="O50" i="1"/>
  <c r="P50" i="1" s="1"/>
  <c r="Q50" i="1" s="1"/>
  <c r="AF50" i="1" s="1"/>
  <c r="O51" i="1"/>
  <c r="O52" i="1"/>
  <c r="O53" i="1"/>
  <c r="U53" i="1" s="1"/>
  <c r="O54" i="1"/>
  <c r="U54" i="1" s="1"/>
  <c r="O55" i="1"/>
  <c r="P55" i="1" s="1"/>
  <c r="Q55" i="1" s="1"/>
  <c r="AF55" i="1" s="1"/>
  <c r="O56" i="1"/>
  <c r="P56" i="1" s="1"/>
  <c r="Q56" i="1" s="1"/>
  <c r="AF56" i="1" s="1"/>
  <c r="O57" i="1"/>
  <c r="P57" i="1" s="1"/>
  <c r="Q57" i="1" s="1"/>
  <c r="AF57" i="1" s="1"/>
  <c r="O58" i="1"/>
  <c r="O59" i="1"/>
  <c r="U59" i="1" s="1"/>
  <c r="O60" i="1"/>
  <c r="U60" i="1" s="1"/>
  <c r="O6" i="1"/>
  <c r="V6" i="1" s="1"/>
  <c r="AG57" i="1" l="1"/>
  <c r="R57" i="1"/>
  <c r="AG55" i="1"/>
  <c r="R55" i="1"/>
  <c r="AG45" i="1"/>
  <c r="R45" i="1"/>
  <c r="AG27" i="1"/>
  <c r="R27" i="1"/>
  <c r="R15" i="1"/>
  <c r="AG15" i="1"/>
  <c r="AG11" i="1"/>
  <c r="R11" i="1"/>
  <c r="AG9" i="1"/>
  <c r="R9" i="1"/>
  <c r="R56" i="1"/>
  <c r="AG56" i="1"/>
  <c r="R50" i="1"/>
  <c r="AG50" i="1"/>
  <c r="R44" i="1"/>
  <c r="AG44" i="1"/>
  <c r="AD34" i="1"/>
  <c r="AF34" i="1"/>
  <c r="R32" i="1"/>
  <c r="AG32" i="1"/>
  <c r="R26" i="1"/>
  <c r="AG26" i="1"/>
  <c r="R22" i="1"/>
  <c r="AG22" i="1"/>
  <c r="R10" i="1"/>
  <c r="AG10" i="1"/>
  <c r="R8" i="1"/>
  <c r="AG8" i="1"/>
  <c r="P58" i="1"/>
  <c r="U58" i="1"/>
  <c r="AD56" i="1"/>
  <c r="U56" i="1"/>
  <c r="P52" i="1"/>
  <c r="U52" i="1"/>
  <c r="AD50" i="1"/>
  <c r="U50" i="1"/>
  <c r="P46" i="1"/>
  <c r="U46" i="1"/>
  <c r="AD44" i="1"/>
  <c r="U44" i="1"/>
  <c r="P40" i="1"/>
  <c r="U40" i="1"/>
  <c r="AD32" i="1"/>
  <c r="U32" i="1"/>
  <c r="P28" i="1"/>
  <c r="U28" i="1"/>
  <c r="AD26" i="1"/>
  <c r="U26" i="1"/>
  <c r="AD22" i="1"/>
  <c r="U22" i="1"/>
  <c r="P18" i="1"/>
  <c r="U18" i="1"/>
  <c r="P16" i="1"/>
  <c r="U16" i="1"/>
  <c r="P14" i="1"/>
  <c r="U14" i="1"/>
  <c r="P12" i="1"/>
  <c r="U12" i="1"/>
  <c r="AD10" i="1"/>
  <c r="U10" i="1"/>
  <c r="AD8" i="1"/>
  <c r="U8" i="1"/>
  <c r="Q5" i="1"/>
  <c r="U34" i="1"/>
  <c r="U57" i="1"/>
  <c r="AD57" i="1"/>
  <c r="U55" i="1"/>
  <c r="AD55" i="1"/>
  <c r="P51" i="1"/>
  <c r="U51" i="1"/>
  <c r="P49" i="1"/>
  <c r="U49" i="1"/>
  <c r="U45" i="1"/>
  <c r="AD45" i="1"/>
  <c r="P43" i="1"/>
  <c r="U43" i="1"/>
  <c r="P39" i="1"/>
  <c r="U39" i="1"/>
  <c r="P37" i="1"/>
  <c r="U37" i="1"/>
  <c r="P29" i="1"/>
  <c r="U29" i="1"/>
  <c r="U27" i="1"/>
  <c r="AD27" i="1"/>
  <c r="P25" i="1"/>
  <c r="U25" i="1"/>
  <c r="P23" i="1"/>
  <c r="U23" i="1"/>
  <c r="P21" i="1"/>
  <c r="U21" i="1"/>
  <c r="P17" i="1"/>
  <c r="U17" i="1"/>
  <c r="AD15" i="1"/>
  <c r="U15" i="1"/>
  <c r="U11" i="1"/>
  <c r="AD11" i="1"/>
  <c r="U9" i="1"/>
  <c r="AD9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U19" i="1"/>
  <c r="V17" i="1"/>
  <c r="V15" i="1"/>
  <c r="V13" i="1"/>
  <c r="U13" i="1"/>
  <c r="V11" i="1"/>
  <c r="V9" i="1"/>
  <c r="V7" i="1"/>
  <c r="U7" i="1"/>
  <c r="U6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AD7" i="1"/>
  <c r="AD13" i="1"/>
  <c r="AD19" i="1"/>
  <c r="AD6" i="1"/>
  <c r="R34" i="1" l="1"/>
  <c r="AG34" i="1"/>
  <c r="R5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D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<sst xmlns="http://schemas.openxmlformats.org/spreadsheetml/2006/main" count="177" uniqueCount="102">
  <si>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</si>
  <si>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</si>
  <si>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</si>
  <si>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</si>
  <si>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</si>
  <si>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</si>
  <si>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</si>
  <si>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</si>
  <si>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</si>
  <si>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</si>
  <si>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</si>
  <si>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</si>
  <si>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</si>
  <si>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</si>
  <si>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</si>
  <si>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</si>
  <si>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</si>
  <si>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</si>
  <si>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</si>
  <si>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</si>
  <si>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</si>
  <si>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</si>
  <si>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</si>
  <si>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</si>
  <si>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</si>
  <si>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</si>
  <si>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 в дороге</t>
  </si>
  <si>
    <t>08,07,</t>
  </si>
  <si>
    <t>24,06,</t>
  </si>
  <si>
    <t>10,06,</t>
  </si>
  <si>
    <t>03,06,</t>
  </si>
  <si>
    <t>20,05,</t>
  </si>
  <si>
    <t>01,05,</t>
  </si>
  <si>
    <t>29,03,</t>
  </si>
  <si>
    <t>БОНУС_Пельмени Бульмени с говядиной и свининой Горячая штучка 0,43  ПОКОМ</t>
  </si>
  <si>
    <t>шт</t>
  </si>
  <si>
    <t>БОНУС_Пельмени Отборные из свинины и говядины 0,9 кг ТМ Стародворье ТС Медвежье ушко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</si>
  <si>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</si>
  <si>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</si>
  <si>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</si>
  <si>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</si>
  <si>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</si>
  <si>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</si>
  <si>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</si>
  <si>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нет потребности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</si>
  <si>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</si>
  <si>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</si>
  <si>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</si>
  <si>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Жар-боллы с курочкой и сыром, ВЕС  ПОКОМ</t>
  </si>
  <si>
    <t>Жар-ладушки с мясом. ВЕС  ПОКОМ</t>
  </si>
  <si>
    <t>необходимо увеличить продажи</t>
  </si>
  <si>
    <t>Жар-ладушки с яблоком и грушей,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</si>
  <si>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</si>
  <si>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</si>
  <si>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</si>
  <si>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</si>
  <si>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</si>
  <si>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</si>
  <si>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</si>
  <si>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</si>
  <si>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</si>
  <si>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</si>
  <si>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</si>
  <si>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</si>
  <si>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</si>
  <si>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</si>
  <si>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</si>
  <si>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</si>
  <si>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</si>
  <si>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</si>
  <si>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</si>
  <si>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новинка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</si>
  <si>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</si>
  <si>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</si>
  <si>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</si>
  <si>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</si>
  <si>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</si>
  <si>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</si>
  <si>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</si>
  <si>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</si>
  <si>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</si>
  <si>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необходимо увеличить продажи!!! Уже писал начиная с марта месяца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</si>
  <si>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</si>
  <si>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</si>
  <si>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</si>
  <si>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</si>
  <si>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</si>
  <si>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</si>
  <si>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</si>
  <si>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</si>
  <si>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</si>
  <si>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</si>
  <si>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</si>
  <si>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</si>
  <si>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</si>
  <si>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слой</t>
  </si>
  <si>
    <t>29,06 завод не отгрузил 1372шт</t>
  </si>
  <si>
    <t>Плохо продается</t>
  </si>
  <si>
    <t>итого</t>
  </si>
  <si>
    <t>хотим</t>
  </si>
  <si>
    <t>получим</t>
  </si>
  <si>
    <t>шт/кг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</si>
</sst>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164" fontId="2" fillId="5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2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5" fillId="7" borderId="1" xfId="1" applyNumberFormat="1" applyFont="1" applyFill="1"/>
    <xf numFmtId="164" fontId="6" fillId="4" borderId="1" xfId="1" applyNumberFormat="1" applyFont="1" applyFill="1"/>
    <xf numFmtId="164" fontId="1" fillId="0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4" borderId="4" xfId="1" applyNumberFormat="1" applyFill="1" applyBorder="1"/>
    <xf numFmtId="164" fontId="1" fillId="6" borderId="5" xfId="1" applyNumberFormat="1" applyFill="1" applyBorder="1"/>
    <xf numFmtId="164" fontId="1" fillId="6" borderId="7" xfId="1" applyNumberFormat="1" applyFill="1" applyBorder="1"/>
    <xf numFmtId="164" fontId="1" fillId="0" borderId="8" xfId="1" applyNumberFormat="1" applyBorder="1"/>
    <xf numFmtId="164" fontId="1" fillId="0" borderId="9" xfId="1" applyNumberFormat="1" applyBorder="1"/>
    <xf numFmtId="164" fontId="3" fillId="2" borderId="10" xfId="1" applyNumberFormat="1" applyFont="1" applyFill="1" applyBorder="1"/>
    <xf numFmtId="164" fontId="3" fillId="2" borderId="11" xfId="1" applyNumberFormat="1" applyFont="1" applyFill="1" applyBorder="1"/>
    <xf numFmtId="164" fontId="1" fillId="0" borderId="10" xfId="1" applyNumberFormat="1" applyBorder="1"/>
    <xf numFmtId="164" fontId="1" fillId="0" borderId="11" xfId="1" applyNumberFormat="1" applyBorder="1"/>
    <xf numFmtId="164" fontId="1" fillId="3" borderId="12" xfId="1" applyNumberFormat="1" applyFill="1" applyBorder="1"/>
    <xf numFmtId="164" fontId="1" fillId="3" borderId="13" xfId="1" applyNumberFormat="1" applyFill="1" applyBorder="1"/>
    <xf numFmtId="164" fontId="1" fillId="0" borderId="14" xfId="1" applyNumberFormat="1" applyBorder="1"/>
    <xf numFmtId="164" fontId="1" fillId="0" borderId="15" xfId="1" applyNumberFormat="1" applyBorder="1"/>
    <xf numFmtId="164" fontId="1" fillId="0" borderId="16" xfId="1" applyNumberFormat="1" applyBorder="1"/>
    <xf numFmtId="164" fontId="1" fillId="0" borderId="17" xfId="1" applyNumberFormat="1" applyBorder="1"/>
    <xf numFmtId="164" fontId="1" fillId="0" borderId="18" xfId="1" applyNumberFormat="1" applyBorder="1"/>
    <xf numFmtId="164" fontId="1" fillId="0" borderId="19" xfId="1" applyNumberFormat="1" applyBorder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6" borderId="6" xfId="1" applyNumberFormat="1" applyFill="1" applyBorder="1"/>
    <xf numFmtId="164" fontId="8" fillId="0" borderId="1" xfId="1" applyNumberFormat="1" applyFont="1"/>
    <xf numFmtId="164" fontId="8" fillId="3" borderId="1" xfId="1" applyNumberFormat="1" applyFont="1" applyFill="1"/>
    <xf numFmtId="164" fontId="8" fillId="6" borderId="1" xfId="1" applyNumberFormat="1" applyFont="1" applyFill="1"/>
    <xf numFmtId="0" fontId="7" fillId="0" borderId="0" xfId="0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76;&#1074;%2024,06,24%20&#1089;&#1095;&#1088;&#1089;&#1095;%20&#1087;&#1086;&#1082;%20&#1079;&#1087;&#1092;%20&#1086;&#1090;%20&#1092;&#1080;&#1083;&#1080;&#1072;&#1083;&#1072;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итого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слой</v>
          </cell>
        </row>
        <row r="4">
          <cell r="N4" t="str">
            <v>нет в дороге</v>
          </cell>
          <cell r="O4" t="str">
            <v>24,06,</v>
          </cell>
          <cell r="V4" t="str">
            <v>10,06,</v>
          </cell>
          <cell r="W4" t="str">
            <v>03,06,</v>
          </cell>
          <cell r="X4" t="str">
            <v>20,05,</v>
          </cell>
          <cell r="Y4" t="str">
            <v>01,05,</v>
          </cell>
          <cell r="Z4" t="str">
            <v>29,03,</v>
          </cell>
          <cell r="AA4" t="str">
            <v>01,03,</v>
          </cell>
          <cell r="AE4" t="str">
            <v>29,06,</v>
          </cell>
        </row>
        <row r="5">
          <cell r="E5">
            <v>8750.8000000000011</v>
          </cell>
          <cell r="F5">
            <v>12454.400000000001</v>
          </cell>
          <cell r="J5">
            <v>8951.3000000000011</v>
          </cell>
          <cell r="K5">
            <v>-200.5</v>
          </cell>
          <cell r="L5">
            <v>0</v>
          </cell>
          <cell r="M5">
            <v>0</v>
          </cell>
          <cell r="N5">
            <v>0</v>
          </cell>
          <cell r="O5">
            <v>1750.1600000000003</v>
          </cell>
          <cell r="P5">
            <v>15624.340000000002</v>
          </cell>
          <cell r="Q5">
            <v>15788.2</v>
          </cell>
          <cell r="R5">
            <v>2997</v>
          </cell>
          <cell r="V5">
            <v>885.5</v>
          </cell>
          <cell r="W5">
            <v>706.36000000000013</v>
          </cell>
          <cell r="X5">
            <v>1552.3200000000002</v>
          </cell>
          <cell r="Y5">
            <v>725.73199999999997</v>
          </cell>
          <cell r="Z5">
            <v>670.85599999999999</v>
          </cell>
          <cell r="AA5">
            <v>854.2560000000002</v>
          </cell>
          <cell r="AC5">
            <v>6270.9199999999992</v>
          </cell>
          <cell r="AE5">
            <v>1515</v>
          </cell>
          <cell r="AF5">
            <v>6244.56</v>
          </cell>
        </row>
        <row r="6">
          <cell r="A6" t="str">
            <v>БОНУС_Пельмени Бульмени с говядиной и свининой Горячая штучка 0,43  ПОКОМ</v>
          </cell>
          <cell r="B6" t="str">
            <v>шт</v>
          </cell>
          <cell r="C6">
            <v>-60</v>
          </cell>
          <cell r="D6">
            <v>1</v>
          </cell>
          <cell r="E6">
            <v>10</v>
          </cell>
          <cell r="F6">
            <v>-69</v>
          </cell>
          <cell r="G6">
            <v>0</v>
          </cell>
          <cell r="H6" t="e">
            <v>#N/A</v>
          </cell>
          <cell r="J6">
            <v>10</v>
          </cell>
          <cell r="K6">
            <v>0</v>
          </cell>
          <cell r="O6">
            <v>2</v>
          </cell>
          <cell r="T6">
            <v>-34.5</v>
          </cell>
          <cell r="U6">
            <v>-34.5</v>
          </cell>
          <cell r="V6">
            <v>3.6</v>
          </cell>
          <cell r="W6">
            <v>1.2</v>
          </cell>
          <cell r="X6">
            <v>2.4</v>
          </cell>
          <cell r="Y6">
            <v>0.8</v>
          </cell>
          <cell r="Z6">
            <v>1</v>
          </cell>
          <cell r="AA6">
            <v>4</v>
          </cell>
          <cell r="AC6">
            <v>0</v>
          </cell>
          <cell r="AD6">
            <v>0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-2</v>
          </cell>
          <cell r="F7">
            <v>-2</v>
          </cell>
          <cell r="G7">
            <v>0</v>
          </cell>
          <cell r="H7" t="e">
            <v>#N/A</v>
          </cell>
          <cell r="K7">
            <v>0</v>
          </cell>
          <cell r="O7">
            <v>0</v>
          </cell>
          <cell r="T7" t="e">
            <v>#DIV/0!</v>
          </cell>
          <cell r="U7" t="e">
            <v>#DIV/0!</v>
          </cell>
          <cell r="V7">
            <v>0</v>
          </cell>
          <cell r="W7">
            <v>0</v>
          </cell>
          <cell r="X7">
            <v>0</v>
          </cell>
          <cell r="Y7">
            <v>5.2</v>
          </cell>
          <cell r="Z7">
            <v>2.8</v>
          </cell>
          <cell r="AA7">
            <v>5</v>
          </cell>
          <cell r="AC7">
            <v>0</v>
          </cell>
          <cell r="AD7">
            <v>0</v>
          </cell>
        </row>
        <row r="8">
          <cell r="A8" t="str">
            <v>Готовые бельмеши сочные с мясом ТМ Горячая штучка 0,3кг зам  ПОКОМ</v>
          </cell>
          <cell r="B8" t="str">
            <v>шт</v>
          </cell>
          <cell r="C8">
            <v>27</v>
          </cell>
          <cell r="D8">
            <v>2</v>
          </cell>
          <cell r="E8">
            <v>133</v>
          </cell>
          <cell r="F8">
            <v>-106</v>
          </cell>
          <cell r="G8">
            <v>0.3</v>
          </cell>
          <cell r="H8">
            <v>180</v>
          </cell>
          <cell r="J8">
            <v>179</v>
          </cell>
          <cell r="K8">
            <v>-46</v>
          </cell>
          <cell r="O8">
            <v>26.6</v>
          </cell>
          <cell r="P8">
            <v>425.20000000000005</v>
          </cell>
          <cell r="Q8">
            <v>300</v>
          </cell>
          <cell r="S8" t="str">
            <v>по тел. Шляканов</v>
          </cell>
          <cell r="T8">
            <v>7.2932330827067666</v>
          </cell>
          <cell r="U8">
            <v>-3.9849624060150375</v>
          </cell>
          <cell r="V8">
            <v>6.2</v>
          </cell>
          <cell r="W8">
            <v>9.8000000000000007</v>
          </cell>
          <cell r="X8">
            <v>35</v>
          </cell>
          <cell r="Y8">
            <v>11.4</v>
          </cell>
          <cell r="Z8">
            <v>7.6</v>
          </cell>
          <cell r="AA8">
            <v>22.2</v>
          </cell>
          <cell r="AB8" t="str">
            <v>ПОЧЕМУ минус? С чем пересорт?</v>
          </cell>
          <cell r="AC8">
            <v>90</v>
          </cell>
          <cell r="AD8">
            <v>12</v>
          </cell>
          <cell r="AE8">
            <v>28</v>
          </cell>
          <cell r="AF8">
            <v>100.8</v>
          </cell>
          <cell r="AG8">
            <v>14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222</v>
          </cell>
          <cell r="D9">
            <v>5</v>
          </cell>
          <cell r="E9">
            <v>247</v>
          </cell>
          <cell r="F9">
            <v>-25</v>
          </cell>
          <cell r="G9">
            <v>0.3</v>
          </cell>
          <cell r="H9">
            <v>180</v>
          </cell>
          <cell r="J9">
            <v>288</v>
          </cell>
          <cell r="K9">
            <v>-41</v>
          </cell>
          <cell r="O9">
            <v>49.4</v>
          </cell>
          <cell r="P9">
            <v>617.79999999999995</v>
          </cell>
          <cell r="Q9">
            <v>450</v>
          </cell>
          <cell r="S9" t="str">
            <v>по тел. Шляканов</v>
          </cell>
          <cell r="T9">
            <v>8.6032388663967616</v>
          </cell>
          <cell r="U9">
            <v>-0.50607287449392713</v>
          </cell>
          <cell r="V9">
            <v>15.8</v>
          </cell>
          <cell r="W9">
            <v>12.4</v>
          </cell>
          <cell r="X9">
            <v>44.4</v>
          </cell>
          <cell r="Y9">
            <v>13.6</v>
          </cell>
          <cell r="Z9">
            <v>15.2</v>
          </cell>
          <cell r="AA9">
            <v>36.6</v>
          </cell>
          <cell r="AB9" t="str">
            <v>ПОЧЕМУ минус? С чем пересорт?</v>
          </cell>
          <cell r="AC9">
            <v>135</v>
          </cell>
          <cell r="AD9">
            <v>12</v>
          </cell>
          <cell r="AE9">
            <v>42</v>
          </cell>
          <cell r="AF9">
            <v>151.19999999999999</v>
          </cell>
          <cell r="AG9">
            <v>14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497</v>
          </cell>
          <cell r="D10">
            <v>10</v>
          </cell>
          <cell r="E10">
            <v>450</v>
          </cell>
          <cell r="F10">
            <v>47</v>
          </cell>
          <cell r="G10">
            <v>0.3</v>
          </cell>
          <cell r="H10">
            <v>180</v>
          </cell>
          <cell r="J10">
            <v>449</v>
          </cell>
          <cell r="K10">
            <v>1</v>
          </cell>
          <cell r="O10">
            <v>90</v>
          </cell>
          <cell r="P10">
            <v>1213</v>
          </cell>
          <cell r="Q10">
            <v>800</v>
          </cell>
          <cell r="S10" t="str">
            <v>по тел. Шляканов</v>
          </cell>
          <cell r="T10">
            <v>9.4111111111111114</v>
          </cell>
          <cell r="U10">
            <v>0.52222222222222225</v>
          </cell>
          <cell r="V10">
            <v>22.8</v>
          </cell>
          <cell r="W10">
            <v>17.2</v>
          </cell>
          <cell r="X10">
            <v>57</v>
          </cell>
          <cell r="Y10">
            <v>23.2</v>
          </cell>
          <cell r="Z10">
            <v>16.399999999999999</v>
          </cell>
          <cell r="AA10">
            <v>25.6</v>
          </cell>
          <cell r="AC10">
            <v>240</v>
          </cell>
          <cell r="AD10">
            <v>12</v>
          </cell>
          <cell r="AE10">
            <v>70</v>
          </cell>
          <cell r="AF10">
            <v>252</v>
          </cell>
          <cell r="AG10">
            <v>14</v>
          </cell>
        </row>
        <row r="11">
          <cell r="A11" t="str">
            <v>Готовые чебупели с мясом ТМ Горячая штучка Без свинины 0,3 кг ПОКОМ</v>
          </cell>
          <cell r="B11" t="str">
            <v>шт</v>
          </cell>
          <cell r="C11">
            <v>27</v>
          </cell>
          <cell r="E11">
            <v>16</v>
          </cell>
          <cell r="F11">
            <v>11</v>
          </cell>
          <cell r="G11">
            <v>0.3</v>
          </cell>
          <cell r="H11">
            <v>180</v>
          </cell>
          <cell r="J11">
            <v>59</v>
          </cell>
          <cell r="K11">
            <v>-43</v>
          </cell>
          <cell r="O11">
            <v>3.2</v>
          </cell>
          <cell r="P11">
            <v>40.200000000000003</v>
          </cell>
          <cell r="Q11">
            <v>240</v>
          </cell>
          <cell r="R11">
            <v>240</v>
          </cell>
          <cell r="T11">
            <v>78.4375</v>
          </cell>
          <cell r="U11">
            <v>3.4375</v>
          </cell>
          <cell r="V11">
            <v>10.199999999999999</v>
          </cell>
          <cell r="W11">
            <v>7.2</v>
          </cell>
          <cell r="X11">
            <v>7.2</v>
          </cell>
          <cell r="Y11">
            <v>5.8</v>
          </cell>
          <cell r="Z11">
            <v>2.8</v>
          </cell>
          <cell r="AA11">
            <v>5</v>
          </cell>
          <cell r="AC11">
            <v>72</v>
          </cell>
          <cell r="AD11">
            <v>12</v>
          </cell>
          <cell r="AE11">
            <v>14</v>
          </cell>
          <cell r="AF11">
            <v>50.4</v>
          </cell>
          <cell r="AG11">
            <v>14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518</v>
          </cell>
          <cell r="D12">
            <v>6</v>
          </cell>
          <cell r="E12">
            <v>431</v>
          </cell>
          <cell r="F12">
            <v>87</v>
          </cell>
          <cell r="G12">
            <v>0.3</v>
          </cell>
          <cell r="H12">
            <v>180</v>
          </cell>
          <cell r="J12">
            <v>426</v>
          </cell>
          <cell r="K12">
            <v>5</v>
          </cell>
          <cell r="O12">
            <v>86.2</v>
          </cell>
          <cell r="P12">
            <v>1119.8</v>
          </cell>
          <cell r="Q12">
            <v>850</v>
          </cell>
          <cell r="S12" t="str">
            <v>по тел. Шляканов</v>
          </cell>
          <cell r="T12">
            <v>10.870069605568444</v>
          </cell>
          <cell r="U12">
            <v>1.0092807424593968</v>
          </cell>
          <cell r="V12">
            <v>25.4</v>
          </cell>
          <cell r="W12">
            <v>23.4</v>
          </cell>
          <cell r="X12">
            <v>58.2</v>
          </cell>
          <cell r="Y12">
            <v>24</v>
          </cell>
          <cell r="Z12">
            <v>25.6</v>
          </cell>
          <cell r="AA12">
            <v>36.4</v>
          </cell>
          <cell r="AC12">
            <v>255</v>
          </cell>
          <cell r="AD12">
            <v>12</v>
          </cell>
          <cell r="AE12">
            <v>70</v>
          </cell>
          <cell r="AF12">
            <v>252</v>
          </cell>
          <cell r="AG12">
            <v>14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G13">
            <v>0</v>
          </cell>
          <cell r="H13">
            <v>180</v>
          </cell>
          <cell r="K13">
            <v>0</v>
          </cell>
          <cell r="O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  <cell r="Y13">
            <v>1.792</v>
          </cell>
          <cell r="Z13">
            <v>0.89600000000000013</v>
          </cell>
          <cell r="AA13">
            <v>1.4359999999999999</v>
          </cell>
          <cell r="AB13" t="str">
            <v>нет потребности</v>
          </cell>
          <cell r="AC13">
            <v>0</v>
          </cell>
          <cell r="AD13">
            <v>2.2400000000000002</v>
          </cell>
        </row>
        <row r="14">
          <cell r="A14" t="str">
            <v>Готовые чебуреки с мясом ТМ Горячая штучка 0,09 кг флоу-пак ПОКОМ</v>
          </cell>
          <cell r="B14" t="str">
            <v>шт</v>
          </cell>
          <cell r="C14">
            <v>728</v>
          </cell>
          <cell r="E14">
            <v>216</v>
          </cell>
          <cell r="F14">
            <v>512</v>
          </cell>
          <cell r="G14">
            <v>0.09</v>
          </cell>
          <cell r="H14">
            <v>180</v>
          </cell>
          <cell r="J14">
            <v>216</v>
          </cell>
          <cell r="K14">
            <v>0</v>
          </cell>
          <cell r="O14">
            <v>43.2</v>
          </cell>
          <cell r="P14">
            <v>222.40000000000009</v>
          </cell>
          <cell r="Q14">
            <v>800</v>
          </cell>
          <cell r="R14">
            <v>800</v>
          </cell>
          <cell r="T14">
            <v>30.370370370370367</v>
          </cell>
          <cell r="U14">
            <v>11.851851851851851</v>
          </cell>
          <cell r="V14">
            <v>51.2</v>
          </cell>
          <cell r="W14">
            <v>55</v>
          </cell>
          <cell r="X14">
            <v>56.2</v>
          </cell>
          <cell r="Y14">
            <v>2</v>
          </cell>
          <cell r="Z14">
            <v>30.8</v>
          </cell>
          <cell r="AA14">
            <v>0</v>
          </cell>
          <cell r="AC14">
            <v>72</v>
          </cell>
          <cell r="AD14">
            <v>24</v>
          </cell>
          <cell r="AE14">
            <v>28</v>
          </cell>
          <cell r="AF14">
            <v>60.48</v>
          </cell>
          <cell r="AG14">
            <v>14</v>
          </cell>
        </row>
        <row r="15">
          <cell r="A15" t="str">
            <v>Готовые чебуреки со свининой и говядиной Гор.шт.0,36 кг зам.  ПОКОМ</v>
          </cell>
          <cell r="B15" t="str">
            <v>шт</v>
          </cell>
          <cell r="C15">
            <v>255</v>
          </cell>
          <cell r="D15">
            <v>15</v>
          </cell>
          <cell r="E15">
            <v>66</v>
          </cell>
          <cell r="F15">
            <v>189</v>
          </cell>
          <cell r="G15">
            <v>0.36</v>
          </cell>
          <cell r="H15">
            <v>180</v>
          </cell>
          <cell r="J15">
            <v>81</v>
          </cell>
          <cell r="K15">
            <v>-15</v>
          </cell>
          <cell r="O15">
            <v>13.2</v>
          </cell>
          <cell r="P15">
            <v>35.399999999999977</v>
          </cell>
          <cell r="Q15">
            <v>35.399999999999977</v>
          </cell>
          <cell r="T15">
            <v>17</v>
          </cell>
          <cell r="U15">
            <v>14.318181818181818</v>
          </cell>
          <cell r="V15">
            <v>11.4</v>
          </cell>
          <cell r="W15">
            <v>5.4</v>
          </cell>
          <cell r="X15">
            <v>13.6</v>
          </cell>
          <cell r="Y15">
            <v>3</v>
          </cell>
          <cell r="Z15">
            <v>3</v>
          </cell>
          <cell r="AA15">
            <v>2.6</v>
          </cell>
          <cell r="AC15">
            <v>12.743999999999991</v>
          </cell>
          <cell r="AD15">
            <v>10</v>
          </cell>
          <cell r="AE15">
            <v>0</v>
          </cell>
          <cell r="AF15">
            <v>0</v>
          </cell>
          <cell r="AG15">
            <v>14</v>
          </cell>
        </row>
        <row r="16">
          <cell r="A16" t="str">
            <v>ЖАР-мени ВЕС ТМ Зареченские  ПОКОМ</v>
          </cell>
          <cell r="B16" t="str">
            <v>кг</v>
          </cell>
          <cell r="C16">
            <v>13.5</v>
          </cell>
          <cell r="E16">
            <v>11</v>
          </cell>
          <cell r="F16">
            <v>2.5</v>
          </cell>
          <cell r="G16">
            <v>1</v>
          </cell>
          <cell r="H16">
            <v>180</v>
          </cell>
          <cell r="J16">
            <v>19</v>
          </cell>
          <cell r="K16">
            <v>-8</v>
          </cell>
          <cell r="O16">
            <v>2.2000000000000002</v>
          </cell>
          <cell r="P16">
            <v>28.300000000000004</v>
          </cell>
          <cell r="Q16">
            <v>50</v>
          </cell>
          <cell r="R16">
            <v>50</v>
          </cell>
          <cell r="T16">
            <v>23.863636363636363</v>
          </cell>
          <cell r="U16">
            <v>1.1363636363636362</v>
          </cell>
          <cell r="V16">
            <v>3.3</v>
          </cell>
          <cell r="W16">
            <v>3.3</v>
          </cell>
          <cell r="X16">
            <v>2.2000000000000002</v>
          </cell>
          <cell r="Y16">
            <v>4.3</v>
          </cell>
          <cell r="Z16">
            <v>2.2000000000000002</v>
          </cell>
          <cell r="AA16">
            <v>4.4000000000000004</v>
          </cell>
          <cell r="AC16">
            <v>50</v>
          </cell>
          <cell r="AD16">
            <v>5.5</v>
          </cell>
          <cell r="AE16">
            <v>12</v>
          </cell>
          <cell r="AF16">
            <v>66</v>
          </cell>
          <cell r="AG16">
            <v>12</v>
          </cell>
        </row>
        <row r="17">
          <cell r="A17" t="str">
            <v>Жар-боллы с курочкой и сыром, ВЕС  ПОКОМ</v>
          </cell>
          <cell r="B17" t="str">
            <v>кг</v>
          </cell>
          <cell r="G17">
            <v>1</v>
          </cell>
          <cell r="H17">
            <v>180</v>
          </cell>
          <cell r="K17">
            <v>0</v>
          </cell>
          <cell r="O17">
            <v>0</v>
          </cell>
          <cell r="P17">
            <v>30</v>
          </cell>
          <cell r="Q17">
            <v>18</v>
          </cell>
          <cell r="R17">
            <v>18</v>
          </cell>
          <cell r="S17" t="str">
            <v>под ТП Лютикова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0.6</v>
          </cell>
          <cell r="Y17">
            <v>1.2</v>
          </cell>
          <cell r="Z17">
            <v>1.2</v>
          </cell>
          <cell r="AA17">
            <v>0.6</v>
          </cell>
          <cell r="AC17">
            <v>18</v>
          </cell>
          <cell r="AD17">
            <v>3</v>
          </cell>
          <cell r="AE17">
            <v>6</v>
          </cell>
          <cell r="AF17">
            <v>18</v>
          </cell>
        </row>
        <row r="18">
          <cell r="A18" t="str">
            <v>Жар-ладушки с мясом. ВЕС  ПОКОМ</v>
          </cell>
          <cell r="B18" t="str">
            <v>кг</v>
          </cell>
          <cell r="C18">
            <v>77.7</v>
          </cell>
          <cell r="E18">
            <v>11.1</v>
          </cell>
          <cell r="F18">
            <v>66.599999999999994</v>
          </cell>
          <cell r="G18">
            <v>1</v>
          </cell>
          <cell r="H18">
            <v>180</v>
          </cell>
          <cell r="J18">
            <v>11.1</v>
          </cell>
          <cell r="K18">
            <v>0</v>
          </cell>
          <cell r="O18">
            <v>2.2199999999999998</v>
          </cell>
          <cell r="Q18">
            <v>0</v>
          </cell>
          <cell r="T18">
            <v>30</v>
          </cell>
          <cell r="U18">
            <v>30</v>
          </cell>
          <cell r="V18">
            <v>0</v>
          </cell>
          <cell r="W18">
            <v>1.48</v>
          </cell>
          <cell r="X18">
            <v>3.7</v>
          </cell>
          <cell r="Y18">
            <v>0.74</v>
          </cell>
          <cell r="Z18">
            <v>0.74</v>
          </cell>
          <cell r="AA18">
            <v>2.2200000000000002</v>
          </cell>
          <cell r="AB18" t="str">
            <v>необходимо увеличить продажи</v>
          </cell>
          <cell r="AC18">
            <v>0</v>
          </cell>
          <cell r="AD18">
            <v>3.7</v>
          </cell>
          <cell r="AE18">
            <v>0</v>
          </cell>
          <cell r="AF18">
            <v>0</v>
          </cell>
        </row>
        <row r="19">
          <cell r="A19" t="str">
            <v>Жар-ладушки с яблоком и грушей, ВЕС  ПОКОМ</v>
          </cell>
          <cell r="B19" t="str">
            <v>кг</v>
          </cell>
          <cell r="G19">
            <v>0</v>
          </cell>
          <cell r="H19">
            <v>180</v>
          </cell>
          <cell r="K19">
            <v>0</v>
          </cell>
          <cell r="O19">
            <v>0</v>
          </cell>
          <cell r="T19" t="e">
            <v>#DIV/0!</v>
          </cell>
          <cell r="U19" t="e">
            <v>#DIV/0!</v>
          </cell>
          <cell r="V19">
            <v>0</v>
          </cell>
          <cell r="W19">
            <v>0</v>
          </cell>
          <cell r="X19">
            <v>0</v>
          </cell>
          <cell r="Y19">
            <v>0.74</v>
          </cell>
          <cell r="Z19">
            <v>0</v>
          </cell>
          <cell r="AA19">
            <v>0</v>
          </cell>
          <cell r="AB19" t="str">
            <v>нет потребности</v>
          </cell>
          <cell r="AC19">
            <v>0</v>
          </cell>
          <cell r="AD19">
            <v>3.7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1003</v>
          </cell>
          <cell r="E20">
            <v>380</v>
          </cell>
          <cell r="F20">
            <v>623</v>
          </cell>
          <cell r="G20">
            <v>0.25</v>
          </cell>
          <cell r="H20">
            <v>180</v>
          </cell>
          <cell r="J20">
            <v>371</v>
          </cell>
          <cell r="K20">
            <v>9</v>
          </cell>
          <cell r="O20">
            <v>76</v>
          </cell>
          <cell r="P20">
            <v>517</v>
          </cell>
          <cell r="Q20">
            <v>517</v>
          </cell>
          <cell r="T20">
            <v>15</v>
          </cell>
          <cell r="U20">
            <v>8.1973684210526319</v>
          </cell>
          <cell r="V20">
            <v>14.8</v>
          </cell>
          <cell r="W20">
            <v>10.6</v>
          </cell>
          <cell r="X20">
            <v>40.4</v>
          </cell>
          <cell r="Y20">
            <v>16.600000000000001</v>
          </cell>
          <cell r="Z20">
            <v>17.8</v>
          </cell>
          <cell r="AA20">
            <v>27.6</v>
          </cell>
          <cell r="AC20">
            <v>129.25</v>
          </cell>
          <cell r="AD20">
            <v>12</v>
          </cell>
          <cell r="AE20">
            <v>42</v>
          </cell>
          <cell r="AF20">
            <v>126</v>
          </cell>
          <cell r="AG20">
            <v>14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480</v>
          </cell>
          <cell r="E21">
            <v>102</v>
          </cell>
          <cell r="F21">
            <v>378</v>
          </cell>
          <cell r="G21">
            <v>0.25</v>
          </cell>
          <cell r="H21">
            <v>180</v>
          </cell>
          <cell r="J21">
            <v>102</v>
          </cell>
          <cell r="K21">
            <v>0</v>
          </cell>
          <cell r="O21">
            <v>20.399999999999999</v>
          </cell>
          <cell r="Q21">
            <v>0</v>
          </cell>
          <cell r="T21">
            <v>18.529411764705884</v>
          </cell>
          <cell r="U21">
            <v>18.529411764705884</v>
          </cell>
          <cell r="V21">
            <v>17.399999999999999</v>
          </cell>
          <cell r="W21">
            <v>17.399999999999999</v>
          </cell>
          <cell r="X21">
            <v>30.2</v>
          </cell>
          <cell r="Y21">
            <v>12.4</v>
          </cell>
          <cell r="Z21">
            <v>11.4</v>
          </cell>
          <cell r="AA21">
            <v>9.8000000000000007</v>
          </cell>
          <cell r="AB21" t="str">
            <v>необходимо увеличить продажи!!! Уже писал 01,03,24, 29,03,24, 01,05,24, 21,05,24, 03,06,24</v>
          </cell>
          <cell r="AC21">
            <v>0</v>
          </cell>
          <cell r="AD21">
            <v>12</v>
          </cell>
          <cell r="AE21">
            <v>0</v>
          </cell>
          <cell r="AF21">
            <v>0</v>
          </cell>
          <cell r="AG21">
            <v>14</v>
          </cell>
        </row>
        <row r="22">
          <cell r="A22" t="str">
            <v>Мини-сосиски в тесте "Фрайпики" 3,7кг ВЕС,  ПОКОМ</v>
          </cell>
          <cell r="B22" t="str">
            <v>кг</v>
          </cell>
          <cell r="C22">
            <v>77.7</v>
          </cell>
          <cell r="E22">
            <v>33.299999999999997</v>
          </cell>
          <cell r="F22">
            <v>44.4</v>
          </cell>
          <cell r="G22">
            <v>1</v>
          </cell>
          <cell r="H22">
            <v>180</v>
          </cell>
          <cell r="J22">
            <v>33.299999999999997</v>
          </cell>
          <cell r="K22">
            <v>0</v>
          </cell>
          <cell r="O22">
            <v>6.6599999999999993</v>
          </cell>
          <cell r="P22">
            <v>68.819999999999993</v>
          </cell>
          <cell r="Q22">
            <v>74</v>
          </cell>
          <cell r="R22">
            <v>74</v>
          </cell>
          <cell r="T22">
            <v>17.777777777777782</v>
          </cell>
          <cell r="U22">
            <v>6.666666666666667</v>
          </cell>
          <cell r="V22">
            <v>3.7</v>
          </cell>
          <cell r="W22">
            <v>1.48</v>
          </cell>
          <cell r="X22">
            <v>5.92</v>
          </cell>
          <cell r="Y22">
            <v>0</v>
          </cell>
          <cell r="Z22">
            <v>1.48</v>
          </cell>
          <cell r="AA22">
            <v>0.74</v>
          </cell>
          <cell r="AC22">
            <v>74</v>
          </cell>
          <cell r="AD22">
            <v>3.7</v>
          </cell>
          <cell r="AE22">
            <v>20</v>
          </cell>
          <cell r="AF22">
            <v>74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778</v>
          </cell>
          <cell r="E23">
            <v>339</v>
          </cell>
          <cell r="F23">
            <v>439</v>
          </cell>
          <cell r="G23">
            <v>0.25</v>
          </cell>
          <cell r="H23">
            <v>180</v>
          </cell>
          <cell r="J23">
            <v>310</v>
          </cell>
          <cell r="K23">
            <v>29</v>
          </cell>
          <cell r="O23">
            <v>67.8</v>
          </cell>
          <cell r="P23">
            <v>578</v>
          </cell>
          <cell r="Q23">
            <v>578</v>
          </cell>
          <cell r="T23">
            <v>15</v>
          </cell>
          <cell r="U23">
            <v>6.4749262536873156</v>
          </cell>
          <cell r="V23">
            <v>13.6</v>
          </cell>
          <cell r="W23">
            <v>8.4</v>
          </cell>
          <cell r="X23">
            <v>34.6</v>
          </cell>
          <cell r="Y23">
            <v>17</v>
          </cell>
          <cell r="Z23">
            <v>0</v>
          </cell>
          <cell r="AA23">
            <v>9.6</v>
          </cell>
          <cell r="AC23">
            <v>144.5</v>
          </cell>
          <cell r="AD23">
            <v>6</v>
          </cell>
          <cell r="AE23">
            <v>98</v>
          </cell>
          <cell r="AF23">
            <v>147</v>
          </cell>
          <cell r="AG23">
            <v>14</v>
          </cell>
        </row>
        <row r="24">
          <cell r="A24" t="str">
            <v>Наггетсы Нагетосы Сочная курочка в хрустящей панировке ТМ Горячая штучка 0,25 кг зам  ПОКОМ</v>
          </cell>
          <cell r="B24" t="str">
            <v>шт</v>
          </cell>
          <cell r="C24">
            <v>528</v>
          </cell>
          <cell r="E24">
            <v>385</v>
          </cell>
          <cell r="F24">
            <v>143</v>
          </cell>
          <cell r="G24">
            <v>0.25</v>
          </cell>
          <cell r="H24">
            <v>180</v>
          </cell>
          <cell r="J24">
            <v>351</v>
          </cell>
          <cell r="K24">
            <v>34</v>
          </cell>
          <cell r="O24">
            <v>77</v>
          </cell>
          <cell r="P24">
            <v>1012</v>
          </cell>
          <cell r="Q24">
            <v>800</v>
          </cell>
          <cell r="S24" t="str">
            <v>по тел. Шляканов</v>
          </cell>
          <cell r="T24">
            <v>12.246753246753247</v>
          </cell>
          <cell r="U24">
            <v>1.8571428571428572</v>
          </cell>
          <cell r="V24">
            <v>25</v>
          </cell>
          <cell r="W24">
            <v>20.6</v>
          </cell>
          <cell r="X24">
            <v>60.8</v>
          </cell>
          <cell r="Y24">
            <v>41.8</v>
          </cell>
          <cell r="Z24">
            <v>21.4</v>
          </cell>
          <cell r="AA24">
            <v>31.6</v>
          </cell>
          <cell r="AC24">
            <v>200</v>
          </cell>
          <cell r="AD24">
            <v>6</v>
          </cell>
          <cell r="AE24">
            <v>140</v>
          </cell>
          <cell r="AF24">
            <v>210</v>
          </cell>
          <cell r="AG24">
            <v>14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299</v>
          </cell>
          <cell r="E25">
            <v>150</v>
          </cell>
          <cell r="F25">
            <v>149</v>
          </cell>
          <cell r="G25">
            <v>0.25</v>
          </cell>
          <cell r="H25">
            <v>180</v>
          </cell>
          <cell r="J25">
            <v>150</v>
          </cell>
          <cell r="K25">
            <v>0</v>
          </cell>
          <cell r="O25">
            <v>30</v>
          </cell>
          <cell r="P25">
            <v>361</v>
          </cell>
          <cell r="Q25">
            <v>361</v>
          </cell>
          <cell r="T25">
            <v>17</v>
          </cell>
          <cell r="U25">
            <v>4.9666666666666668</v>
          </cell>
          <cell r="V25">
            <v>21.2</v>
          </cell>
          <cell r="W25">
            <v>17.399999999999999</v>
          </cell>
          <cell r="X25">
            <v>24.6</v>
          </cell>
          <cell r="Y25">
            <v>13</v>
          </cell>
          <cell r="Z25">
            <v>15.4</v>
          </cell>
          <cell r="AA25">
            <v>9</v>
          </cell>
          <cell r="AC25">
            <v>90.25</v>
          </cell>
          <cell r="AD25">
            <v>12</v>
          </cell>
          <cell r="AE25">
            <v>28</v>
          </cell>
          <cell r="AF25">
            <v>84</v>
          </cell>
          <cell r="AG25">
            <v>14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119</v>
          </cell>
          <cell r="E26">
            <v>109</v>
          </cell>
          <cell r="F26">
            <v>10</v>
          </cell>
          <cell r="G26">
            <v>0.25</v>
          </cell>
          <cell r="H26">
            <v>180</v>
          </cell>
          <cell r="J26">
            <v>109</v>
          </cell>
          <cell r="K26">
            <v>0</v>
          </cell>
          <cell r="O26">
            <v>21.8</v>
          </cell>
          <cell r="P26">
            <v>273.40000000000003</v>
          </cell>
          <cell r="Q26">
            <v>273.40000000000003</v>
          </cell>
          <cell r="T26">
            <v>13.000000000000002</v>
          </cell>
          <cell r="U26">
            <v>0.4587155963302752</v>
          </cell>
          <cell r="V26">
            <v>10.8</v>
          </cell>
          <cell r="W26">
            <v>9.1999999999999993</v>
          </cell>
          <cell r="X26">
            <v>9.6</v>
          </cell>
          <cell r="Y26">
            <v>8.8000000000000007</v>
          </cell>
          <cell r="Z26">
            <v>7.4</v>
          </cell>
          <cell r="AA26">
            <v>7.6</v>
          </cell>
          <cell r="AC26">
            <v>68.350000000000009</v>
          </cell>
          <cell r="AD26">
            <v>12</v>
          </cell>
          <cell r="AE26">
            <v>28</v>
          </cell>
          <cell r="AF26">
            <v>84</v>
          </cell>
          <cell r="AG26">
            <v>14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161</v>
          </cell>
          <cell r="E27">
            <v>61</v>
          </cell>
          <cell r="F27">
            <v>100</v>
          </cell>
          <cell r="G27">
            <v>0.25</v>
          </cell>
          <cell r="H27">
            <v>180</v>
          </cell>
          <cell r="J27">
            <v>61</v>
          </cell>
          <cell r="K27">
            <v>0</v>
          </cell>
          <cell r="O27">
            <v>12.2</v>
          </cell>
          <cell r="P27">
            <v>107.39999999999998</v>
          </cell>
          <cell r="Q27">
            <v>120</v>
          </cell>
          <cell r="R27">
            <v>120</v>
          </cell>
          <cell r="T27">
            <v>18.032786885245901</v>
          </cell>
          <cell r="U27">
            <v>8.1967213114754109</v>
          </cell>
          <cell r="V27">
            <v>7</v>
          </cell>
          <cell r="W27">
            <v>14.6</v>
          </cell>
          <cell r="X27">
            <v>9.8000000000000007</v>
          </cell>
          <cell r="Y27">
            <v>6</v>
          </cell>
          <cell r="Z27">
            <v>5.8</v>
          </cell>
          <cell r="AA27">
            <v>7.8</v>
          </cell>
          <cell r="AC27">
            <v>30</v>
          </cell>
          <cell r="AD27">
            <v>12</v>
          </cell>
          <cell r="AE27">
            <v>14</v>
          </cell>
          <cell r="AF27">
            <v>42</v>
          </cell>
          <cell r="AG27">
            <v>14</v>
          </cell>
        </row>
        <row r="28">
          <cell r="A28" t="str">
            <v>Наггетсы хрустящие п/ф ВЕС ПОКОМ</v>
          </cell>
          <cell r="B28" t="str">
            <v>кг</v>
          </cell>
          <cell r="G28">
            <v>1</v>
          </cell>
          <cell r="H28">
            <v>180</v>
          </cell>
          <cell r="K28">
            <v>0</v>
          </cell>
          <cell r="O28">
            <v>0</v>
          </cell>
          <cell r="P28">
            <v>60</v>
          </cell>
          <cell r="Q28">
            <v>60</v>
          </cell>
          <cell r="T28" t="e">
            <v>#DIV/0!</v>
          </cell>
          <cell r="U28" t="e">
            <v>#DIV/0!</v>
          </cell>
          <cell r="V28">
            <v>2.4</v>
          </cell>
          <cell r="W28">
            <v>6</v>
          </cell>
          <cell r="X28">
            <v>2.4</v>
          </cell>
          <cell r="Y28">
            <v>2.4</v>
          </cell>
          <cell r="Z28">
            <v>1.2</v>
          </cell>
          <cell r="AA28">
            <v>7.2</v>
          </cell>
          <cell r="AC28">
            <v>60</v>
          </cell>
          <cell r="AD28">
            <v>6</v>
          </cell>
          <cell r="AE28">
            <v>12</v>
          </cell>
          <cell r="AF28">
            <v>72</v>
          </cell>
          <cell r="AG28">
            <v>12</v>
          </cell>
        </row>
        <row r="29">
          <cell r="A29" t="str">
            <v>Пекерсы с индейкой в сливочном соусе ТМ Горячая штучка 0,25 кг зам  ПОКОМ</v>
          </cell>
          <cell r="B29" t="str">
            <v>шт</v>
          </cell>
          <cell r="C29">
            <v>490</v>
          </cell>
          <cell r="E29">
            <v>101</v>
          </cell>
          <cell r="F29">
            <v>389</v>
          </cell>
          <cell r="G29">
            <v>0.25</v>
          </cell>
          <cell r="H29">
            <v>180</v>
          </cell>
          <cell r="J29">
            <v>101</v>
          </cell>
          <cell r="K29">
            <v>0</v>
          </cell>
          <cell r="O29">
            <v>20.2</v>
          </cell>
          <cell r="Q29">
            <v>0</v>
          </cell>
          <cell r="T29">
            <v>19.257425742574259</v>
          </cell>
          <cell r="U29">
            <v>19.257425742574259</v>
          </cell>
          <cell r="V29">
            <v>16.2</v>
          </cell>
          <cell r="W29">
            <v>4.4000000000000004</v>
          </cell>
          <cell r="X29">
            <v>28.2</v>
          </cell>
          <cell r="Y29">
            <v>0</v>
          </cell>
          <cell r="Z29">
            <v>1.2</v>
          </cell>
          <cell r="AA29">
            <v>5.6</v>
          </cell>
          <cell r="AC29">
            <v>0</v>
          </cell>
          <cell r="AD29">
            <v>12</v>
          </cell>
          <cell r="AE29">
            <v>0</v>
          </cell>
          <cell r="AF29">
            <v>0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561</v>
          </cell>
          <cell r="E30">
            <v>242</v>
          </cell>
          <cell r="F30">
            <v>319</v>
          </cell>
          <cell r="G30">
            <v>0.43</v>
          </cell>
          <cell r="H30">
            <v>180</v>
          </cell>
          <cell r="J30">
            <v>242</v>
          </cell>
          <cell r="K30">
            <v>0</v>
          </cell>
          <cell r="O30">
            <v>48.4</v>
          </cell>
          <cell r="P30">
            <v>407</v>
          </cell>
          <cell r="Q30">
            <v>407</v>
          </cell>
          <cell r="T30">
            <v>15</v>
          </cell>
          <cell r="U30">
            <v>6.5909090909090908</v>
          </cell>
          <cell r="V30">
            <v>6.8</v>
          </cell>
          <cell r="W30">
            <v>4.4000000000000004</v>
          </cell>
          <cell r="X30">
            <v>22</v>
          </cell>
          <cell r="Y30">
            <v>7.2</v>
          </cell>
          <cell r="Z30">
            <v>15.2</v>
          </cell>
          <cell r="AA30">
            <v>22</v>
          </cell>
          <cell r="AC30">
            <v>175.01</v>
          </cell>
          <cell r="AD30">
            <v>16</v>
          </cell>
          <cell r="AE30">
            <v>24</v>
          </cell>
          <cell r="AF30">
            <v>165.12</v>
          </cell>
          <cell r="AG30">
            <v>12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733</v>
          </cell>
          <cell r="E31">
            <v>326</v>
          </cell>
          <cell r="F31">
            <v>407</v>
          </cell>
          <cell r="G31">
            <v>0.9</v>
          </cell>
          <cell r="H31">
            <v>180</v>
          </cell>
          <cell r="J31">
            <v>318</v>
          </cell>
          <cell r="K31">
            <v>8</v>
          </cell>
          <cell r="O31">
            <v>65.2</v>
          </cell>
          <cell r="P31">
            <v>571</v>
          </cell>
          <cell r="Q31">
            <v>571</v>
          </cell>
          <cell r="T31">
            <v>15</v>
          </cell>
          <cell r="U31">
            <v>6.242331288343558</v>
          </cell>
          <cell r="V31">
            <v>11.8</v>
          </cell>
          <cell r="W31">
            <v>3.8</v>
          </cell>
          <cell r="X31">
            <v>27.8</v>
          </cell>
          <cell r="Y31">
            <v>12.4</v>
          </cell>
          <cell r="Z31">
            <v>6</v>
          </cell>
          <cell r="AA31">
            <v>0.2</v>
          </cell>
          <cell r="AC31">
            <v>513.9</v>
          </cell>
          <cell r="AD31">
            <v>8</v>
          </cell>
          <cell r="AE31">
            <v>72</v>
          </cell>
          <cell r="AF31">
            <v>518.4</v>
          </cell>
          <cell r="AG31">
            <v>12</v>
          </cell>
        </row>
        <row r="32">
          <cell r="A32" t="str">
            <v>Пельмени Бульмени с говядиной и свининой 2,7кг Наваристые Горячая штучка ВЕС  ПОКОМ</v>
          </cell>
          <cell r="B32" t="str">
            <v>кг</v>
          </cell>
          <cell r="C32">
            <v>113.4</v>
          </cell>
          <cell r="E32">
            <v>29.7</v>
          </cell>
          <cell r="F32">
            <v>83.7</v>
          </cell>
          <cell r="G32">
            <v>1</v>
          </cell>
          <cell r="H32">
            <v>180</v>
          </cell>
          <cell r="J32">
            <v>29.7</v>
          </cell>
          <cell r="K32">
            <v>0</v>
          </cell>
          <cell r="O32">
            <v>5.9399999999999995</v>
          </cell>
          <cell r="P32">
            <v>5.3999999999999915</v>
          </cell>
          <cell r="Q32">
            <v>5.3999999999999915</v>
          </cell>
          <cell r="T32">
            <v>15</v>
          </cell>
          <cell r="U32">
            <v>14.090909090909092</v>
          </cell>
          <cell r="V32">
            <v>2.16</v>
          </cell>
          <cell r="W32">
            <v>4.32</v>
          </cell>
          <cell r="X32">
            <v>5.4</v>
          </cell>
          <cell r="Y32">
            <v>2.7</v>
          </cell>
          <cell r="Z32">
            <v>0.54</v>
          </cell>
          <cell r="AA32">
            <v>0.54</v>
          </cell>
          <cell r="AC32">
            <v>5.3999999999999915</v>
          </cell>
          <cell r="AD32">
            <v>2.7</v>
          </cell>
          <cell r="AE32">
            <v>0</v>
          </cell>
          <cell r="AF32">
            <v>0</v>
          </cell>
          <cell r="AG32">
            <v>18</v>
          </cell>
        </row>
        <row r="33">
          <cell r="A33" t="str">
            <v>Пельмени Бульмени с говядиной и свининой Горячая шт. 0,9 кг  ПОКОМ</v>
          </cell>
          <cell r="B33" t="str">
            <v>шт</v>
          </cell>
          <cell r="C33">
            <v>575</v>
          </cell>
          <cell r="E33">
            <v>329</v>
          </cell>
          <cell r="F33">
            <v>246</v>
          </cell>
          <cell r="G33">
            <v>0.9</v>
          </cell>
          <cell r="H33">
            <v>180</v>
          </cell>
          <cell r="J33">
            <v>323</v>
          </cell>
          <cell r="K33">
            <v>6</v>
          </cell>
          <cell r="O33">
            <v>65.8</v>
          </cell>
          <cell r="P33">
            <v>872.59999999999991</v>
          </cell>
          <cell r="Q33">
            <v>872.59999999999991</v>
          </cell>
          <cell r="T33">
            <v>17</v>
          </cell>
          <cell r="U33">
            <v>3.738601823708207</v>
          </cell>
          <cell r="V33">
            <v>24.8</v>
          </cell>
          <cell r="W33">
            <v>11.8</v>
          </cell>
          <cell r="X33">
            <v>32.6</v>
          </cell>
          <cell r="Y33">
            <v>23.8</v>
          </cell>
          <cell r="Z33">
            <v>35.200000000000003</v>
          </cell>
          <cell r="AA33">
            <v>32.6</v>
          </cell>
          <cell r="AC33">
            <v>785.33999999999992</v>
          </cell>
          <cell r="AD33">
            <v>8</v>
          </cell>
          <cell r="AE33">
            <v>108</v>
          </cell>
          <cell r="AF33">
            <v>777.6</v>
          </cell>
          <cell r="AG33">
            <v>12</v>
          </cell>
        </row>
        <row r="34">
          <cell r="A34" t="str">
            <v>Пельмени Бульмени с говядиной и свининой Горячая штучка 0,43  ПОКОМ</v>
          </cell>
          <cell r="B34" t="str">
            <v>шт</v>
          </cell>
          <cell r="C34">
            <v>722</v>
          </cell>
          <cell r="D34">
            <v>21</v>
          </cell>
          <cell r="E34">
            <v>330</v>
          </cell>
          <cell r="F34">
            <v>333</v>
          </cell>
          <cell r="G34">
            <v>0.43</v>
          </cell>
          <cell r="H34">
            <v>180</v>
          </cell>
          <cell r="J34">
            <v>341</v>
          </cell>
          <cell r="K34">
            <v>-11</v>
          </cell>
          <cell r="O34">
            <v>66</v>
          </cell>
          <cell r="P34">
            <v>657</v>
          </cell>
          <cell r="Q34">
            <v>657</v>
          </cell>
          <cell r="T34">
            <v>15</v>
          </cell>
          <cell r="U34">
            <v>5.0454545454545459</v>
          </cell>
          <cell r="V34">
            <v>23</v>
          </cell>
          <cell r="W34">
            <v>10</v>
          </cell>
          <cell r="X34">
            <v>32.200000000000003</v>
          </cell>
          <cell r="Y34">
            <v>22</v>
          </cell>
          <cell r="Z34">
            <v>25.6</v>
          </cell>
          <cell r="AA34">
            <v>40.4</v>
          </cell>
          <cell r="AC34">
            <v>282.51</v>
          </cell>
          <cell r="AD34">
            <v>16</v>
          </cell>
          <cell r="AE34">
            <v>36</v>
          </cell>
          <cell r="AF34">
            <v>247.68</v>
          </cell>
          <cell r="AG34">
            <v>12</v>
          </cell>
        </row>
        <row r="35">
          <cell r="A35" t="str">
            <v>Пельмени Бульмени со сливочным маслом Горячая штучка 0,9 кг  ПОКОМ</v>
          </cell>
          <cell r="B35" t="str">
            <v>шт</v>
          </cell>
          <cell r="C35">
            <v>771</v>
          </cell>
          <cell r="E35">
            <v>339</v>
          </cell>
          <cell r="F35">
            <v>432</v>
          </cell>
          <cell r="G35">
            <v>0.9</v>
          </cell>
          <cell r="H35">
            <v>180</v>
          </cell>
          <cell r="J35">
            <v>333</v>
          </cell>
          <cell r="K35">
            <v>6</v>
          </cell>
          <cell r="O35">
            <v>67.8</v>
          </cell>
          <cell r="P35">
            <v>585</v>
          </cell>
          <cell r="Q35">
            <v>585</v>
          </cell>
          <cell r="T35">
            <v>15</v>
          </cell>
          <cell r="U35">
            <v>6.3716814159292037</v>
          </cell>
          <cell r="V35">
            <v>19.399999999999999</v>
          </cell>
          <cell r="W35">
            <v>10</v>
          </cell>
          <cell r="X35">
            <v>34.4</v>
          </cell>
          <cell r="Y35">
            <v>24.6</v>
          </cell>
          <cell r="Z35">
            <v>0</v>
          </cell>
          <cell r="AA35">
            <v>38.6</v>
          </cell>
          <cell r="AC35">
            <v>526.5</v>
          </cell>
          <cell r="AD35">
            <v>8</v>
          </cell>
          <cell r="AE35">
            <v>72</v>
          </cell>
          <cell r="AF35">
            <v>518.4</v>
          </cell>
          <cell r="AG35">
            <v>12</v>
          </cell>
        </row>
        <row r="36">
          <cell r="A36" t="str">
            <v>Пельмени Бульмени со сливочным маслом ТМ Горячая шт. 0,43 кг  ПОКОМ</v>
          </cell>
          <cell r="B36" t="str">
            <v>шт</v>
          </cell>
          <cell r="C36">
            <v>599</v>
          </cell>
          <cell r="D36">
            <v>10</v>
          </cell>
          <cell r="E36">
            <v>337</v>
          </cell>
          <cell r="F36">
            <v>262</v>
          </cell>
          <cell r="G36">
            <v>0.43</v>
          </cell>
          <cell r="H36">
            <v>180</v>
          </cell>
          <cell r="J36">
            <v>347</v>
          </cell>
          <cell r="K36">
            <v>-10</v>
          </cell>
          <cell r="O36">
            <v>67.400000000000006</v>
          </cell>
          <cell r="P36">
            <v>883.80000000000018</v>
          </cell>
          <cell r="Q36">
            <v>883.80000000000018</v>
          </cell>
          <cell r="T36">
            <v>17</v>
          </cell>
          <cell r="U36">
            <v>3.8872403560830859</v>
          </cell>
          <cell r="V36">
            <v>28.8</v>
          </cell>
          <cell r="W36">
            <v>10.6</v>
          </cell>
          <cell r="X36">
            <v>31.2</v>
          </cell>
          <cell r="Y36">
            <v>22.4</v>
          </cell>
          <cell r="Z36">
            <v>23.2</v>
          </cell>
          <cell r="AA36">
            <v>30</v>
          </cell>
          <cell r="AC36">
            <v>380.03400000000005</v>
          </cell>
          <cell r="AD36">
            <v>16</v>
          </cell>
          <cell r="AE36">
            <v>60</v>
          </cell>
          <cell r="AF36">
            <v>412.8</v>
          </cell>
          <cell r="AG36">
            <v>12</v>
          </cell>
        </row>
        <row r="37">
          <cell r="A37" t="str">
            <v>Пельмени Быстромени сфера, ВЕС  ПОКОМ</v>
          </cell>
          <cell r="B37" t="str">
            <v>кг</v>
          </cell>
          <cell r="C37">
            <v>30</v>
          </cell>
          <cell r="E37">
            <v>15</v>
          </cell>
          <cell r="F37">
            <v>15</v>
          </cell>
          <cell r="G37">
            <v>1</v>
          </cell>
          <cell r="H37">
            <v>180</v>
          </cell>
          <cell r="J37">
            <v>15</v>
          </cell>
          <cell r="K37">
            <v>0</v>
          </cell>
          <cell r="O37">
            <v>3</v>
          </cell>
          <cell r="P37">
            <v>30</v>
          </cell>
          <cell r="Q37">
            <v>0</v>
          </cell>
          <cell r="R37">
            <v>0</v>
          </cell>
          <cell r="S37" t="str">
            <v>Плохо продается</v>
          </cell>
          <cell r="T37">
            <v>5</v>
          </cell>
          <cell r="U37">
            <v>5</v>
          </cell>
          <cell r="V37">
            <v>0</v>
          </cell>
          <cell r="W37">
            <v>1</v>
          </cell>
          <cell r="X37">
            <v>1</v>
          </cell>
          <cell r="Y37">
            <v>0</v>
          </cell>
          <cell r="Z37">
            <v>0</v>
          </cell>
          <cell r="AA37">
            <v>1</v>
          </cell>
          <cell r="AC37">
            <v>0</v>
          </cell>
          <cell r="AD37">
            <v>5</v>
          </cell>
          <cell r="AE37">
            <v>0</v>
          </cell>
          <cell r="AF37">
            <v>0</v>
          </cell>
        </row>
        <row r="38">
          <cell r="A38" t="str">
            <v>Пельмени Медвежьи ушки с фермерскими сливками 0,4 кг. ТМ Стародворье ПОКОМ</v>
          </cell>
          <cell r="B38" t="str">
            <v>шт</v>
          </cell>
          <cell r="C38">
            <v>83</v>
          </cell>
          <cell r="D38">
            <v>1</v>
          </cell>
          <cell r="E38">
            <v>82</v>
          </cell>
          <cell r="F38">
            <v>1</v>
          </cell>
          <cell r="G38">
            <v>0.4</v>
          </cell>
          <cell r="H38">
            <v>180</v>
          </cell>
          <cell r="J38">
            <v>247</v>
          </cell>
          <cell r="K38">
            <v>-165</v>
          </cell>
          <cell r="O38">
            <v>16.399999999999999</v>
          </cell>
          <cell r="P38">
            <v>212.2</v>
          </cell>
          <cell r="Q38">
            <v>212.2</v>
          </cell>
          <cell r="T38">
            <v>13</v>
          </cell>
          <cell r="U38">
            <v>6.0975609756097567E-2</v>
          </cell>
          <cell r="V38">
            <v>10.199999999999999</v>
          </cell>
          <cell r="W38">
            <v>2.2000000000000002</v>
          </cell>
          <cell r="X38">
            <v>1.8</v>
          </cell>
          <cell r="Y38">
            <v>0</v>
          </cell>
          <cell r="Z38">
            <v>0</v>
          </cell>
          <cell r="AA38">
            <v>0</v>
          </cell>
          <cell r="AB38" t="str">
            <v>новинка</v>
          </cell>
          <cell r="AC38">
            <v>84.88</v>
          </cell>
          <cell r="AD38">
            <v>16</v>
          </cell>
          <cell r="AE38">
            <v>12</v>
          </cell>
          <cell r="AF38">
            <v>76.800000000000011</v>
          </cell>
          <cell r="AG38">
            <v>12</v>
          </cell>
        </row>
        <row r="39">
          <cell r="A39" t="str">
            <v>Пельмени Медвежьи ушки с фермерскими сливками 0,7кг  ПОКОМ</v>
          </cell>
          <cell r="B39" t="str">
            <v>шт</v>
          </cell>
          <cell r="C39">
            <v>103</v>
          </cell>
          <cell r="E39">
            <v>21</v>
          </cell>
          <cell r="F39">
            <v>82</v>
          </cell>
          <cell r="G39">
            <v>0.7</v>
          </cell>
          <cell r="H39">
            <v>180</v>
          </cell>
          <cell r="J39">
            <v>24</v>
          </cell>
          <cell r="K39">
            <v>-3</v>
          </cell>
          <cell r="O39">
            <v>4.2</v>
          </cell>
          <cell r="Q39">
            <v>0</v>
          </cell>
          <cell r="T39">
            <v>19.523809523809522</v>
          </cell>
          <cell r="U39">
            <v>19.523809523809522</v>
          </cell>
          <cell r="V39">
            <v>7.8</v>
          </cell>
          <cell r="W39">
            <v>2</v>
          </cell>
          <cell r="X39">
            <v>3.6</v>
          </cell>
          <cell r="Y39">
            <v>0</v>
          </cell>
          <cell r="Z39">
            <v>0</v>
          </cell>
          <cell r="AA39">
            <v>0</v>
          </cell>
          <cell r="AB39" t="str">
            <v>новинка</v>
          </cell>
          <cell r="AC39">
            <v>0</v>
          </cell>
          <cell r="AD39">
            <v>8</v>
          </cell>
          <cell r="AE39">
            <v>0</v>
          </cell>
          <cell r="AF39">
            <v>0</v>
          </cell>
          <cell r="AG39">
            <v>12</v>
          </cell>
        </row>
        <row r="40">
          <cell r="A40" t="str">
            <v>Пельмени Медвежьи ушки с фермерской свининой и говядиной Малые 0,7кг  ПОКОМ</v>
          </cell>
          <cell r="B40" t="str">
            <v>шт</v>
          </cell>
          <cell r="C40">
            <v>95</v>
          </cell>
          <cell r="E40">
            <v>30</v>
          </cell>
          <cell r="F40">
            <v>65</v>
          </cell>
          <cell r="G40">
            <v>0.7</v>
          </cell>
          <cell r="H40">
            <v>180</v>
          </cell>
          <cell r="J40">
            <v>30</v>
          </cell>
          <cell r="K40">
            <v>0</v>
          </cell>
          <cell r="O40">
            <v>6</v>
          </cell>
          <cell r="P40">
            <v>37</v>
          </cell>
          <cell r="Q40">
            <v>37</v>
          </cell>
          <cell r="T40">
            <v>17</v>
          </cell>
          <cell r="U40">
            <v>10.833333333333334</v>
          </cell>
          <cell r="V40">
            <v>10.199999999999999</v>
          </cell>
          <cell r="W40">
            <v>1.8</v>
          </cell>
          <cell r="X40">
            <v>2.2000000000000002</v>
          </cell>
          <cell r="Y40">
            <v>0</v>
          </cell>
          <cell r="Z40">
            <v>0</v>
          </cell>
          <cell r="AA40">
            <v>0</v>
          </cell>
          <cell r="AB40" t="str">
            <v>новинка</v>
          </cell>
          <cell r="AC40">
            <v>25.9</v>
          </cell>
          <cell r="AD40">
            <v>8</v>
          </cell>
          <cell r="AE40">
            <v>0</v>
          </cell>
          <cell r="AF40">
            <v>0</v>
          </cell>
          <cell r="AG40">
            <v>12</v>
          </cell>
        </row>
        <row r="41">
          <cell r="A41" t="str">
            <v>Пельмени Мясорубские ТМ Стародворье фоупак равиоли 0,7 кг  ПОКОМ</v>
          </cell>
          <cell r="B41" t="str">
            <v>шт</v>
          </cell>
          <cell r="C41">
            <v>736</v>
          </cell>
          <cell r="E41">
            <v>311</v>
          </cell>
          <cell r="F41">
            <v>422</v>
          </cell>
          <cell r="G41">
            <v>0.7</v>
          </cell>
          <cell r="H41">
            <v>180</v>
          </cell>
          <cell r="J41">
            <v>307</v>
          </cell>
          <cell r="K41">
            <v>4</v>
          </cell>
          <cell r="O41">
            <v>62.2</v>
          </cell>
          <cell r="P41">
            <v>511</v>
          </cell>
          <cell r="Q41">
            <v>511</v>
          </cell>
          <cell r="T41">
            <v>15</v>
          </cell>
          <cell r="U41">
            <v>6.7845659163987131</v>
          </cell>
          <cell r="V41">
            <v>12.8</v>
          </cell>
          <cell r="W41">
            <v>9.4</v>
          </cell>
          <cell r="X41">
            <v>29</v>
          </cell>
          <cell r="Y41">
            <v>21.8</v>
          </cell>
          <cell r="Z41">
            <v>25.8</v>
          </cell>
          <cell r="AA41">
            <v>0</v>
          </cell>
          <cell r="AC41">
            <v>357.7</v>
          </cell>
          <cell r="AD41">
            <v>8</v>
          </cell>
          <cell r="AE41">
            <v>60</v>
          </cell>
          <cell r="AF41">
            <v>336</v>
          </cell>
          <cell r="AG41">
            <v>12</v>
          </cell>
        </row>
        <row r="42">
          <cell r="A42" t="str">
            <v>Пельмени Мясорубские с рубленой грудинкой ТМ Стародворье флоупак  0,7 кг. ПОКОМ</v>
          </cell>
          <cell r="B42" t="str">
            <v>шт</v>
          </cell>
          <cell r="C42">
            <v>-3</v>
          </cell>
          <cell r="F42">
            <v>-3</v>
          </cell>
          <cell r="G42">
            <v>0</v>
          </cell>
          <cell r="H42" t="e">
            <v>#N/A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0.6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 t="str">
            <v>дубль</v>
          </cell>
          <cell r="AC42">
            <v>0</v>
          </cell>
          <cell r="AD42">
            <v>0</v>
          </cell>
        </row>
        <row r="43">
          <cell r="A43" t="str">
            <v>Пельмени Отборные из свинины и говядины 0,9 кг ТМ Стародворье ТС Медвежье ушко  ПОКОМ</v>
          </cell>
          <cell r="B43" t="str">
            <v>шт</v>
          </cell>
          <cell r="C43">
            <v>319</v>
          </cell>
          <cell r="E43">
            <v>16</v>
          </cell>
          <cell r="F43">
            <v>301</v>
          </cell>
          <cell r="G43">
            <v>0.9</v>
          </cell>
          <cell r="H43">
            <v>180</v>
          </cell>
          <cell r="J43">
            <v>16</v>
          </cell>
          <cell r="K43">
            <v>0</v>
          </cell>
          <cell r="O43">
            <v>3.2</v>
          </cell>
          <cell r="Q43">
            <v>0</v>
          </cell>
          <cell r="T43">
            <v>94.0625</v>
          </cell>
          <cell r="U43">
            <v>94.0625</v>
          </cell>
          <cell r="V43">
            <v>9.4</v>
          </cell>
          <cell r="W43">
            <v>1.8</v>
          </cell>
          <cell r="X43">
            <v>6</v>
          </cell>
          <cell r="Y43">
            <v>10.199999999999999</v>
          </cell>
          <cell r="Z43">
            <v>7</v>
          </cell>
          <cell r="AA43">
            <v>6.4</v>
          </cell>
          <cell r="AB43" t="str">
            <v>необходимо увеличить продажи!!!</v>
          </cell>
          <cell r="AC43">
            <v>0</v>
          </cell>
          <cell r="AD43">
            <v>8</v>
          </cell>
          <cell r="AE43">
            <v>0</v>
          </cell>
          <cell r="AF43">
            <v>0</v>
          </cell>
        </row>
        <row r="44">
          <cell r="A44" t="str">
            <v>Пельмени Отборные с говядиной 0,43 кг ТМ Стародворье ТС Медвежье ушко</v>
          </cell>
          <cell r="B44" t="str">
            <v>шт</v>
          </cell>
          <cell r="C44">
            <v>58</v>
          </cell>
          <cell r="E44">
            <v>27</v>
          </cell>
          <cell r="F44">
            <v>31</v>
          </cell>
          <cell r="G44">
            <v>0.43</v>
          </cell>
          <cell r="H44">
            <v>180</v>
          </cell>
          <cell r="J44">
            <v>27</v>
          </cell>
          <cell r="K44">
            <v>0</v>
          </cell>
          <cell r="O44">
            <v>5.4</v>
          </cell>
          <cell r="P44">
            <v>60.800000000000011</v>
          </cell>
          <cell r="Q44">
            <v>60.800000000000011</v>
          </cell>
          <cell r="T44">
            <v>17</v>
          </cell>
          <cell r="U44">
            <v>5.7407407407407405</v>
          </cell>
          <cell r="V44">
            <v>4.4000000000000004</v>
          </cell>
          <cell r="W44">
            <v>2.2000000000000002</v>
          </cell>
          <cell r="X44">
            <v>1.6</v>
          </cell>
          <cell r="Y44">
            <v>3.2</v>
          </cell>
          <cell r="Z44">
            <v>1</v>
          </cell>
          <cell r="AA44">
            <v>1.2</v>
          </cell>
          <cell r="AC44">
            <v>26.144000000000005</v>
          </cell>
          <cell r="AD44">
            <v>16</v>
          </cell>
          <cell r="AE44">
            <v>0</v>
          </cell>
          <cell r="AF44">
            <v>0</v>
          </cell>
          <cell r="AG44">
            <v>12</v>
          </cell>
        </row>
        <row r="45">
          <cell r="A45" t="str">
            <v>Пельмени Отборные с говядиной 0,9 кг НОВА ТМ Стародворье ТС Медвежье ушко  ПОКОМ</v>
          </cell>
          <cell r="B45" t="str">
            <v>шт</v>
          </cell>
          <cell r="C45">
            <v>39</v>
          </cell>
          <cell r="E45">
            <v>25</v>
          </cell>
          <cell r="F45">
            <v>14</v>
          </cell>
          <cell r="G45">
            <v>0.9</v>
          </cell>
          <cell r="H45">
            <v>180</v>
          </cell>
          <cell r="J45">
            <v>25</v>
          </cell>
          <cell r="K45">
            <v>0</v>
          </cell>
          <cell r="O45">
            <v>5</v>
          </cell>
          <cell r="P45">
            <v>66</v>
          </cell>
          <cell r="Q45">
            <v>66</v>
          </cell>
          <cell r="T45">
            <v>16</v>
          </cell>
          <cell r="U45">
            <v>2.8</v>
          </cell>
          <cell r="V45">
            <v>6</v>
          </cell>
          <cell r="W45">
            <v>1.2</v>
          </cell>
          <cell r="X45">
            <v>1.6</v>
          </cell>
          <cell r="Y45">
            <v>3</v>
          </cell>
          <cell r="Z45">
            <v>0.4</v>
          </cell>
          <cell r="AA45">
            <v>2.2000000000000002</v>
          </cell>
          <cell r="AC45">
            <v>59.4</v>
          </cell>
          <cell r="AD45">
            <v>8</v>
          </cell>
          <cell r="AE45">
            <v>12</v>
          </cell>
          <cell r="AF45">
            <v>86.4</v>
          </cell>
          <cell r="AG45">
            <v>12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146</v>
          </cell>
          <cell r="D46">
            <v>1</v>
          </cell>
          <cell r="E46">
            <v>17</v>
          </cell>
          <cell r="F46">
            <v>129</v>
          </cell>
          <cell r="G46">
            <v>0.43</v>
          </cell>
          <cell r="H46">
            <v>180</v>
          </cell>
          <cell r="J46">
            <v>25</v>
          </cell>
          <cell r="K46">
            <v>-8</v>
          </cell>
          <cell r="O46">
            <v>3.4</v>
          </cell>
          <cell r="Q46">
            <v>0</v>
          </cell>
          <cell r="T46">
            <v>37.941176470588239</v>
          </cell>
          <cell r="U46">
            <v>37.941176470588239</v>
          </cell>
          <cell r="V46">
            <v>5.4</v>
          </cell>
          <cell r="W46">
            <v>3.2</v>
          </cell>
          <cell r="X46">
            <v>3.4</v>
          </cell>
          <cell r="Y46">
            <v>3.8</v>
          </cell>
          <cell r="Z46">
            <v>2.4</v>
          </cell>
          <cell r="AA46">
            <v>0</v>
          </cell>
          <cell r="AB46" t="str">
            <v>необходимо увеличить продажи</v>
          </cell>
          <cell r="AC46">
            <v>0</v>
          </cell>
          <cell r="AD46">
            <v>16</v>
          </cell>
          <cell r="AE46">
            <v>0</v>
          </cell>
          <cell r="AF46">
            <v>0</v>
          </cell>
        </row>
        <row r="47">
          <cell r="A47" t="str">
            <v>Пельмени Со свининой и говядиной ТМ Особый рецепт Любимая ложка 1,0 кг  ПОКОМ</v>
          </cell>
          <cell r="B47" t="str">
            <v>шт</v>
          </cell>
          <cell r="C47">
            <v>164</v>
          </cell>
          <cell r="E47">
            <v>40</v>
          </cell>
          <cell r="F47">
            <v>124</v>
          </cell>
          <cell r="G47">
            <v>1</v>
          </cell>
          <cell r="H47">
            <v>180</v>
          </cell>
          <cell r="J47">
            <v>40</v>
          </cell>
          <cell r="K47">
            <v>0</v>
          </cell>
          <cell r="O47">
            <v>8</v>
          </cell>
          <cell r="P47">
            <v>12</v>
          </cell>
          <cell r="Q47">
            <v>60</v>
          </cell>
          <cell r="R47">
            <v>60</v>
          </cell>
          <cell r="T47">
            <v>23</v>
          </cell>
          <cell r="U47">
            <v>15.5</v>
          </cell>
          <cell r="V47">
            <v>8.1999999999999993</v>
          </cell>
          <cell r="W47">
            <v>4</v>
          </cell>
          <cell r="X47">
            <v>3.6</v>
          </cell>
          <cell r="Y47">
            <v>3</v>
          </cell>
          <cell r="Z47">
            <v>8.8000000000000007</v>
          </cell>
          <cell r="AA47">
            <v>3</v>
          </cell>
          <cell r="AC47">
            <v>60</v>
          </cell>
          <cell r="AD47">
            <v>5</v>
          </cell>
          <cell r="AE47">
            <v>12</v>
          </cell>
          <cell r="AF47">
            <v>60</v>
          </cell>
        </row>
        <row r="48">
          <cell r="A48" t="str">
            <v>Сосиски Сливушки #нежнушки ТМ Вязанка  0,33 кг.  ПОКОМ</v>
          </cell>
          <cell r="B48" t="str">
            <v>шт</v>
          </cell>
          <cell r="C48">
            <v>55</v>
          </cell>
          <cell r="F48">
            <v>55</v>
          </cell>
          <cell r="G48">
            <v>0.33</v>
          </cell>
          <cell r="H48">
            <v>365</v>
          </cell>
          <cell r="K48">
            <v>0</v>
          </cell>
          <cell r="O48">
            <v>0</v>
          </cell>
          <cell r="Q48">
            <v>0</v>
          </cell>
          <cell r="T48" t="e">
            <v>#DIV/0!</v>
          </cell>
          <cell r="U48" t="e">
            <v>#DIV/0!</v>
          </cell>
          <cell r="V48">
            <v>0</v>
          </cell>
          <cell r="W48">
            <v>0.2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 t="str">
            <v>необходимо увеличить продажи!!! Уже писал начиная с марта месяца</v>
          </cell>
          <cell r="AC48">
            <v>0</v>
          </cell>
          <cell r="AD48">
            <v>6</v>
          </cell>
          <cell r="AE48">
            <v>0</v>
          </cell>
          <cell r="AF48">
            <v>0</v>
          </cell>
        </row>
        <row r="49">
          <cell r="A49" t="str">
            <v>Хотстеры ТМ Горячая штучка ТС Хотстеры 0,25 кг зам  ПОКОМ</v>
          </cell>
          <cell r="B49" t="str">
            <v>шт</v>
          </cell>
          <cell r="C49">
            <v>1359</v>
          </cell>
          <cell r="D49">
            <v>8</v>
          </cell>
          <cell r="E49">
            <v>523</v>
          </cell>
          <cell r="F49">
            <v>1640</v>
          </cell>
          <cell r="G49">
            <v>0.25</v>
          </cell>
          <cell r="H49">
            <v>180</v>
          </cell>
          <cell r="J49">
            <v>487</v>
          </cell>
          <cell r="K49">
            <v>36</v>
          </cell>
          <cell r="O49">
            <v>104.6</v>
          </cell>
          <cell r="Q49">
            <v>0</v>
          </cell>
          <cell r="T49">
            <v>15.678776290630976</v>
          </cell>
          <cell r="U49">
            <v>15.678776290630976</v>
          </cell>
          <cell r="V49">
            <v>27.6</v>
          </cell>
          <cell r="W49">
            <v>25.2</v>
          </cell>
          <cell r="X49">
            <v>88</v>
          </cell>
          <cell r="Y49">
            <v>22.2</v>
          </cell>
          <cell r="Z49">
            <v>24</v>
          </cell>
          <cell r="AA49">
            <v>52.2</v>
          </cell>
          <cell r="AC49">
            <v>0</v>
          </cell>
          <cell r="AD49">
            <v>12</v>
          </cell>
          <cell r="AE49">
            <v>0</v>
          </cell>
          <cell r="AF49">
            <v>0</v>
          </cell>
        </row>
        <row r="50">
          <cell r="A50" t="str">
            <v>Хрустящие крылышки ТМ Горячая штучка 0,3 кг зам  ПОКОМ</v>
          </cell>
          <cell r="B50" t="str">
            <v>шт</v>
          </cell>
          <cell r="C50">
            <v>906</v>
          </cell>
          <cell r="D50">
            <v>5</v>
          </cell>
          <cell r="E50">
            <v>312</v>
          </cell>
          <cell r="F50">
            <v>595</v>
          </cell>
          <cell r="G50">
            <v>0.3</v>
          </cell>
          <cell r="H50">
            <v>180</v>
          </cell>
          <cell r="J50">
            <v>329</v>
          </cell>
          <cell r="K50">
            <v>-17</v>
          </cell>
          <cell r="O50">
            <v>62.4</v>
          </cell>
          <cell r="P50">
            <v>341</v>
          </cell>
          <cell r="Q50">
            <v>341</v>
          </cell>
          <cell r="T50">
            <v>15</v>
          </cell>
          <cell r="U50">
            <v>9.5352564102564106</v>
          </cell>
          <cell r="V50">
            <v>15</v>
          </cell>
          <cell r="W50">
            <v>11.4</v>
          </cell>
          <cell r="X50">
            <v>37.799999999999997</v>
          </cell>
          <cell r="Y50">
            <v>25.2</v>
          </cell>
          <cell r="Z50">
            <v>17</v>
          </cell>
          <cell r="AA50">
            <v>32.200000000000003</v>
          </cell>
          <cell r="AC50">
            <v>102.3</v>
          </cell>
          <cell r="AD50">
            <v>12</v>
          </cell>
          <cell r="AE50">
            <v>28</v>
          </cell>
          <cell r="AF50">
            <v>100.8</v>
          </cell>
          <cell r="AG50">
            <v>14</v>
          </cell>
        </row>
        <row r="51">
          <cell r="A51" t="str">
            <v>Хрустящие крылышки ТМ Зареченские ТС Зареченские продукты. ВЕС ПОКОМ</v>
          </cell>
          <cell r="B51" t="str">
            <v>кг</v>
          </cell>
          <cell r="C51">
            <v>97.2</v>
          </cell>
          <cell r="D51">
            <v>1.8</v>
          </cell>
          <cell r="E51">
            <v>18</v>
          </cell>
          <cell r="F51">
            <v>79.2</v>
          </cell>
          <cell r="G51">
            <v>1</v>
          </cell>
          <cell r="H51">
            <v>180</v>
          </cell>
          <cell r="J51">
            <v>19.8</v>
          </cell>
          <cell r="K51">
            <v>-1.8000000000000007</v>
          </cell>
          <cell r="O51">
            <v>3.6</v>
          </cell>
          <cell r="Q51">
            <v>0</v>
          </cell>
          <cell r="T51">
            <v>22</v>
          </cell>
          <cell r="U51">
            <v>22</v>
          </cell>
          <cell r="V51">
            <v>3.6</v>
          </cell>
          <cell r="W51">
            <v>5.04</v>
          </cell>
          <cell r="X51">
            <v>5.76</v>
          </cell>
          <cell r="Y51">
            <v>0</v>
          </cell>
          <cell r="Z51">
            <v>0</v>
          </cell>
          <cell r="AA51">
            <v>1.08</v>
          </cell>
          <cell r="AC51">
            <v>0</v>
          </cell>
          <cell r="AD51">
            <v>1.8</v>
          </cell>
          <cell r="AE51">
            <v>0</v>
          </cell>
          <cell r="AF51">
            <v>0</v>
          </cell>
          <cell r="AG51">
            <v>18</v>
          </cell>
        </row>
        <row r="52">
          <cell r="A52" t="str">
            <v>Хрустящие крылышки острые к пиву ТМ Горячая штучка 0,3кг зам  ПОКОМ</v>
          </cell>
          <cell r="B52" t="str">
            <v>шт</v>
          </cell>
          <cell r="C52">
            <v>443</v>
          </cell>
          <cell r="D52">
            <v>6</v>
          </cell>
          <cell r="E52">
            <v>65</v>
          </cell>
          <cell r="F52">
            <v>379</v>
          </cell>
          <cell r="G52">
            <v>0.3</v>
          </cell>
          <cell r="H52">
            <v>180</v>
          </cell>
          <cell r="J52">
            <v>70</v>
          </cell>
          <cell r="K52">
            <v>-5</v>
          </cell>
          <cell r="O52">
            <v>13</v>
          </cell>
          <cell r="Q52">
            <v>0</v>
          </cell>
          <cell r="T52">
            <v>29.153846153846153</v>
          </cell>
          <cell r="U52">
            <v>29.153846153846153</v>
          </cell>
          <cell r="V52">
            <v>13.4</v>
          </cell>
          <cell r="W52">
            <v>8.1999999999999993</v>
          </cell>
          <cell r="X52">
            <v>21.6</v>
          </cell>
          <cell r="Y52">
            <v>20.399999999999999</v>
          </cell>
          <cell r="Z52">
            <v>3.8</v>
          </cell>
          <cell r="AA52">
            <v>5.2</v>
          </cell>
          <cell r="AB52" t="str">
            <v>необходимо увеличить продажи</v>
          </cell>
          <cell r="AC52">
            <v>0</v>
          </cell>
          <cell r="AD52">
            <v>12</v>
          </cell>
          <cell r="AE52">
            <v>0</v>
          </cell>
          <cell r="AF52">
            <v>0</v>
          </cell>
          <cell r="AG52">
            <v>14</v>
          </cell>
        </row>
        <row r="53">
          <cell r="A53" t="str">
            <v>Чебупай брауни ТМ Горячая штучка 0,2 кг.  ПОКОМ</v>
          </cell>
          <cell r="B53" t="str">
            <v>шт</v>
          </cell>
          <cell r="C53">
            <v>153</v>
          </cell>
          <cell r="E53">
            <v>8</v>
          </cell>
          <cell r="F53">
            <v>145</v>
          </cell>
          <cell r="G53">
            <v>0.2</v>
          </cell>
          <cell r="H53">
            <v>365</v>
          </cell>
          <cell r="J53">
            <v>8</v>
          </cell>
          <cell r="K53">
            <v>0</v>
          </cell>
          <cell r="O53">
            <v>1.6</v>
          </cell>
          <cell r="Q53">
            <v>0</v>
          </cell>
          <cell r="T53">
            <v>90.625</v>
          </cell>
          <cell r="U53">
            <v>90.625</v>
          </cell>
          <cell r="V53">
            <v>7.6</v>
          </cell>
          <cell r="W53">
            <v>0.6</v>
          </cell>
          <cell r="X53">
            <v>8.8000000000000007</v>
          </cell>
          <cell r="Y53">
            <v>0</v>
          </cell>
          <cell r="Z53">
            <v>0</v>
          </cell>
          <cell r="AA53">
            <v>0</v>
          </cell>
          <cell r="AB53" t="str">
            <v>необходимо увеличить продажи!!!</v>
          </cell>
          <cell r="AC53">
            <v>0</v>
          </cell>
          <cell r="AD53">
            <v>6</v>
          </cell>
          <cell r="AE53">
            <v>0</v>
          </cell>
          <cell r="AF53">
            <v>0</v>
          </cell>
          <cell r="AG53">
            <v>10</v>
          </cell>
        </row>
        <row r="54">
          <cell r="A54" t="str">
            <v>Чебупай сочное яблоко ТМ Горячая штучка 0,2 кг зам.  ПОКОМ</v>
          </cell>
          <cell r="B54" t="str">
            <v>шт</v>
          </cell>
          <cell r="C54">
            <v>532</v>
          </cell>
          <cell r="E54">
            <v>130</v>
          </cell>
          <cell r="F54">
            <v>402</v>
          </cell>
          <cell r="G54">
            <v>0.2</v>
          </cell>
          <cell r="H54">
            <v>365</v>
          </cell>
          <cell r="J54">
            <v>120</v>
          </cell>
          <cell r="K54">
            <v>10</v>
          </cell>
          <cell r="O54">
            <v>26</v>
          </cell>
          <cell r="Q54">
            <v>0</v>
          </cell>
          <cell r="T54">
            <v>15.461538461538462</v>
          </cell>
          <cell r="U54">
            <v>15.461538461538462</v>
          </cell>
          <cell r="V54">
            <v>2.6</v>
          </cell>
          <cell r="W54">
            <v>2.6</v>
          </cell>
          <cell r="X54">
            <v>18.600000000000001</v>
          </cell>
          <cell r="Y54">
            <v>9</v>
          </cell>
          <cell r="Z54">
            <v>2.6</v>
          </cell>
          <cell r="AA54">
            <v>0.8</v>
          </cell>
          <cell r="AC54">
            <v>0</v>
          </cell>
          <cell r="AD54">
            <v>6</v>
          </cell>
          <cell r="AE54">
            <v>0</v>
          </cell>
          <cell r="AF54">
            <v>0</v>
          </cell>
        </row>
        <row r="55">
          <cell r="A55" t="str">
            <v>Чебупай спелая вишня ТМ Горячая штучка 0,2 кг зам.  ПОКОМ</v>
          </cell>
          <cell r="B55" t="str">
            <v>шт</v>
          </cell>
          <cell r="C55">
            <v>108</v>
          </cell>
          <cell r="E55">
            <v>116</v>
          </cell>
          <cell r="F55">
            <v>-8</v>
          </cell>
          <cell r="G55">
            <v>0.2</v>
          </cell>
          <cell r="H55">
            <v>365</v>
          </cell>
          <cell r="J55">
            <v>124</v>
          </cell>
          <cell r="K55">
            <v>-8</v>
          </cell>
          <cell r="O55">
            <v>23.2</v>
          </cell>
          <cell r="P55">
            <v>263.2</v>
          </cell>
          <cell r="Q55">
            <v>263.2</v>
          </cell>
          <cell r="T55">
            <v>11</v>
          </cell>
          <cell r="U55">
            <v>-0.34482758620689657</v>
          </cell>
          <cell r="V55">
            <v>3</v>
          </cell>
          <cell r="W55">
            <v>3</v>
          </cell>
          <cell r="X55">
            <v>35.6</v>
          </cell>
          <cell r="Y55">
            <v>15.8</v>
          </cell>
          <cell r="Z55">
            <v>6</v>
          </cell>
          <cell r="AA55">
            <v>0</v>
          </cell>
          <cell r="AC55">
            <v>52.64</v>
          </cell>
          <cell r="AD55">
            <v>6</v>
          </cell>
          <cell r="AE55">
            <v>40</v>
          </cell>
          <cell r="AF55">
            <v>48</v>
          </cell>
          <cell r="AG55">
            <v>10</v>
          </cell>
        </row>
        <row r="56">
          <cell r="A56" t="str">
            <v>Чебупели Курочка гриль ТМ Горячая штучка, 0,3 кг зам  ПОКОМ</v>
          </cell>
          <cell r="B56" t="str">
            <v>шт</v>
          </cell>
          <cell r="C56">
            <v>2461</v>
          </cell>
          <cell r="E56">
            <v>863</v>
          </cell>
          <cell r="F56">
            <v>1598</v>
          </cell>
          <cell r="G56">
            <v>0.3</v>
          </cell>
          <cell r="H56">
            <v>180</v>
          </cell>
          <cell r="J56">
            <v>863</v>
          </cell>
          <cell r="K56">
            <v>0</v>
          </cell>
          <cell r="O56">
            <v>172.6</v>
          </cell>
          <cell r="P56">
            <v>1336.1999999999998</v>
          </cell>
          <cell r="Q56">
            <v>1336.1999999999998</v>
          </cell>
          <cell r="T56">
            <v>17</v>
          </cell>
          <cell r="U56">
            <v>9.2584009269988421</v>
          </cell>
          <cell r="V56">
            <v>173</v>
          </cell>
          <cell r="W56">
            <v>87.2</v>
          </cell>
          <cell r="X56">
            <v>312</v>
          </cell>
          <cell r="Y56">
            <v>143</v>
          </cell>
          <cell r="Z56">
            <v>168.4</v>
          </cell>
          <cell r="AA56">
            <v>171.2</v>
          </cell>
          <cell r="AC56">
            <v>400.85999999999996</v>
          </cell>
          <cell r="AD56">
            <v>14</v>
          </cell>
          <cell r="AE56">
            <v>98</v>
          </cell>
          <cell r="AF56">
            <v>411.59999999999997</v>
          </cell>
          <cell r="AG56">
            <v>14</v>
          </cell>
        </row>
        <row r="57">
          <cell r="A57" t="str">
            <v>Чебупицца Пепперони ТМ Горячая штучка ТС Чебупицца 0.25кг зам  ПОКОМ</v>
          </cell>
          <cell r="B57" t="str">
            <v>шт</v>
          </cell>
          <cell r="C57">
            <v>1867</v>
          </cell>
          <cell r="D57">
            <v>3</v>
          </cell>
          <cell r="E57">
            <v>544</v>
          </cell>
          <cell r="F57">
            <v>1323</v>
          </cell>
          <cell r="G57">
            <v>0.25</v>
          </cell>
          <cell r="H57">
            <v>180</v>
          </cell>
          <cell r="J57">
            <v>505</v>
          </cell>
          <cell r="K57">
            <v>39</v>
          </cell>
          <cell r="O57">
            <v>108.8</v>
          </cell>
          <cell r="P57">
            <v>309</v>
          </cell>
          <cell r="Q57">
            <v>600</v>
          </cell>
          <cell r="R57">
            <v>600</v>
          </cell>
          <cell r="T57">
            <v>17.674632352941178</v>
          </cell>
          <cell r="U57">
            <v>12.159926470588236</v>
          </cell>
          <cell r="V57">
            <v>56.6</v>
          </cell>
          <cell r="W57">
            <v>47.6</v>
          </cell>
          <cell r="X57">
            <v>97.8</v>
          </cell>
          <cell r="Y57">
            <v>46.8</v>
          </cell>
          <cell r="Z57">
            <v>56.2</v>
          </cell>
          <cell r="AA57">
            <v>68.400000000000006</v>
          </cell>
          <cell r="AC57">
            <v>150</v>
          </cell>
          <cell r="AD57">
            <v>12</v>
          </cell>
          <cell r="AE57">
            <v>56</v>
          </cell>
          <cell r="AF57">
            <v>168</v>
          </cell>
          <cell r="AG57">
            <v>14</v>
          </cell>
        </row>
        <row r="58">
          <cell r="A58" t="str">
            <v>Чебупицца курочка по-итальянски Горячая штучка 0,25 кг зам  ПОКОМ</v>
          </cell>
          <cell r="B58" t="str">
            <v>шт</v>
          </cell>
          <cell r="C58">
            <v>-19</v>
          </cell>
          <cell r="E58">
            <v>2</v>
          </cell>
          <cell r="F58">
            <v>-21</v>
          </cell>
          <cell r="G58">
            <v>0.25</v>
          </cell>
          <cell r="H58">
            <v>180</v>
          </cell>
          <cell r="J58">
            <v>5</v>
          </cell>
          <cell r="K58">
            <v>-3</v>
          </cell>
          <cell r="O58">
            <v>0.4</v>
          </cell>
          <cell r="P58">
            <v>720</v>
          </cell>
          <cell r="Q58">
            <v>900</v>
          </cell>
          <cell r="R58">
            <v>900</v>
          </cell>
          <cell r="T58">
            <v>2197.5</v>
          </cell>
          <cell r="U58">
            <v>-52.5</v>
          </cell>
          <cell r="V58">
            <v>41.4</v>
          </cell>
          <cell r="W58">
            <v>40.200000000000003</v>
          </cell>
          <cell r="X58">
            <v>75.599999999999994</v>
          </cell>
          <cell r="Y58">
            <v>33.200000000000003</v>
          </cell>
          <cell r="Z58">
            <v>45.4</v>
          </cell>
          <cell r="AA58">
            <v>59.6</v>
          </cell>
          <cell r="AC58">
            <v>225</v>
          </cell>
          <cell r="AD58">
            <v>12</v>
          </cell>
          <cell r="AE58">
            <v>70</v>
          </cell>
          <cell r="AF58">
            <v>210</v>
          </cell>
          <cell r="AG58">
            <v>14</v>
          </cell>
        </row>
        <row r="59">
          <cell r="A59" t="str">
            <v>Чебуреки Мясные вес 2,7  ПОКОМ</v>
          </cell>
          <cell r="B59" t="str">
            <v>кг</v>
          </cell>
          <cell r="C59">
            <v>24.3</v>
          </cell>
          <cell r="D59">
            <v>5.4</v>
          </cell>
          <cell r="E59">
            <v>29.7</v>
          </cell>
          <cell r="G59">
            <v>1</v>
          </cell>
          <cell r="H59">
            <v>180</v>
          </cell>
          <cell r="J59">
            <v>32.4</v>
          </cell>
          <cell r="K59">
            <v>-2.6999999999999993</v>
          </cell>
          <cell r="O59">
            <v>5.9399999999999995</v>
          </cell>
          <cell r="P59">
            <v>77.22</v>
          </cell>
          <cell r="Q59">
            <v>135</v>
          </cell>
          <cell r="R59">
            <v>135</v>
          </cell>
          <cell r="T59">
            <v>22.72727272727273</v>
          </cell>
          <cell r="U59">
            <v>0</v>
          </cell>
          <cell r="V59">
            <v>5.94</v>
          </cell>
          <cell r="W59">
            <v>5.94</v>
          </cell>
          <cell r="X59">
            <v>5.94</v>
          </cell>
          <cell r="Y59">
            <v>4.8600000000000003</v>
          </cell>
          <cell r="Z59">
            <v>0</v>
          </cell>
          <cell r="AA59">
            <v>3.24</v>
          </cell>
          <cell r="AC59">
            <v>135</v>
          </cell>
          <cell r="AD59">
            <v>2.7</v>
          </cell>
          <cell r="AE59">
            <v>56</v>
          </cell>
          <cell r="AF59">
            <v>151.20000000000002</v>
          </cell>
          <cell r="AG59">
            <v>14</v>
          </cell>
        </row>
        <row r="60">
          <cell r="A60" t="str">
            <v>Чебуреки сочные ВЕС ТМ Зареченские  ПОКОМ</v>
          </cell>
          <cell r="B60" t="str">
            <v>кг</v>
          </cell>
          <cell r="C60">
            <v>40</v>
          </cell>
          <cell r="E60">
            <v>25</v>
          </cell>
          <cell r="F60">
            <v>15</v>
          </cell>
          <cell r="G60">
            <v>1</v>
          </cell>
          <cell r="H60">
            <v>180</v>
          </cell>
          <cell r="J60">
            <v>25</v>
          </cell>
          <cell r="K60">
            <v>0</v>
          </cell>
          <cell r="O60">
            <v>5</v>
          </cell>
          <cell r="P60">
            <v>55</v>
          </cell>
          <cell r="Q60">
            <v>55</v>
          </cell>
          <cell r="T60">
            <v>14</v>
          </cell>
          <cell r="U60">
            <v>3</v>
          </cell>
          <cell r="V60">
            <v>2</v>
          </cell>
          <cell r="W60">
            <v>1</v>
          </cell>
          <cell r="X60">
            <v>2</v>
          </cell>
          <cell r="Y60">
            <v>1</v>
          </cell>
          <cell r="Z60">
            <v>2</v>
          </cell>
          <cell r="AA60">
            <v>1</v>
          </cell>
          <cell r="AC60">
            <v>55</v>
          </cell>
          <cell r="AD60">
            <v>5</v>
          </cell>
          <cell r="AE60">
            <v>11</v>
          </cell>
          <cell r="AF60">
            <v>55</v>
          </cell>
        </row>
        <row r="61">
          <cell r="A61" t="str">
            <v>Чебуречище ТМ Горячая штучка .0,14 кг зам. ПОКОМ</v>
          </cell>
          <cell r="B61" t="str">
            <v>шт</v>
          </cell>
          <cell r="C61">
            <v>347</v>
          </cell>
          <cell r="E61">
            <v>347</v>
          </cell>
          <cell r="G61">
            <v>0.14000000000000001</v>
          </cell>
          <cell r="H61">
            <v>180</v>
          </cell>
          <cell r="J61">
            <v>347</v>
          </cell>
          <cell r="K61">
            <v>0</v>
          </cell>
          <cell r="O61">
            <v>69.400000000000006</v>
          </cell>
          <cell r="P61">
            <v>902.2</v>
          </cell>
          <cell r="Q61">
            <v>902.2</v>
          </cell>
          <cell r="T61">
            <v>13</v>
          </cell>
          <cell r="U61">
            <v>0</v>
          </cell>
          <cell r="V61">
            <v>60</v>
          </cell>
          <cell r="W61">
            <v>138</v>
          </cell>
          <cell r="X61">
            <v>76.400000000000006</v>
          </cell>
          <cell r="Y61">
            <v>28.4</v>
          </cell>
          <cell r="Z61">
            <v>1</v>
          </cell>
          <cell r="AA61">
            <v>18.600000000000001</v>
          </cell>
          <cell r="AC61">
            <v>126.30800000000002</v>
          </cell>
          <cell r="AD61">
            <v>22</v>
          </cell>
          <cell r="AE61">
            <v>36</v>
          </cell>
          <cell r="AF61">
            <v>110.88000000000001</v>
          </cell>
          <cell r="AG61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8" sqref="T8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" style="7" customWidth="1"/>
    <col min="8" max="8" width="5" customWidth="1"/>
    <col min="9" max="9" width="0.7109375" customWidth="1"/>
    <col min="10" max="11" width="6.28515625" customWidth="1"/>
    <col min="12" max="14" width="1.28515625" customWidth="1"/>
    <col min="15" max="15" width="6.5703125" customWidth="1"/>
    <col min="16" max="16" width="7" customWidth="1"/>
    <col min="17" max="18" width="8" customWidth="1"/>
    <col min="19" max="19" width="6.28515625" customWidth="1"/>
    <col min="20" max="20" width="22.28515625" customWidth="1"/>
    <col min="21" max="22" width="4.5703125" customWidth="1"/>
    <col min="23" max="28" width="6" customWidth="1"/>
    <col min="29" max="29" width="31" customWidth="1"/>
    <col min="30" max="30" width="7" style="47" customWidth="1"/>
    <col min="31" max="31" width="7" style="7" customWidth="1"/>
    <col min="32" max="32" width="7" style="13" customWidth="1"/>
    <col min="33" max="33" width="7" style="47" customWidth="1"/>
    <col min="34" max="52" width="8" customWidth="1"/>
  </cols>
  <sheetData>
    <row r="1" spans="1:52" ht="15.75" thickBot="1" x14ac:dyDescent="0.3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44"/>
      <c r="AE1" s="5"/>
      <c r="AF1" s="10"/>
      <c r="AG1" s="44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27" t="s">
        <v>99</v>
      </c>
      <c r="R2" s="28" t="s">
        <v>100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44" t="s">
        <v>99</v>
      </c>
      <c r="AE2" s="5"/>
      <c r="AF2" s="10"/>
      <c r="AG2" s="44" t="s">
        <v>100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9" t="s">
        <v>98</v>
      </c>
      <c r="R3" s="30" t="s">
        <v>98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14" t="s">
        <v>22</v>
      </c>
      <c r="AE3" s="6" t="s">
        <v>23</v>
      </c>
      <c r="AF3" s="11" t="s">
        <v>24</v>
      </c>
      <c r="AG3" s="14" t="s">
        <v>25</v>
      </c>
      <c r="AH3" s="14" t="s">
        <v>95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31" t="s">
        <v>101</v>
      </c>
      <c r="R4" s="32" t="s">
        <v>101</v>
      </c>
      <c r="S4" s="1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 t="s">
        <v>33</v>
      </c>
      <c r="AC4" s="1"/>
      <c r="AD4" s="44" t="s">
        <v>43</v>
      </c>
      <c r="AE4" s="5"/>
      <c r="AF4" s="10"/>
      <c r="AG4" s="44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5.75" thickBot="1" x14ac:dyDescent="0.3">
      <c r="A5" s="1"/>
      <c r="B5" s="1"/>
      <c r="C5" s="1"/>
      <c r="D5" s="1"/>
      <c r="E5" s="4">
        <f>SUM(E6:E493)</f>
        <v>4731.7</v>
      </c>
      <c r="F5" s="4">
        <f>SUM(F6:F493)</f>
        <v>16841.899999999998</v>
      </c>
      <c r="G5" s="5"/>
      <c r="H5" s="1"/>
      <c r="I5" s="1"/>
      <c r="J5" s="4">
        <f t="shared" ref="J5:S5" si="0">SUM(J6:J493)</f>
        <v>4736.8</v>
      </c>
      <c r="K5" s="4">
        <f t="shared" si="0"/>
        <v>-5.1000000000000014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946.34000000000015</v>
      </c>
      <c r="P5" s="4">
        <f t="shared" si="0"/>
        <v>16502.3</v>
      </c>
      <c r="Q5" s="33">
        <f t="shared" si="0"/>
        <v>13205.599999999999</v>
      </c>
      <c r="R5" s="34">
        <f t="shared" si="0"/>
        <v>12429.800000000001</v>
      </c>
      <c r="S5" s="4">
        <f t="shared" si="0"/>
        <v>4958</v>
      </c>
      <c r="T5" s="1"/>
      <c r="U5" s="1"/>
      <c r="V5" s="1"/>
      <c r="W5" s="4">
        <f t="shared" ref="W5:AB5" si="1">SUM(W6:W493)</f>
        <v>1750.1600000000003</v>
      </c>
      <c r="X5" s="4">
        <f t="shared" si="1"/>
        <v>884.90000000000009</v>
      </c>
      <c r="Y5" s="4">
        <f t="shared" si="1"/>
        <v>706.36000000000013</v>
      </c>
      <c r="Z5" s="4">
        <f t="shared" si="1"/>
        <v>1552.3200000000002</v>
      </c>
      <c r="AA5" s="4">
        <f t="shared" si="1"/>
        <v>725.73199999999997</v>
      </c>
      <c r="AB5" s="4">
        <f t="shared" si="1"/>
        <v>670.85599999999999</v>
      </c>
      <c r="AC5" s="1"/>
      <c r="AD5" s="45">
        <f>SUM(AD6:AD493)</f>
        <v>3914.12</v>
      </c>
      <c r="AE5" s="5"/>
      <c r="AF5" s="12">
        <f>SUM(AF6:AF493)</f>
        <v>996</v>
      </c>
      <c r="AG5" s="45">
        <f>SUM(AG6:AG493)</f>
        <v>3577.96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41" t="s">
        <v>34</v>
      </c>
      <c r="B6" s="15" t="s">
        <v>35</v>
      </c>
      <c r="C6" s="15">
        <v>-16</v>
      </c>
      <c r="D6" s="15"/>
      <c r="E6" s="42">
        <v>17</v>
      </c>
      <c r="F6" s="42">
        <v>-33</v>
      </c>
      <c r="G6" s="16">
        <v>0</v>
      </c>
      <c r="H6" s="15" t="e">
        <v>#N/A</v>
      </c>
      <c r="I6" s="15"/>
      <c r="J6" s="15">
        <v>17</v>
      </c>
      <c r="K6" s="15">
        <f t="shared" ref="K6:K34" si="2">E6-J6</f>
        <v>0</v>
      </c>
      <c r="L6" s="15"/>
      <c r="M6" s="15"/>
      <c r="N6" s="15"/>
      <c r="O6" s="15">
        <f>E6/5</f>
        <v>3.4</v>
      </c>
      <c r="P6" s="17"/>
      <c r="Q6" s="43"/>
      <c r="R6" s="43"/>
      <c r="S6" s="17"/>
      <c r="T6" s="15"/>
      <c r="U6" s="15">
        <f>(F6+P6)/O6</f>
        <v>-9.7058823529411775</v>
      </c>
      <c r="V6" s="15">
        <f t="shared" ref="V6:V37" si="3">F6/O6</f>
        <v>-9.7058823529411775</v>
      </c>
      <c r="W6" s="15">
        <v>2</v>
      </c>
      <c r="X6" s="15">
        <v>3.6</v>
      </c>
      <c r="Y6" s="15">
        <v>1.2</v>
      </c>
      <c r="Z6" s="15">
        <v>2.4</v>
      </c>
      <c r="AA6" s="15">
        <v>0.8</v>
      </c>
      <c r="AB6" s="15">
        <v>1</v>
      </c>
      <c r="AC6" s="15"/>
      <c r="AD6" s="46">
        <f>P6*G6</f>
        <v>0</v>
      </c>
      <c r="AE6" s="16">
        <v>0</v>
      </c>
      <c r="AF6" s="18"/>
      <c r="AG6" s="46"/>
      <c r="AH6" s="15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5.75" thickBot="1" x14ac:dyDescent="0.3">
      <c r="A7" s="15" t="s">
        <v>36</v>
      </c>
      <c r="B7" s="15" t="s">
        <v>35</v>
      </c>
      <c r="C7" s="15">
        <v>-2</v>
      </c>
      <c r="D7" s="15"/>
      <c r="E7" s="15"/>
      <c r="F7" s="15">
        <v>-2</v>
      </c>
      <c r="G7" s="16">
        <v>0</v>
      </c>
      <c r="H7" s="15" t="e">
        <v>#N/A</v>
      </c>
      <c r="I7" s="15"/>
      <c r="J7" s="15"/>
      <c r="K7" s="15">
        <f t="shared" si="2"/>
        <v>0</v>
      </c>
      <c r="L7" s="15"/>
      <c r="M7" s="15"/>
      <c r="N7" s="15"/>
      <c r="O7" s="15">
        <f t="shared" ref="O7:O60" si="4">E7/5</f>
        <v>0</v>
      </c>
      <c r="P7" s="17"/>
      <c r="Q7" s="25"/>
      <c r="R7" s="25"/>
      <c r="S7" s="17"/>
      <c r="T7" s="15"/>
      <c r="U7" s="15" t="e">
        <f>(F7+P7)/O7</f>
        <v>#DIV/0!</v>
      </c>
      <c r="V7" s="15" t="e">
        <f t="shared" si="3"/>
        <v>#DIV/0!</v>
      </c>
      <c r="W7" s="15">
        <v>0</v>
      </c>
      <c r="X7" s="15">
        <v>0</v>
      </c>
      <c r="Y7" s="15">
        <v>0</v>
      </c>
      <c r="Z7" s="15">
        <v>0</v>
      </c>
      <c r="AA7" s="15">
        <v>5.2</v>
      </c>
      <c r="AB7" s="15">
        <v>2.8</v>
      </c>
      <c r="AC7" s="15"/>
      <c r="AD7" s="46">
        <f>P7*G7</f>
        <v>0</v>
      </c>
      <c r="AE7" s="16">
        <v>0</v>
      </c>
      <c r="AF7" s="18"/>
      <c r="AG7" s="46"/>
      <c r="AH7" s="15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35</v>
      </c>
      <c r="C8" s="1">
        <v>-106</v>
      </c>
      <c r="D8" s="1">
        <v>336</v>
      </c>
      <c r="E8" s="1">
        <v>89</v>
      </c>
      <c r="F8" s="1">
        <v>141</v>
      </c>
      <c r="G8" s="5">
        <v>0.3</v>
      </c>
      <c r="H8" s="1">
        <v>180</v>
      </c>
      <c r="I8" s="1"/>
      <c r="J8" s="1">
        <v>89</v>
      </c>
      <c r="K8" s="1">
        <f t="shared" si="2"/>
        <v>0</v>
      </c>
      <c r="L8" s="1"/>
      <c r="M8" s="1"/>
      <c r="N8" s="1"/>
      <c r="O8" s="1">
        <f t="shared" si="4"/>
        <v>17.8</v>
      </c>
      <c r="P8" s="22">
        <f>30*O8-F8</f>
        <v>393</v>
      </c>
      <c r="Q8" s="35">
        <f>P8</f>
        <v>393</v>
      </c>
      <c r="R8" s="36">
        <f>AF8*AE8</f>
        <v>336</v>
      </c>
      <c r="S8" s="23"/>
      <c r="T8" s="1"/>
      <c r="U8" s="1">
        <f>(F8+Q8)/O8</f>
        <v>30</v>
      </c>
      <c r="V8" s="1">
        <f t="shared" si="3"/>
        <v>7.9213483146067416</v>
      </c>
      <c r="W8" s="1">
        <v>26.6</v>
      </c>
      <c r="X8" s="1">
        <v>6.2</v>
      </c>
      <c r="Y8" s="1">
        <v>9.8000000000000007</v>
      </c>
      <c r="Z8" s="1">
        <v>35</v>
      </c>
      <c r="AA8" s="1">
        <v>11.4</v>
      </c>
      <c r="AB8" s="1">
        <v>7.6</v>
      </c>
      <c r="AC8" s="1"/>
      <c r="AD8" s="44">
        <f>Q8*G8</f>
        <v>117.89999999999999</v>
      </c>
      <c r="AE8" s="5">
        <v>12</v>
      </c>
      <c r="AF8" s="10">
        <f>MROUND(Q8,AE8*AH8)/AE8</f>
        <v>28</v>
      </c>
      <c r="AG8" s="44">
        <f>AF8*AE8*G8</f>
        <v>100.8</v>
      </c>
      <c r="AH8" s="1">
        <f>VLOOKUP(A8,[1]Sheet!$A:$AG,33,0)</f>
        <v>14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35</v>
      </c>
      <c r="C9" s="1">
        <v>-25</v>
      </c>
      <c r="D9" s="1">
        <v>504</v>
      </c>
      <c r="E9" s="1">
        <v>113</v>
      </c>
      <c r="F9" s="1">
        <v>366</v>
      </c>
      <c r="G9" s="5">
        <v>0.3</v>
      </c>
      <c r="H9" s="1">
        <v>180</v>
      </c>
      <c r="I9" s="1"/>
      <c r="J9" s="1">
        <v>113</v>
      </c>
      <c r="K9" s="1">
        <f t="shared" si="2"/>
        <v>0</v>
      </c>
      <c r="L9" s="1"/>
      <c r="M9" s="1"/>
      <c r="N9" s="1"/>
      <c r="O9" s="1">
        <f t="shared" si="4"/>
        <v>22.6</v>
      </c>
      <c r="P9" s="22">
        <f t="shared" ref="P9:P12" si="5">30*O9-F9</f>
        <v>312</v>
      </c>
      <c r="Q9" s="37">
        <f t="shared" ref="Q9:Q11" si="6">P9</f>
        <v>312</v>
      </c>
      <c r="R9" s="38">
        <f t="shared" ref="R9:R12" si="7">AF9*AE9</f>
        <v>336</v>
      </c>
      <c r="S9" s="23"/>
      <c r="T9" s="1"/>
      <c r="U9" s="1">
        <f t="shared" ref="U9:U12" si="8">(F9+Q9)/O9</f>
        <v>29.999999999999996</v>
      </c>
      <c r="V9" s="1">
        <f t="shared" si="3"/>
        <v>16.194690265486724</v>
      </c>
      <c r="W9" s="1">
        <v>49.4</v>
      </c>
      <c r="X9" s="1">
        <v>15.8</v>
      </c>
      <c r="Y9" s="1">
        <v>12.4</v>
      </c>
      <c r="Z9" s="1">
        <v>44.4</v>
      </c>
      <c r="AA9" s="1">
        <v>13.6</v>
      </c>
      <c r="AB9" s="1">
        <v>15.2</v>
      </c>
      <c r="AC9" s="1"/>
      <c r="AD9" s="44">
        <f t="shared" ref="AD9:AD12" si="9">Q9*G9</f>
        <v>93.6</v>
      </c>
      <c r="AE9" s="5">
        <v>12</v>
      </c>
      <c r="AF9" s="10">
        <f t="shared" ref="AF9:AF12" si="10">MROUND(Q9,AE9*AH9)/AE9</f>
        <v>28</v>
      </c>
      <c r="AG9" s="44">
        <f t="shared" ref="AG9:AG12" si="11">AF9*AE9*G9</f>
        <v>100.8</v>
      </c>
      <c r="AH9" s="1">
        <f>VLOOKUP(A9,[1]Sheet!$A:$AG,33,0)</f>
        <v>14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35</v>
      </c>
      <c r="C10" s="1">
        <v>-38</v>
      </c>
      <c r="D10" s="1">
        <v>840</v>
      </c>
      <c r="E10" s="1">
        <v>173</v>
      </c>
      <c r="F10" s="1">
        <v>626</v>
      </c>
      <c r="G10" s="5">
        <v>0.3</v>
      </c>
      <c r="H10" s="1">
        <v>180</v>
      </c>
      <c r="I10" s="1"/>
      <c r="J10" s="1">
        <v>140</v>
      </c>
      <c r="K10" s="1">
        <f t="shared" si="2"/>
        <v>33</v>
      </c>
      <c r="L10" s="1"/>
      <c r="M10" s="1"/>
      <c r="N10" s="1"/>
      <c r="O10" s="1">
        <f t="shared" si="4"/>
        <v>34.6</v>
      </c>
      <c r="P10" s="22">
        <f t="shared" si="5"/>
        <v>412</v>
      </c>
      <c r="Q10" s="37">
        <f t="shared" si="6"/>
        <v>412</v>
      </c>
      <c r="R10" s="38">
        <f t="shared" si="7"/>
        <v>336</v>
      </c>
      <c r="S10" s="23"/>
      <c r="T10" s="1"/>
      <c r="U10" s="1">
        <f t="shared" si="8"/>
        <v>30</v>
      </c>
      <c r="V10" s="1">
        <f t="shared" si="3"/>
        <v>18.092485549132949</v>
      </c>
      <c r="W10" s="1">
        <v>90</v>
      </c>
      <c r="X10" s="1">
        <v>22.8</v>
      </c>
      <c r="Y10" s="1">
        <v>17.2</v>
      </c>
      <c r="Z10" s="1">
        <v>57</v>
      </c>
      <c r="AA10" s="1">
        <v>23.2</v>
      </c>
      <c r="AB10" s="1">
        <v>16.399999999999999</v>
      </c>
      <c r="AC10" s="1"/>
      <c r="AD10" s="44">
        <f t="shared" si="9"/>
        <v>123.6</v>
      </c>
      <c r="AE10" s="5">
        <v>12</v>
      </c>
      <c r="AF10" s="10">
        <f t="shared" si="10"/>
        <v>28</v>
      </c>
      <c r="AG10" s="44">
        <f t="shared" si="11"/>
        <v>100.8</v>
      </c>
      <c r="AH10" s="1">
        <f>VLOOKUP(A10,[1]Sheet!$A:$AG,33,0)</f>
        <v>14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35</v>
      </c>
      <c r="C11" s="1">
        <v>11</v>
      </c>
      <c r="D11" s="1">
        <v>168</v>
      </c>
      <c r="E11" s="1">
        <v>50</v>
      </c>
      <c r="F11" s="1">
        <v>129</v>
      </c>
      <c r="G11" s="5">
        <v>0.3</v>
      </c>
      <c r="H11" s="1">
        <v>180</v>
      </c>
      <c r="I11" s="1"/>
      <c r="J11" s="1">
        <v>56</v>
      </c>
      <c r="K11" s="1">
        <f t="shared" si="2"/>
        <v>-6</v>
      </c>
      <c r="L11" s="1"/>
      <c r="M11" s="1"/>
      <c r="N11" s="1"/>
      <c r="O11" s="1">
        <f t="shared" si="4"/>
        <v>10</v>
      </c>
      <c r="P11" s="22">
        <f t="shared" si="5"/>
        <v>171</v>
      </c>
      <c r="Q11" s="37">
        <f t="shared" si="6"/>
        <v>171</v>
      </c>
      <c r="R11" s="38">
        <f t="shared" si="7"/>
        <v>168</v>
      </c>
      <c r="S11" s="23"/>
      <c r="T11" s="1"/>
      <c r="U11" s="1">
        <f t="shared" si="8"/>
        <v>30</v>
      </c>
      <c r="V11" s="1">
        <f t="shared" si="3"/>
        <v>12.9</v>
      </c>
      <c r="W11" s="1">
        <v>3.2</v>
      </c>
      <c r="X11" s="1">
        <v>10.199999999999999</v>
      </c>
      <c r="Y11" s="1">
        <v>7.2</v>
      </c>
      <c r="Z11" s="1">
        <v>7.2</v>
      </c>
      <c r="AA11" s="1">
        <v>5.8</v>
      </c>
      <c r="AB11" s="1">
        <v>2.8</v>
      </c>
      <c r="AC11" s="1"/>
      <c r="AD11" s="44">
        <f t="shared" si="9"/>
        <v>51.3</v>
      </c>
      <c r="AE11" s="5">
        <v>12</v>
      </c>
      <c r="AF11" s="10">
        <f t="shared" si="10"/>
        <v>14</v>
      </c>
      <c r="AG11" s="44">
        <f t="shared" si="11"/>
        <v>50.4</v>
      </c>
      <c r="AH11" s="1">
        <f>VLOOKUP(A11,[1]Sheet!$A:$AG,33,0)</f>
        <v>14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15.75" thickBot="1" x14ac:dyDescent="0.3">
      <c r="A12" s="1" t="s">
        <v>41</v>
      </c>
      <c r="B12" s="1" t="s">
        <v>35</v>
      </c>
      <c r="C12" s="1">
        <v>-51</v>
      </c>
      <c r="D12" s="1">
        <v>840</v>
      </c>
      <c r="E12" s="1">
        <v>130</v>
      </c>
      <c r="F12" s="1">
        <v>659</v>
      </c>
      <c r="G12" s="5">
        <v>0.3</v>
      </c>
      <c r="H12" s="1">
        <v>180</v>
      </c>
      <c r="I12" s="1"/>
      <c r="J12" s="1">
        <v>130</v>
      </c>
      <c r="K12" s="1">
        <f t="shared" si="2"/>
        <v>0</v>
      </c>
      <c r="L12" s="1"/>
      <c r="M12" s="1"/>
      <c r="N12" s="1"/>
      <c r="O12" s="1">
        <f t="shared" si="4"/>
        <v>26</v>
      </c>
      <c r="P12" s="22">
        <f t="shared" si="5"/>
        <v>121</v>
      </c>
      <c r="Q12" s="39">
        <v>240</v>
      </c>
      <c r="R12" s="40">
        <f t="shared" si="7"/>
        <v>168</v>
      </c>
      <c r="S12" s="24">
        <v>240</v>
      </c>
      <c r="T12" s="1"/>
      <c r="U12" s="1">
        <f t="shared" si="8"/>
        <v>34.57692307692308</v>
      </c>
      <c r="V12" s="1">
        <f t="shared" si="3"/>
        <v>25.346153846153847</v>
      </c>
      <c r="W12" s="1">
        <v>86.2</v>
      </c>
      <c r="X12" s="1">
        <v>25.4</v>
      </c>
      <c r="Y12" s="1">
        <v>23.4</v>
      </c>
      <c r="Z12" s="1">
        <v>58.2</v>
      </c>
      <c r="AA12" s="1">
        <v>24</v>
      </c>
      <c r="AB12" s="1">
        <v>25.6</v>
      </c>
      <c r="AC12" s="1"/>
      <c r="AD12" s="44">
        <f t="shared" si="9"/>
        <v>72</v>
      </c>
      <c r="AE12" s="5">
        <v>12</v>
      </c>
      <c r="AF12" s="10">
        <f t="shared" si="10"/>
        <v>14</v>
      </c>
      <c r="AG12" s="44">
        <f t="shared" si="11"/>
        <v>50.4</v>
      </c>
      <c r="AH12" s="1">
        <f>VLOOKUP(A12,[1]Sheet!$A:$AG,33,0)</f>
        <v>14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5.75" thickBot="1" x14ac:dyDescent="0.3">
      <c r="A13" s="15" t="s">
        <v>42</v>
      </c>
      <c r="B13" s="15" t="s">
        <v>43</v>
      </c>
      <c r="C13" s="15"/>
      <c r="D13" s="15"/>
      <c r="E13" s="15"/>
      <c r="F13" s="15"/>
      <c r="G13" s="16">
        <v>0</v>
      </c>
      <c r="H13" s="15">
        <v>180</v>
      </c>
      <c r="I13" s="15"/>
      <c r="J13" s="15"/>
      <c r="K13" s="15">
        <f t="shared" si="2"/>
        <v>0</v>
      </c>
      <c r="L13" s="15"/>
      <c r="M13" s="15"/>
      <c r="N13" s="15"/>
      <c r="O13" s="15">
        <f t="shared" si="4"/>
        <v>0</v>
      </c>
      <c r="P13" s="17"/>
      <c r="Q13" s="26"/>
      <c r="R13" s="26"/>
      <c r="S13" s="17"/>
      <c r="T13" s="15"/>
      <c r="U13" s="15" t="e">
        <f>(F13+P13)/O13</f>
        <v>#DIV/0!</v>
      </c>
      <c r="V13" s="15" t="e">
        <f t="shared" si="3"/>
        <v>#DIV/0!</v>
      </c>
      <c r="W13" s="15">
        <v>0</v>
      </c>
      <c r="X13" s="15">
        <v>0</v>
      </c>
      <c r="Y13" s="15">
        <v>0</v>
      </c>
      <c r="Z13" s="15">
        <v>0</v>
      </c>
      <c r="AA13" s="15">
        <v>1.792</v>
      </c>
      <c r="AB13" s="15">
        <v>0.89600000000000013</v>
      </c>
      <c r="AC13" s="15" t="s">
        <v>44</v>
      </c>
      <c r="AD13" s="46">
        <f>P13*G13</f>
        <v>0</v>
      </c>
      <c r="AE13" s="16">
        <v>2.2400000000000002</v>
      </c>
      <c r="AF13" s="18"/>
      <c r="AG13" s="46"/>
      <c r="AH13" s="15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45</v>
      </c>
      <c r="B14" s="1" t="s">
        <v>35</v>
      </c>
      <c r="C14" s="1">
        <v>96</v>
      </c>
      <c r="D14" s="1">
        <v>672</v>
      </c>
      <c r="E14" s="1">
        <v>490</v>
      </c>
      <c r="F14" s="1">
        <v>278</v>
      </c>
      <c r="G14" s="5">
        <v>0.09</v>
      </c>
      <c r="H14" s="1">
        <v>180</v>
      </c>
      <c r="I14" s="1"/>
      <c r="J14" s="1">
        <v>490</v>
      </c>
      <c r="K14" s="1">
        <f t="shared" si="2"/>
        <v>0</v>
      </c>
      <c r="L14" s="1"/>
      <c r="M14" s="1"/>
      <c r="N14" s="1"/>
      <c r="O14" s="1">
        <f t="shared" si="4"/>
        <v>98</v>
      </c>
      <c r="P14" s="22">
        <f t="shared" ref="P14:P18" si="12">30*O14-F14</f>
        <v>2662</v>
      </c>
      <c r="Q14" s="35">
        <v>1440</v>
      </c>
      <c r="R14" s="36">
        <f t="shared" ref="R14:R18" si="13">AF14*AE14</f>
        <v>1344</v>
      </c>
      <c r="S14" s="24">
        <v>1440</v>
      </c>
      <c r="T14" s="8"/>
      <c r="U14" s="1">
        <f t="shared" ref="U14:U18" si="14">(F14+Q14)/O14</f>
        <v>17.530612244897959</v>
      </c>
      <c r="V14" s="1">
        <f t="shared" si="3"/>
        <v>2.8367346938775508</v>
      </c>
      <c r="W14" s="1">
        <v>43.2</v>
      </c>
      <c r="X14" s="1">
        <v>51.2</v>
      </c>
      <c r="Y14" s="1">
        <v>55</v>
      </c>
      <c r="Z14" s="1">
        <v>56.2</v>
      </c>
      <c r="AA14" s="1">
        <v>2</v>
      </c>
      <c r="AB14" s="1">
        <v>30.8</v>
      </c>
      <c r="AC14" s="1"/>
      <c r="AD14" s="44">
        <f t="shared" ref="AD14:AD18" si="15">Q14*G14</f>
        <v>129.6</v>
      </c>
      <c r="AE14" s="5">
        <v>24</v>
      </c>
      <c r="AF14" s="10">
        <f t="shared" ref="AF14:AF18" si="16">MROUND(Q14,AE14*AH14)/AE14</f>
        <v>56</v>
      </c>
      <c r="AG14" s="44">
        <f t="shared" ref="AG14:AG18" si="17">AF14*AE14*G14</f>
        <v>120.96</v>
      </c>
      <c r="AH14" s="1">
        <f>VLOOKUP(A14,[1]Sheet!$A:$AG,33,0)</f>
        <v>14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35</v>
      </c>
      <c r="C15" s="1">
        <v>138</v>
      </c>
      <c r="D15" s="1"/>
      <c r="E15" s="1">
        <v>69</v>
      </c>
      <c r="F15" s="1">
        <v>69</v>
      </c>
      <c r="G15" s="5">
        <v>0.36</v>
      </c>
      <c r="H15" s="1">
        <v>180</v>
      </c>
      <c r="I15" s="1"/>
      <c r="J15" s="1">
        <v>69</v>
      </c>
      <c r="K15" s="1">
        <f t="shared" si="2"/>
        <v>0</v>
      </c>
      <c r="L15" s="1"/>
      <c r="M15" s="1"/>
      <c r="N15" s="1"/>
      <c r="O15" s="1">
        <f t="shared" si="4"/>
        <v>13.8</v>
      </c>
      <c r="P15" s="22">
        <f t="shared" si="12"/>
        <v>345</v>
      </c>
      <c r="Q15" s="37">
        <f t="shared" ref="Q15" si="18">P15</f>
        <v>345</v>
      </c>
      <c r="R15" s="38">
        <f t="shared" si="13"/>
        <v>280</v>
      </c>
      <c r="S15" s="23"/>
      <c r="T15" s="1"/>
      <c r="U15" s="1">
        <f t="shared" si="14"/>
        <v>30</v>
      </c>
      <c r="V15" s="1">
        <f t="shared" si="3"/>
        <v>5</v>
      </c>
      <c r="W15" s="1">
        <v>13.2</v>
      </c>
      <c r="X15" s="1">
        <v>11.4</v>
      </c>
      <c r="Y15" s="1">
        <v>5.4</v>
      </c>
      <c r="Z15" s="1">
        <v>13.6</v>
      </c>
      <c r="AA15" s="1">
        <v>3</v>
      </c>
      <c r="AB15" s="1">
        <v>3</v>
      </c>
      <c r="AC15" s="1"/>
      <c r="AD15" s="44">
        <f t="shared" si="15"/>
        <v>124.19999999999999</v>
      </c>
      <c r="AE15" s="5">
        <v>10</v>
      </c>
      <c r="AF15" s="10">
        <f t="shared" si="16"/>
        <v>28</v>
      </c>
      <c r="AG15" s="44">
        <f t="shared" si="17"/>
        <v>100.8</v>
      </c>
      <c r="AH15" s="1">
        <f>VLOOKUP(A15,[1]Sheet!$A:$AG,33,0)</f>
        <v>14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43</v>
      </c>
      <c r="C16" s="1"/>
      <c r="D16" s="1">
        <v>66</v>
      </c>
      <c r="E16" s="1">
        <v>44</v>
      </c>
      <c r="F16" s="1">
        <v>22</v>
      </c>
      <c r="G16" s="5">
        <v>1</v>
      </c>
      <c r="H16" s="1">
        <v>180</v>
      </c>
      <c r="I16" s="1"/>
      <c r="J16" s="1">
        <v>44</v>
      </c>
      <c r="K16" s="1">
        <f t="shared" si="2"/>
        <v>0</v>
      </c>
      <c r="L16" s="1"/>
      <c r="M16" s="1"/>
      <c r="N16" s="1"/>
      <c r="O16" s="1">
        <f t="shared" si="4"/>
        <v>8.8000000000000007</v>
      </c>
      <c r="P16" s="22">
        <f t="shared" si="12"/>
        <v>242</v>
      </c>
      <c r="Q16" s="37">
        <v>110</v>
      </c>
      <c r="R16" s="38">
        <f t="shared" si="13"/>
        <v>132</v>
      </c>
      <c r="S16" s="24">
        <v>110</v>
      </c>
      <c r="T16" s="1"/>
      <c r="U16" s="1">
        <f t="shared" si="14"/>
        <v>14.999999999999998</v>
      </c>
      <c r="V16" s="1">
        <f t="shared" si="3"/>
        <v>2.5</v>
      </c>
      <c r="W16" s="1">
        <v>2.2000000000000002</v>
      </c>
      <c r="X16" s="1">
        <v>3.3</v>
      </c>
      <c r="Y16" s="1">
        <v>3.3</v>
      </c>
      <c r="Z16" s="1">
        <v>2.2000000000000002</v>
      </c>
      <c r="AA16" s="1">
        <v>4.3</v>
      </c>
      <c r="AB16" s="1">
        <v>2.2000000000000002</v>
      </c>
      <c r="AC16" s="1"/>
      <c r="AD16" s="44">
        <f t="shared" si="15"/>
        <v>110</v>
      </c>
      <c r="AE16" s="5">
        <v>5.5</v>
      </c>
      <c r="AF16" s="10">
        <f t="shared" si="16"/>
        <v>24</v>
      </c>
      <c r="AG16" s="44">
        <f t="shared" si="17"/>
        <v>132</v>
      </c>
      <c r="AH16" s="1">
        <f>VLOOKUP(A16,[1]Sheet!$A:$AG,33,0)</f>
        <v>12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43</v>
      </c>
      <c r="C17" s="1"/>
      <c r="D17" s="1">
        <v>18</v>
      </c>
      <c r="E17" s="1">
        <v>6</v>
      </c>
      <c r="F17" s="1">
        <v>12</v>
      </c>
      <c r="G17" s="5">
        <v>1</v>
      </c>
      <c r="H17" s="1">
        <v>180</v>
      </c>
      <c r="I17" s="1"/>
      <c r="J17" s="1">
        <v>6</v>
      </c>
      <c r="K17" s="1">
        <f t="shared" si="2"/>
        <v>0</v>
      </c>
      <c r="L17" s="1"/>
      <c r="M17" s="1"/>
      <c r="N17" s="1"/>
      <c r="O17" s="1">
        <f t="shared" si="4"/>
        <v>1.2</v>
      </c>
      <c r="P17" s="22">
        <f t="shared" si="12"/>
        <v>24</v>
      </c>
      <c r="Q17" s="37">
        <v>12</v>
      </c>
      <c r="R17" s="38">
        <f t="shared" si="13"/>
        <v>0</v>
      </c>
      <c r="S17" s="24">
        <v>12</v>
      </c>
      <c r="T17" s="1"/>
      <c r="U17" s="1">
        <f t="shared" si="14"/>
        <v>20</v>
      </c>
      <c r="V17" s="1">
        <f t="shared" si="3"/>
        <v>10</v>
      </c>
      <c r="W17" s="1">
        <v>0</v>
      </c>
      <c r="X17" s="1">
        <v>0</v>
      </c>
      <c r="Y17" s="1">
        <v>0</v>
      </c>
      <c r="Z17" s="1">
        <v>0.6</v>
      </c>
      <c r="AA17" s="1">
        <v>1.2</v>
      </c>
      <c r="AB17" s="1">
        <v>1.2</v>
      </c>
      <c r="AC17" s="1"/>
      <c r="AD17" s="44">
        <f t="shared" si="15"/>
        <v>12</v>
      </c>
      <c r="AE17" s="5">
        <v>3</v>
      </c>
      <c r="AF17" s="10">
        <f t="shared" si="16"/>
        <v>0</v>
      </c>
      <c r="AG17" s="44">
        <f t="shared" si="17"/>
        <v>0</v>
      </c>
      <c r="AH17" s="1">
        <v>14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5.75" thickBot="1" x14ac:dyDescent="0.3">
      <c r="A18" s="1" t="s">
        <v>49</v>
      </c>
      <c r="B18" s="1" t="s">
        <v>43</v>
      </c>
      <c r="C18" s="1">
        <v>62.9</v>
      </c>
      <c r="D18" s="1"/>
      <c r="E18" s="1">
        <v>14.8</v>
      </c>
      <c r="F18" s="1">
        <v>48.1</v>
      </c>
      <c r="G18" s="5">
        <v>1</v>
      </c>
      <c r="H18" s="1">
        <v>180</v>
      </c>
      <c r="I18" s="1"/>
      <c r="J18" s="1">
        <v>14.8</v>
      </c>
      <c r="K18" s="1">
        <f t="shared" si="2"/>
        <v>0</v>
      </c>
      <c r="L18" s="1"/>
      <c r="M18" s="1"/>
      <c r="N18" s="1"/>
      <c r="O18" s="1">
        <f t="shared" si="4"/>
        <v>2.96</v>
      </c>
      <c r="P18" s="22">
        <f t="shared" si="12"/>
        <v>40.699999999999996</v>
      </c>
      <c r="Q18" s="39">
        <v>11</v>
      </c>
      <c r="R18" s="40">
        <f t="shared" si="13"/>
        <v>0</v>
      </c>
      <c r="S18" s="24">
        <v>11</v>
      </c>
      <c r="T18" s="1"/>
      <c r="U18" s="1">
        <f t="shared" si="14"/>
        <v>19.966216216216218</v>
      </c>
      <c r="V18" s="1">
        <f t="shared" si="3"/>
        <v>16.25</v>
      </c>
      <c r="W18" s="1">
        <v>2.2200000000000002</v>
      </c>
      <c r="X18" s="1">
        <v>0</v>
      </c>
      <c r="Y18" s="1">
        <v>1.48</v>
      </c>
      <c r="Z18" s="1">
        <v>3.7</v>
      </c>
      <c r="AA18" s="1">
        <v>0.74</v>
      </c>
      <c r="AB18" s="1">
        <v>0.74</v>
      </c>
      <c r="AC18" s="1"/>
      <c r="AD18" s="44">
        <f t="shared" si="15"/>
        <v>11</v>
      </c>
      <c r="AE18" s="5">
        <v>3.7</v>
      </c>
      <c r="AF18" s="10">
        <f t="shared" si="16"/>
        <v>0</v>
      </c>
      <c r="AG18" s="44">
        <f t="shared" si="17"/>
        <v>0</v>
      </c>
      <c r="AH18" s="1">
        <v>14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15.75" thickBot="1" x14ac:dyDescent="0.3">
      <c r="A19" s="15" t="s">
        <v>51</v>
      </c>
      <c r="B19" s="15" t="s">
        <v>43</v>
      </c>
      <c r="C19" s="15"/>
      <c r="D19" s="15"/>
      <c r="E19" s="15"/>
      <c r="F19" s="15"/>
      <c r="G19" s="16">
        <v>0</v>
      </c>
      <c r="H19" s="15">
        <v>180</v>
      </c>
      <c r="I19" s="15"/>
      <c r="J19" s="15"/>
      <c r="K19" s="15">
        <f t="shared" si="2"/>
        <v>0</v>
      </c>
      <c r="L19" s="15"/>
      <c r="M19" s="15"/>
      <c r="N19" s="15"/>
      <c r="O19" s="15">
        <f t="shared" si="4"/>
        <v>0</v>
      </c>
      <c r="P19" s="17"/>
      <c r="Q19" s="26"/>
      <c r="R19" s="26"/>
      <c r="S19" s="17"/>
      <c r="T19" s="15"/>
      <c r="U19" s="15" t="e">
        <f>(F19+P19)/O19</f>
        <v>#DIV/0!</v>
      </c>
      <c r="V19" s="15" t="e">
        <f t="shared" si="3"/>
        <v>#DIV/0!</v>
      </c>
      <c r="W19" s="15">
        <v>0</v>
      </c>
      <c r="X19" s="15">
        <v>0</v>
      </c>
      <c r="Y19" s="15">
        <v>0</v>
      </c>
      <c r="Z19" s="15">
        <v>0</v>
      </c>
      <c r="AA19" s="15">
        <v>0.74</v>
      </c>
      <c r="AB19" s="15">
        <v>0</v>
      </c>
      <c r="AC19" s="15" t="s">
        <v>44</v>
      </c>
      <c r="AD19" s="46">
        <f>P19*G19</f>
        <v>0</v>
      </c>
      <c r="AE19" s="16">
        <v>3.7</v>
      </c>
      <c r="AF19" s="18"/>
      <c r="AG19" s="46"/>
      <c r="AH19" s="15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35</v>
      </c>
      <c r="C20" s="1">
        <v>517</v>
      </c>
      <c r="D20" s="1">
        <v>504</v>
      </c>
      <c r="E20" s="1">
        <v>86</v>
      </c>
      <c r="F20" s="1">
        <v>935</v>
      </c>
      <c r="G20" s="5">
        <v>0.25</v>
      </c>
      <c r="H20" s="1">
        <v>180</v>
      </c>
      <c r="I20" s="1"/>
      <c r="J20" s="1">
        <v>86</v>
      </c>
      <c r="K20" s="1">
        <f t="shared" si="2"/>
        <v>0</v>
      </c>
      <c r="L20" s="1"/>
      <c r="M20" s="1"/>
      <c r="N20" s="1"/>
      <c r="O20" s="1">
        <f t="shared" si="4"/>
        <v>17.2</v>
      </c>
      <c r="P20" s="22"/>
      <c r="Q20" s="35">
        <f t="shared" ref="Q20:Q59" si="19">P20</f>
        <v>0</v>
      </c>
      <c r="R20" s="36">
        <f t="shared" ref="R20:R60" si="20">AF20*AE20</f>
        <v>0</v>
      </c>
      <c r="S20" s="23"/>
      <c r="T20" s="1"/>
      <c r="U20" s="1">
        <f t="shared" ref="U20:U60" si="21">(F20+Q20)/O20</f>
        <v>54.360465116279073</v>
      </c>
      <c r="V20" s="1">
        <f t="shared" si="3"/>
        <v>54.360465116279073</v>
      </c>
      <c r="W20" s="1">
        <v>76</v>
      </c>
      <c r="X20" s="1">
        <v>14.8</v>
      </c>
      <c r="Y20" s="1">
        <v>10.6</v>
      </c>
      <c r="Z20" s="1">
        <v>40.4</v>
      </c>
      <c r="AA20" s="1">
        <v>16.600000000000001</v>
      </c>
      <c r="AB20" s="1">
        <v>17.8</v>
      </c>
      <c r="AC20" s="8" t="s">
        <v>50</v>
      </c>
      <c r="AD20" s="44">
        <f t="shared" ref="AD20:AD60" si="22">Q20*G20</f>
        <v>0</v>
      </c>
      <c r="AE20" s="5">
        <v>12</v>
      </c>
      <c r="AF20" s="10">
        <f t="shared" ref="AF20:AF60" si="23">MROUND(Q20,AE20*AH20)/AE20</f>
        <v>0</v>
      </c>
      <c r="AG20" s="44">
        <f t="shared" ref="AG20:AG60" si="24">AF20*AE20*G20</f>
        <v>0</v>
      </c>
      <c r="AH20" s="1">
        <f>VLOOKUP(A20,[1]Sheet!$A:$AG,33,0)</f>
        <v>14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53</v>
      </c>
      <c r="B21" s="1" t="s">
        <v>35</v>
      </c>
      <c r="C21" s="1">
        <v>256</v>
      </c>
      <c r="D21" s="1"/>
      <c r="E21" s="1">
        <v>91</v>
      </c>
      <c r="F21" s="1">
        <v>165</v>
      </c>
      <c r="G21" s="5">
        <v>0.25</v>
      </c>
      <c r="H21" s="1">
        <v>180</v>
      </c>
      <c r="I21" s="1"/>
      <c r="J21" s="1">
        <v>127</v>
      </c>
      <c r="K21" s="1">
        <f t="shared" si="2"/>
        <v>-36</v>
      </c>
      <c r="L21" s="1"/>
      <c r="M21" s="1"/>
      <c r="N21" s="1"/>
      <c r="O21" s="1">
        <f t="shared" si="4"/>
        <v>18.2</v>
      </c>
      <c r="P21" s="22">
        <f t="shared" ref="P21:P58" si="25">30*O21-F21</f>
        <v>381</v>
      </c>
      <c r="Q21" s="37">
        <v>120</v>
      </c>
      <c r="R21" s="38">
        <f t="shared" si="20"/>
        <v>168</v>
      </c>
      <c r="S21" s="24">
        <v>120</v>
      </c>
      <c r="T21" s="1" t="s">
        <v>97</v>
      </c>
      <c r="U21" s="1">
        <f t="shared" si="21"/>
        <v>15.659340659340661</v>
      </c>
      <c r="V21" s="1">
        <f t="shared" si="3"/>
        <v>9.0659340659340657</v>
      </c>
      <c r="W21" s="1">
        <v>20.399999999999999</v>
      </c>
      <c r="X21" s="1">
        <v>17.399999999999999</v>
      </c>
      <c r="Y21" s="1">
        <v>17.399999999999999</v>
      </c>
      <c r="Z21" s="1">
        <v>30.2</v>
      </c>
      <c r="AA21" s="1">
        <v>12.4</v>
      </c>
      <c r="AB21" s="1">
        <v>11.4</v>
      </c>
      <c r="AC21" s="1"/>
      <c r="AD21" s="44">
        <f t="shared" si="22"/>
        <v>30</v>
      </c>
      <c r="AE21" s="5">
        <v>12</v>
      </c>
      <c r="AF21" s="10">
        <f t="shared" si="23"/>
        <v>14</v>
      </c>
      <c r="AG21" s="44">
        <f t="shared" si="24"/>
        <v>42</v>
      </c>
      <c r="AH21" s="1">
        <f>VLOOKUP(A21,[1]Sheet!$A:$AG,33,0)</f>
        <v>14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43</v>
      </c>
      <c r="C22" s="1">
        <v>14.8</v>
      </c>
      <c r="D22" s="1">
        <v>74</v>
      </c>
      <c r="E22" s="1">
        <v>29.6</v>
      </c>
      <c r="F22" s="1">
        <v>59.2</v>
      </c>
      <c r="G22" s="5">
        <v>1</v>
      </c>
      <c r="H22" s="1">
        <v>180</v>
      </c>
      <c r="I22" s="1"/>
      <c r="J22" s="1">
        <v>29.6</v>
      </c>
      <c r="K22" s="1">
        <f t="shared" si="2"/>
        <v>0</v>
      </c>
      <c r="L22" s="1"/>
      <c r="M22" s="1"/>
      <c r="N22" s="1"/>
      <c r="O22" s="1">
        <f t="shared" si="4"/>
        <v>5.92</v>
      </c>
      <c r="P22" s="22">
        <f t="shared" si="25"/>
        <v>118.39999999999999</v>
      </c>
      <c r="Q22" s="37">
        <f t="shared" si="19"/>
        <v>118.39999999999999</v>
      </c>
      <c r="R22" s="38">
        <f t="shared" si="20"/>
        <v>103.60000000000001</v>
      </c>
      <c r="S22" s="23"/>
      <c r="T22" s="1"/>
      <c r="U22" s="1">
        <f t="shared" si="21"/>
        <v>30</v>
      </c>
      <c r="V22" s="1">
        <f t="shared" si="3"/>
        <v>10</v>
      </c>
      <c r="W22" s="1">
        <v>6.6599999999999993</v>
      </c>
      <c r="X22" s="1">
        <v>3.7</v>
      </c>
      <c r="Y22" s="1">
        <v>1.48</v>
      </c>
      <c r="Z22" s="1">
        <v>5.92</v>
      </c>
      <c r="AA22" s="1">
        <v>0</v>
      </c>
      <c r="AB22" s="1">
        <v>1.48</v>
      </c>
      <c r="AC22" s="1"/>
      <c r="AD22" s="44">
        <f t="shared" si="22"/>
        <v>118.39999999999999</v>
      </c>
      <c r="AE22" s="5">
        <v>3.7</v>
      </c>
      <c r="AF22" s="10">
        <f t="shared" si="23"/>
        <v>28</v>
      </c>
      <c r="AG22" s="44">
        <f t="shared" si="24"/>
        <v>103.60000000000001</v>
      </c>
      <c r="AH22" s="1">
        <v>14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35</v>
      </c>
      <c r="C23" s="1">
        <v>354</v>
      </c>
      <c r="D23" s="1">
        <v>588</v>
      </c>
      <c r="E23" s="1">
        <v>136</v>
      </c>
      <c r="F23" s="1">
        <v>806</v>
      </c>
      <c r="G23" s="5">
        <v>0.25</v>
      </c>
      <c r="H23" s="1">
        <v>180</v>
      </c>
      <c r="I23" s="1"/>
      <c r="J23" s="1">
        <v>129</v>
      </c>
      <c r="K23" s="1">
        <f t="shared" si="2"/>
        <v>7</v>
      </c>
      <c r="L23" s="1"/>
      <c r="M23" s="1"/>
      <c r="N23" s="1"/>
      <c r="O23" s="1">
        <f t="shared" si="4"/>
        <v>27.2</v>
      </c>
      <c r="P23" s="22">
        <f t="shared" si="25"/>
        <v>10</v>
      </c>
      <c r="Q23" s="37">
        <v>0</v>
      </c>
      <c r="R23" s="38">
        <f t="shared" si="20"/>
        <v>0</v>
      </c>
      <c r="S23" s="23">
        <v>0</v>
      </c>
      <c r="T23" s="1"/>
      <c r="U23" s="1">
        <f t="shared" si="21"/>
        <v>29.632352941176471</v>
      </c>
      <c r="V23" s="1">
        <f t="shared" si="3"/>
        <v>29.632352941176471</v>
      </c>
      <c r="W23" s="1">
        <v>67.8</v>
      </c>
      <c r="X23" s="1">
        <v>13.6</v>
      </c>
      <c r="Y23" s="1">
        <v>8.4</v>
      </c>
      <c r="Z23" s="1">
        <v>34.6</v>
      </c>
      <c r="AA23" s="1">
        <v>17</v>
      </c>
      <c r="AB23" s="1">
        <v>0</v>
      </c>
      <c r="AC23" s="1"/>
      <c r="AD23" s="44">
        <f t="shared" si="22"/>
        <v>0</v>
      </c>
      <c r="AE23" s="5">
        <v>6</v>
      </c>
      <c r="AF23" s="10">
        <f t="shared" si="23"/>
        <v>0</v>
      </c>
      <c r="AG23" s="44">
        <f t="shared" si="24"/>
        <v>0</v>
      </c>
      <c r="AH23" s="1">
        <f>VLOOKUP(A23,[1]Sheet!$A:$AG,33,0)</f>
        <v>14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35</v>
      </c>
      <c r="C24" s="1">
        <v>-17</v>
      </c>
      <c r="D24" s="1">
        <v>840</v>
      </c>
      <c r="E24" s="1">
        <v>51</v>
      </c>
      <c r="F24" s="1">
        <v>772</v>
      </c>
      <c r="G24" s="5">
        <v>0.25</v>
      </c>
      <c r="H24" s="1">
        <v>180</v>
      </c>
      <c r="I24" s="1"/>
      <c r="J24" s="1">
        <v>49</v>
      </c>
      <c r="K24" s="1">
        <f t="shared" si="2"/>
        <v>2</v>
      </c>
      <c r="L24" s="1"/>
      <c r="M24" s="1"/>
      <c r="N24" s="1"/>
      <c r="O24" s="1">
        <f t="shared" si="4"/>
        <v>10.199999999999999</v>
      </c>
      <c r="P24" s="22"/>
      <c r="Q24" s="37">
        <f t="shared" si="19"/>
        <v>0</v>
      </c>
      <c r="R24" s="38">
        <f t="shared" si="20"/>
        <v>0</v>
      </c>
      <c r="S24" s="23"/>
      <c r="T24" s="1"/>
      <c r="U24" s="1">
        <f t="shared" si="21"/>
        <v>75.686274509803923</v>
      </c>
      <c r="V24" s="1">
        <f t="shared" si="3"/>
        <v>75.686274509803923</v>
      </c>
      <c r="W24" s="1">
        <v>77</v>
      </c>
      <c r="X24" s="1">
        <v>25</v>
      </c>
      <c r="Y24" s="1">
        <v>20.6</v>
      </c>
      <c r="Z24" s="1">
        <v>60.8</v>
      </c>
      <c r="AA24" s="1">
        <v>41.8</v>
      </c>
      <c r="AB24" s="1">
        <v>21.4</v>
      </c>
      <c r="AC24" s="1"/>
      <c r="AD24" s="44">
        <f t="shared" si="22"/>
        <v>0</v>
      </c>
      <c r="AE24" s="5">
        <v>6</v>
      </c>
      <c r="AF24" s="10">
        <f t="shared" si="23"/>
        <v>0</v>
      </c>
      <c r="AG24" s="44">
        <f t="shared" si="24"/>
        <v>0</v>
      </c>
      <c r="AH24" s="1">
        <f>VLOOKUP(A24,[1]Sheet!$A:$AG,33,0)</f>
        <v>14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35</v>
      </c>
      <c r="C25" s="1">
        <v>118</v>
      </c>
      <c r="D25" s="1">
        <v>338</v>
      </c>
      <c r="E25" s="1">
        <v>169</v>
      </c>
      <c r="F25" s="1">
        <v>285</v>
      </c>
      <c r="G25" s="5">
        <v>0.25</v>
      </c>
      <c r="H25" s="1">
        <v>180</v>
      </c>
      <c r="I25" s="1"/>
      <c r="J25" s="1">
        <v>171</v>
      </c>
      <c r="K25" s="1">
        <f t="shared" si="2"/>
        <v>-2</v>
      </c>
      <c r="L25" s="1"/>
      <c r="M25" s="1"/>
      <c r="N25" s="1"/>
      <c r="O25" s="1">
        <f t="shared" si="4"/>
        <v>33.799999999999997</v>
      </c>
      <c r="P25" s="22">
        <f t="shared" si="25"/>
        <v>728.99999999999989</v>
      </c>
      <c r="Q25" s="37">
        <v>480</v>
      </c>
      <c r="R25" s="38">
        <f t="shared" si="20"/>
        <v>504</v>
      </c>
      <c r="S25" s="24">
        <v>480</v>
      </c>
      <c r="T25" s="1"/>
      <c r="U25" s="1">
        <f t="shared" si="21"/>
        <v>22.633136094674558</v>
      </c>
      <c r="V25" s="1">
        <f t="shared" si="3"/>
        <v>8.4319526627218941</v>
      </c>
      <c r="W25" s="1">
        <v>30</v>
      </c>
      <c r="X25" s="1">
        <v>21.2</v>
      </c>
      <c r="Y25" s="1">
        <v>17.399999999999999</v>
      </c>
      <c r="Z25" s="1">
        <v>24.6</v>
      </c>
      <c r="AA25" s="1">
        <v>13</v>
      </c>
      <c r="AB25" s="1">
        <v>15.4</v>
      </c>
      <c r="AC25" s="1"/>
      <c r="AD25" s="44">
        <f t="shared" si="22"/>
        <v>120</v>
      </c>
      <c r="AE25" s="5">
        <v>12</v>
      </c>
      <c r="AF25" s="10">
        <f t="shared" si="23"/>
        <v>42</v>
      </c>
      <c r="AG25" s="44">
        <f t="shared" si="24"/>
        <v>126</v>
      </c>
      <c r="AH25" s="1">
        <f>VLOOKUP(A25,[1]Sheet!$A:$AG,33,0)</f>
        <v>14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35</v>
      </c>
      <c r="C26" s="1">
        <v>-20</v>
      </c>
      <c r="D26" s="1">
        <v>337</v>
      </c>
      <c r="E26" s="1">
        <v>56</v>
      </c>
      <c r="F26" s="1">
        <v>260</v>
      </c>
      <c r="G26" s="5">
        <v>0.25</v>
      </c>
      <c r="H26" s="1">
        <v>180</v>
      </c>
      <c r="I26" s="1"/>
      <c r="J26" s="1">
        <v>57</v>
      </c>
      <c r="K26" s="1">
        <f t="shared" si="2"/>
        <v>-1</v>
      </c>
      <c r="L26" s="1"/>
      <c r="M26" s="1"/>
      <c r="N26" s="1"/>
      <c r="O26" s="1">
        <f t="shared" si="4"/>
        <v>11.2</v>
      </c>
      <c r="P26" s="22">
        <f t="shared" si="25"/>
        <v>76</v>
      </c>
      <c r="Q26" s="37">
        <f t="shared" si="19"/>
        <v>76</v>
      </c>
      <c r="R26" s="38">
        <f t="shared" si="20"/>
        <v>0</v>
      </c>
      <c r="S26" s="23"/>
      <c r="T26" s="1"/>
      <c r="U26" s="1">
        <f t="shared" si="21"/>
        <v>30.000000000000004</v>
      </c>
      <c r="V26" s="1">
        <f t="shared" si="3"/>
        <v>23.214285714285715</v>
      </c>
      <c r="W26" s="1">
        <v>21.8</v>
      </c>
      <c r="X26" s="1">
        <v>10.8</v>
      </c>
      <c r="Y26" s="1">
        <v>9.1999999999999993</v>
      </c>
      <c r="Z26" s="1">
        <v>9.6</v>
      </c>
      <c r="AA26" s="1">
        <v>8.8000000000000007</v>
      </c>
      <c r="AB26" s="1">
        <v>7.4</v>
      </c>
      <c r="AC26" s="1"/>
      <c r="AD26" s="44">
        <f t="shared" si="22"/>
        <v>19</v>
      </c>
      <c r="AE26" s="5">
        <v>12</v>
      </c>
      <c r="AF26" s="10">
        <f t="shared" si="23"/>
        <v>0</v>
      </c>
      <c r="AG26" s="44">
        <f t="shared" si="24"/>
        <v>0</v>
      </c>
      <c r="AH26" s="1">
        <f>VLOOKUP(A26,[1]Sheet!$A:$AG,33,0)</f>
        <v>14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35</v>
      </c>
      <c r="C27" s="1">
        <v>38</v>
      </c>
      <c r="D27" s="1">
        <v>169</v>
      </c>
      <c r="E27" s="1">
        <v>58</v>
      </c>
      <c r="F27" s="1">
        <v>148</v>
      </c>
      <c r="G27" s="5">
        <v>0.25</v>
      </c>
      <c r="H27" s="1">
        <v>180</v>
      </c>
      <c r="I27" s="1"/>
      <c r="J27" s="1">
        <v>60</v>
      </c>
      <c r="K27" s="1">
        <f t="shared" si="2"/>
        <v>-2</v>
      </c>
      <c r="L27" s="1"/>
      <c r="M27" s="1"/>
      <c r="N27" s="1"/>
      <c r="O27" s="1">
        <f t="shared" si="4"/>
        <v>11.6</v>
      </c>
      <c r="P27" s="22">
        <f t="shared" si="25"/>
        <v>200</v>
      </c>
      <c r="Q27" s="37">
        <f t="shared" si="19"/>
        <v>200</v>
      </c>
      <c r="R27" s="38">
        <f t="shared" si="20"/>
        <v>168</v>
      </c>
      <c r="S27" s="23"/>
      <c r="T27" s="1"/>
      <c r="U27" s="1">
        <f t="shared" si="21"/>
        <v>30</v>
      </c>
      <c r="V27" s="1">
        <f t="shared" si="3"/>
        <v>12.758620689655173</v>
      </c>
      <c r="W27" s="1">
        <v>12.2</v>
      </c>
      <c r="X27" s="1">
        <v>7</v>
      </c>
      <c r="Y27" s="1">
        <v>14.6</v>
      </c>
      <c r="Z27" s="1">
        <v>9.8000000000000007</v>
      </c>
      <c r="AA27" s="1">
        <v>6</v>
      </c>
      <c r="AB27" s="1">
        <v>5.8</v>
      </c>
      <c r="AC27" s="1"/>
      <c r="AD27" s="44">
        <f t="shared" si="22"/>
        <v>50</v>
      </c>
      <c r="AE27" s="5">
        <v>12</v>
      </c>
      <c r="AF27" s="10">
        <f t="shared" si="23"/>
        <v>14</v>
      </c>
      <c r="AG27" s="44">
        <f t="shared" si="24"/>
        <v>42</v>
      </c>
      <c r="AH27" s="1">
        <f>VLOOKUP(A27,[1]Sheet!$A:$AG,33,0)</f>
        <v>14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 t="s">
        <v>43</v>
      </c>
      <c r="C28" s="1"/>
      <c r="D28" s="1">
        <v>72</v>
      </c>
      <c r="E28" s="1">
        <v>72</v>
      </c>
      <c r="F28" s="1"/>
      <c r="G28" s="5">
        <v>1</v>
      </c>
      <c r="H28" s="1">
        <v>180</v>
      </c>
      <c r="I28" s="1"/>
      <c r="J28" s="1">
        <v>78</v>
      </c>
      <c r="K28" s="1">
        <f t="shared" si="2"/>
        <v>-6</v>
      </c>
      <c r="L28" s="1"/>
      <c r="M28" s="1"/>
      <c r="N28" s="1"/>
      <c r="O28" s="1">
        <f t="shared" si="4"/>
        <v>14.4</v>
      </c>
      <c r="P28" s="22">
        <f t="shared" si="25"/>
        <v>432</v>
      </c>
      <c r="Q28" s="37">
        <v>100</v>
      </c>
      <c r="R28" s="38">
        <f t="shared" si="20"/>
        <v>72</v>
      </c>
      <c r="S28" s="24">
        <v>100</v>
      </c>
      <c r="T28" s="1"/>
      <c r="U28" s="1">
        <f t="shared" si="21"/>
        <v>6.9444444444444446</v>
      </c>
      <c r="V28" s="1">
        <f t="shared" si="3"/>
        <v>0</v>
      </c>
      <c r="W28" s="1">
        <v>0</v>
      </c>
      <c r="X28" s="1">
        <v>2.4</v>
      </c>
      <c r="Y28" s="1">
        <v>6</v>
      </c>
      <c r="Z28" s="1">
        <v>2.4</v>
      </c>
      <c r="AA28" s="1">
        <v>2.4</v>
      </c>
      <c r="AB28" s="1">
        <v>1.2</v>
      </c>
      <c r="AC28" s="1"/>
      <c r="AD28" s="44">
        <f t="shared" si="22"/>
        <v>100</v>
      </c>
      <c r="AE28" s="5">
        <v>6</v>
      </c>
      <c r="AF28" s="10">
        <f t="shared" si="23"/>
        <v>12</v>
      </c>
      <c r="AG28" s="44">
        <f t="shared" si="24"/>
        <v>72</v>
      </c>
      <c r="AH28" s="1">
        <f>VLOOKUP(A28,[1]Sheet!$A:$AG,33,0)</f>
        <v>12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61</v>
      </c>
      <c r="B29" s="1" t="s">
        <v>35</v>
      </c>
      <c r="C29" s="1">
        <v>327</v>
      </c>
      <c r="D29" s="1"/>
      <c r="E29" s="1">
        <v>136</v>
      </c>
      <c r="F29" s="1">
        <v>191</v>
      </c>
      <c r="G29" s="5">
        <v>0.25</v>
      </c>
      <c r="H29" s="1">
        <v>180</v>
      </c>
      <c r="I29" s="1"/>
      <c r="J29" s="1">
        <v>136</v>
      </c>
      <c r="K29" s="1">
        <f t="shared" si="2"/>
        <v>0</v>
      </c>
      <c r="L29" s="1"/>
      <c r="M29" s="1"/>
      <c r="N29" s="1"/>
      <c r="O29" s="1">
        <f t="shared" si="4"/>
        <v>27.2</v>
      </c>
      <c r="P29" s="22">
        <f t="shared" si="25"/>
        <v>625</v>
      </c>
      <c r="Q29" s="37">
        <v>120</v>
      </c>
      <c r="R29" s="38">
        <f t="shared" si="20"/>
        <v>168</v>
      </c>
      <c r="S29" s="24">
        <v>120</v>
      </c>
      <c r="T29" s="1"/>
      <c r="U29" s="1">
        <f t="shared" si="21"/>
        <v>11.433823529411764</v>
      </c>
      <c r="V29" s="1">
        <f t="shared" si="3"/>
        <v>7.0220588235294121</v>
      </c>
      <c r="W29" s="1">
        <v>20.2</v>
      </c>
      <c r="X29" s="1">
        <v>16.2</v>
      </c>
      <c r="Y29" s="1">
        <v>4.4000000000000004</v>
      </c>
      <c r="Z29" s="1">
        <v>28.2</v>
      </c>
      <c r="AA29" s="1">
        <v>0</v>
      </c>
      <c r="AB29" s="1">
        <v>1.2</v>
      </c>
      <c r="AC29" s="1"/>
      <c r="AD29" s="44">
        <f t="shared" si="22"/>
        <v>30</v>
      </c>
      <c r="AE29" s="5">
        <v>12</v>
      </c>
      <c r="AF29" s="10">
        <f t="shared" si="23"/>
        <v>14</v>
      </c>
      <c r="AG29" s="44">
        <f t="shared" si="24"/>
        <v>42</v>
      </c>
      <c r="AH29" s="1">
        <v>14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62</v>
      </c>
      <c r="B30" s="1" t="s">
        <v>35</v>
      </c>
      <c r="C30" s="1">
        <v>235</v>
      </c>
      <c r="D30" s="1">
        <v>384</v>
      </c>
      <c r="E30" s="1">
        <v>57</v>
      </c>
      <c r="F30" s="1">
        <v>562</v>
      </c>
      <c r="G30" s="5">
        <v>0.43</v>
      </c>
      <c r="H30" s="1">
        <v>180</v>
      </c>
      <c r="I30" s="1"/>
      <c r="J30" s="1">
        <v>59</v>
      </c>
      <c r="K30" s="1">
        <f t="shared" si="2"/>
        <v>-2</v>
      </c>
      <c r="L30" s="1"/>
      <c r="M30" s="1"/>
      <c r="N30" s="1"/>
      <c r="O30" s="1">
        <f t="shared" si="4"/>
        <v>11.4</v>
      </c>
      <c r="P30" s="22"/>
      <c r="Q30" s="37">
        <f t="shared" si="19"/>
        <v>0</v>
      </c>
      <c r="R30" s="38">
        <f t="shared" si="20"/>
        <v>0</v>
      </c>
      <c r="S30" s="23"/>
      <c r="T30" s="1"/>
      <c r="U30" s="1">
        <f t="shared" si="21"/>
        <v>49.298245614035089</v>
      </c>
      <c r="V30" s="1">
        <f t="shared" si="3"/>
        <v>49.298245614035089</v>
      </c>
      <c r="W30" s="1">
        <v>48.4</v>
      </c>
      <c r="X30" s="1">
        <v>6.8</v>
      </c>
      <c r="Y30" s="1">
        <v>4.4000000000000004</v>
      </c>
      <c r="Z30" s="1">
        <v>22</v>
      </c>
      <c r="AA30" s="1">
        <v>7.2</v>
      </c>
      <c r="AB30" s="1">
        <v>15.2</v>
      </c>
      <c r="AC30" s="8" t="s">
        <v>50</v>
      </c>
      <c r="AD30" s="44">
        <f t="shared" si="22"/>
        <v>0</v>
      </c>
      <c r="AE30" s="5">
        <v>16</v>
      </c>
      <c r="AF30" s="10">
        <f t="shared" si="23"/>
        <v>0</v>
      </c>
      <c r="AG30" s="44">
        <f t="shared" si="24"/>
        <v>0</v>
      </c>
      <c r="AH30" s="1">
        <f>VLOOKUP(A30,[1]Sheet!$A:$AG,33,0)</f>
        <v>12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35</v>
      </c>
      <c r="C31" s="1">
        <v>337</v>
      </c>
      <c r="D31" s="1">
        <v>576</v>
      </c>
      <c r="E31" s="1">
        <v>62</v>
      </c>
      <c r="F31" s="1">
        <v>851</v>
      </c>
      <c r="G31" s="5">
        <v>0.9</v>
      </c>
      <c r="H31" s="1">
        <v>180</v>
      </c>
      <c r="I31" s="1"/>
      <c r="J31" s="1">
        <v>60</v>
      </c>
      <c r="K31" s="1">
        <f t="shared" si="2"/>
        <v>2</v>
      </c>
      <c r="L31" s="1"/>
      <c r="M31" s="1"/>
      <c r="N31" s="1"/>
      <c r="O31" s="1">
        <f t="shared" si="4"/>
        <v>12.4</v>
      </c>
      <c r="P31" s="22"/>
      <c r="Q31" s="37">
        <f t="shared" si="19"/>
        <v>0</v>
      </c>
      <c r="R31" s="38">
        <f t="shared" si="20"/>
        <v>0</v>
      </c>
      <c r="S31" s="23"/>
      <c r="T31" s="1"/>
      <c r="U31" s="1">
        <f t="shared" si="21"/>
        <v>68.629032258064512</v>
      </c>
      <c r="V31" s="1">
        <f t="shared" si="3"/>
        <v>68.629032258064512</v>
      </c>
      <c r="W31" s="1">
        <v>65.2</v>
      </c>
      <c r="X31" s="1">
        <v>11.8</v>
      </c>
      <c r="Y31" s="1">
        <v>3.8</v>
      </c>
      <c r="Z31" s="1">
        <v>27.8</v>
      </c>
      <c r="AA31" s="1">
        <v>12.4</v>
      </c>
      <c r="AB31" s="1">
        <v>6</v>
      </c>
      <c r="AC31" s="8" t="s">
        <v>50</v>
      </c>
      <c r="AD31" s="44">
        <f t="shared" si="22"/>
        <v>0</v>
      </c>
      <c r="AE31" s="5">
        <v>8</v>
      </c>
      <c r="AF31" s="10">
        <f t="shared" si="23"/>
        <v>0</v>
      </c>
      <c r="AG31" s="44">
        <f t="shared" si="24"/>
        <v>0</v>
      </c>
      <c r="AH31" s="1">
        <f>VLOOKUP(A31,[1]Sheet!$A:$AG,33,0)</f>
        <v>12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64</v>
      </c>
      <c r="B32" s="1" t="s">
        <v>43</v>
      </c>
      <c r="C32" s="1">
        <v>78.3</v>
      </c>
      <c r="D32" s="1"/>
      <c r="E32" s="1">
        <v>13.5</v>
      </c>
      <c r="F32" s="1">
        <v>64.8</v>
      </c>
      <c r="G32" s="5">
        <v>1</v>
      </c>
      <c r="H32" s="1">
        <v>180</v>
      </c>
      <c r="I32" s="1"/>
      <c r="J32" s="1">
        <v>13.5</v>
      </c>
      <c r="K32" s="1">
        <f t="shared" si="2"/>
        <v>0</v>
      </c>
      <c r="L32" s="1"/>
      <c r="M32" s="1"/>
      <c r="N32" s="1"/>
      <c r="O32" s="1">
        <f t="shared" si="4"/>
        <v>2.7</v>
      </c>
      <c r="P32" s="22">
        <f t="shared" si="25"/>
        <v>16.200000000000003</v>
      </c>
      <c r="Q32" s="37">
        <f t="shared" si="19"/>
        <v>16.200000000000003</v>
      </c>
      <c r="R32" s="38">
        <f t="shared" si="20"/>
        <v>0</v>
      </c>
      <c r="S32" s="23"/>
      <c r="T32" s="1"/>
      <c r="U32" s="1">
        <f t="shared" si="21"/>
        <v>29.999999999999996</v>
      </c>
      <c r="V32" s="1">
        <f t="shared" si="3"/>
        <v>23.999999999999996</v>
      </c>
      <c r="W32" s="1">
        <v>5.94</v>
      </c>
      <c r="X32" s="1">
        <v>2.16</v>
      </c>
      <c r="Y32" s="1">
        <v>4.32</v>
      </c>
      <c r="Z32" s="1">
        <v>5.4</v>
      </c>
      <c r="AA32" s="1">
        <v>2.7</v>
      </c>
      <c r="AB32" s="1">
        <v>0.54</v>
      </c>
      <c r="AC32" s="1"/>
      <c r="AD32" s="44">
        <f t="shared" si="22"/>
        <v>16.200000000000003</v>
      </c>
      <c r="AE32" s="5">
        <v>2.7</v>
      </c>
      <c r="AF32" s="10">
        <f t="shared" si="23"/>
        <v>0</v>
      </c>
      <c r="AG32" s="44">
        <f t="shared" si="24"/>
        <v>0</v>
      </c>
      <c r="AH32" s="1">
        <f>VLOOKUP(A32,[1]Sheet!$A:$AG,33,0)</f>
        <v>18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65</v>
      </c>
      <c r="B33" s="1" t="s">
        <v>35</v>
      </c>
      <c r="C33" s="1">
        <v>111</v>
      </c>
      <c r="D33" s="1">
        <v>864</v>
      </c>
      <c r="E33" s="1">
        <v>94</v>
      </c>
      <c r="F33" s="1">
        <v>877</v>
      </c>
      <c r="G33" s="5">
        <v>0.9</v>
      </c>
      <c r="H33" s="1">
        <v>180</v>
      </c>
      <c r="I33" s="1"/>
      <c r="J33" s="1">
        <v>98</v>
      </c>
      <c r="K33" s="1">
        <f t="shared" si="2"/>
        <v>-4</v>
      </c>
      <c r="L33" s="1"/>
      <c r="M33" s="1"/>
      <c r="N33" s="1"/>
      <c r="O33" s="1">
        <f t="shared" si="4"/>
        <v>18.8</v>
      </c>
      <c r="P33" s="22"/>
      <c r="Q33" s="37">
        <f t="shared" si="19"/>
        <v>0</v>
      </c>
      <c r="R33" s="38">
        <f t="shared" si="20"/>
        <v>0</v>
      </c>
      <c r="S33" s="23"/>
      <c r="T33" s="1"/>
      <c r="U33" s="1">
        <f t="shared" si="21"/>
        <v>46.648936170212764</v>
      </c>
      <c r="V33" s="1">
        <f t="shared" si="3"/>
        <v>46.648936170212764</v>
      </c>
      <c r="W33" s="1">
        <v>65.8</v>
      </c>
      <c r="X33" s="1">
        <v>24.8</v>
      </c>
      <c r="Y33" s="1">
        <v>11.8</v>
      </c>
      <c r="Z33" s="1">
        <v>32.6</v>
      </c>
      <c r="AA33" s="1">
        <v>23.8</v>
      </c>
      <c r="AB33" s="1">
        <v>35.200000000000003</v>
      </c>
      <c r="AC33" s="8" t="s">
        <v>50</v>
      </c>
      <c r="AD33" s="44">
        <f t="shared" si="22"/>
        <v>0</v>
      </c>
      <c r="AE33" s="5">
        <v>8</v>
      </c>
      <c r="AF33" s="10">
        <f t="shared" si="23"/>
        <v>0</v>
      </c>
      <c r="AG33" s="44">
        <f t="shared" si="24"/>
        <v>0</v>
      </c>
      <c r="AH33" s="1">
        <f>VLOOKUP(A33,[1]Sheet!$A:$AG,33,0)</f>
        <v>12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66</v>
      </c>
      <c r="B34" s="1" t="s">
        <v>35</v>
      </c>
      <c r="C34" s="1">
        <v>173</v>
      </c>
      <c r="D34" s="1">
        <v>576</v>
      </c>
      <c r="E34" s="20">
        <f>93+E6</f>
        <v>110</v>
      </c>
      <c r="F34" s="20">
        <f>655+F6</f>
        <v>622</v>
      </c>
      <c r="G34" s="5">
        <v>0.43</v>
      </c>
      <c r="H34" s="1">
        <v>180</v>
      </c>
      <c r="I34" s="1"/>
      <c r="J34" s="1">
        <v>94</v>
      </c>
      <c r="K34" s="1">
        <f t="shared" si="2"/>
        <v>16</v>
      </c>
      <c r="L34" s="1"/>
      <c r="M34" s="1"/>
      <c r="N34" s="1"/>
      <c r="O34" s="1">
        <f t="shared" si="4"/>
        <v>22</v>
      </c>
      <c r="P34" s="22">
        <f t="shared" si="25"/>
        <v>38</v>
      </c>
      <c r="Q34" s="37">
        <f t="shared" si="19"/>
        <v>38</v>
      </c>
      <c r="R34" s="38">
        <f t="shared" si="20"/>
        <v>0</v>
      </c>
      <c r="S34" s="23"/>
      <c r="T34" s="1"/>
      <c r="U34" s="1">
        <f t="shared" si="21"/>
        <v>30</v>
      </c>
      <c r="V34" s="1">
        <f t="shared" si="3"/>
        <v>28.272727272727273</v>
      </c>
      <c r="W34" s="1">
        <v>66</v>
      </c>
      <c r="X34" s="1">
        <v>23</v>
      </c>
      <c r="Y34" s="1">
        <v>10</v>
      </c>
      <c r="Z34" s="1">
        <v>32.200000000000003</v>
      </c>
      <c r="AA34" s="1">
        <v>22</v>
      </c>
      <c r="AB34" s="1">
        <v>25.6</v>
      </c>
      <c r="AC34" s="1"/>
      <c r="AD34" s="44">
        <f t="shared" si="22"/>
        <v>16.34</v>
      </c>
      <c r="AE34" s="5">
        <v>16</v>
      </c>
      <c r="AF34" s="10">
        <f t="shared" si="23"/>
        <v>0</v>
      </c>
      <c r="AG34" s="44">
        <f t="shared" si="24"/>
        <v>0</v>
      </c>
      <c r="AH34" s="1">
        <f>VLOOKUP(A34,[1]Sheet!$A:$AG,33,0)</f>
        <v>12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67</v>
      </c>
      <c r="B35" s="1" t="s">
        <v>35</v>
      </c>
      <c r="C35" s="1">
        <v>301</v>
      </c>
      <c r="D35" s="1">
        <v>581</v>
      </c>
      <c r="E35" s="1">
        <v>88</v>
      </c>
      <c r="F35" s="1">
        <v>794</v>
      </c>
      <c r="G35" s="5">
        <v>0.9</v>
      </c>
      <c r="H35" s="1">
        <v>180</v>
      </c>
      <c r="I35" s="1"/>
      <c r="J35" s="1">
        <v>88</v>
      </c>
      <c r="K35" s="1">
        <f t="shared" ref="K35:K60" si="26">E35-J35</f>
        <v>0</v>
      </c>
      <c r="L35" s="1"/>
      <c r="M35" s="1"/>
      <c r="N35" s="1"/>
      <c r="O35" s="1">
        <f t="shared" si="4"/>
        <v>17.600000000000001</v>
      </c>
      <c r="P35" s="22"/>
      <c r="Q35" s="37">
        <f t="shared" si="19"/>
        <v>0</v>
      </c>
      <c r="R35" s="38">
        <f t="shared" si="20"/>
        <v>0</v>
      </c>
      <c r="S35" s="23"/>
      <c r="T35" s="1"/>
      <c r="U35" s="1">
        <f t="shared" si="21"/>
        <v>45.11363636363636</v>
      </c>
      <c r="V35" s="1">
        <f t="shared" si="3"/>
        <v>45.11363636363636</v>
      </c>
      <c r="W35" s="1">
        <v>67.8</v>
      </c>
      <c r="X35" s="1">
        <v>19.399999999999999</v>
      </c>
      <c r="Y35" s="1">
        <v>10</v>
      </c>
      <c r="Z35" s="1">
        <v>34.4</v>
      </c>
      <c r="AA35" s="1">
        <v>24.6</v>
      </c>
      <c r="AB35" s="1">
        <v>0</v>
      </c>
      <c r="AC35" s="8" t="s">
        <v>50</v>
      </c>
      <c r="AD35" s="44">
        <f t="shared" si="22"/>
        <v>0</v>
      </c>
      <c r="AE35" s="5">
        <v>8</v>
      </c>
      <c r="AF35" s="10">
        <f t="shared" si="23"/>
        <v>0</v>
      </c>
      <c r="AG35" s="44">
        <f t="shared" si="24"/>
        <v>0</v>
      </c>
      <c r="AH35" s="1">
        <f>VLOOKUP(A35,[1]Sheet!$A:$AG,33,0)</f>
        <v>12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68</v>
      </c>
      <c r="B36" s="1" t="s">
        <v>35</v>
      </c>
      <c r="C36" s="1">
        <v>114</v>
      </c>
      <c r="D36" s="1">
        <v>960</v>
      </c>
      <c r="E36" s="1">
        <v>109</v>
      </c>
      <c r="F36" s="1">
        <v>954</v>
      </c>
      <c r="G36" s="5">
        <v>0.43</v>
      </c>
      <c r="H36" s="1">
        <v>180</v>
      </c>
      <c r="I36" s="1"/>
      <c r="J36" s="1">
        <v>120</v>
      </c>
      <c r="K36" s="1">
        <f t="shared" si="26"/>
        <v>-11</v>
      </c>
      <c r="L36" s="1"/>
      <c r="M36" s="1"/>
      <c r="N36" s="1"/>
      <c r="O36" s="1">
        <f t="shared" si="4"/>
        <v>21.8</v>
      </c>
      <c r="P36" s="22"/>
      <c r="Q36" s="37">
        <f t="shared" si="19"/>
        <v>0</v>
      </c>
      <c r="R36" s="38">
        <f t="shared" si="20"/>
        <v>0</v>
      </c>
      <c r="S36" s="23"/>
      <c r="T36" s="1"/>
      <c r="U36" s="1">
        <f t="shared" si="21"/>
        <v>43.761467889908253</v>
      </c>
      <c r="V36" s="1">
        <f t="shared" si="3"/>
        <v>43.761467889908253</v>
      </c>
      <c r="W36" s="1">
        <v>67.400000000000006</v>
      </c>
      <c r="X36" s="1">
        <v>28.8</v>
      </c>
      <c r="Y36" s="1">
        <v>10.6</v>
      </c>
      <c r="Z36" s="1">
        <v>31.2</v>
      </c>
      <c r="AA36" s="1">
        <v>22.4</v>
      </c>
      <c r="AB36" s="1">
        <v>23.2</v>
      </c>
      <c r="AC36" s="8" t="s">
        <v>50</v>
      </c>
      <c r="AD36" s="44">
        <f t="shared" si="22"/>
        <v>0</v>
      </c>
      <c r="AE36" s="5">
        <v>16</v>
      </c>
      <c r="AF36" s="10">
        <f t="shared" si="23"/>
        <v>0</v>
      </c>
      <c r="AG36" s="44">
        <f t="shared" si="24"/>
        <v>0</v>
      </c>
      <c r="AH36" s="1">
        <f>VLOOKUP(A36,[1]Sheet!$A:$AG,33,0)</f>
        <v>12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69</v>
      </c>
      <c r="B37" s="1" t="s">
        <v>43</v>
      </c>
      <c r="C37" s="1">
        <v>10</v>
      </c>
      <c r="D37" s="1"/>
      <c r="E37" s="1">
        <v>10</v>
      </c>
      <c r="F37" s="1"/>
      <c r="G37" s="5">
        <v>1</v>
      </c>
      <c r="H37" s="1">
        <v>180</v>
      </c>
      <c r="I37" s="1"/>
      <c r="J37" s="1">
        <v>10</v>
      </c>
      <c r="K37" s="1">
        <f t="shared" si="26"/>
        <v>0</v>
      </c>
      <c r="L37" s="1"/>
      <c r="M37" s="1"/>
      <c r="N37" s="1"/>
      <c r="O37" s="1">
        <f t="shared" si="4"/>
        <v>2</v>
      </c>
      <c r="P37" s="22">
        <f t="shared" si="25"/>
        <v>60</v>
      </c>
      <c r="Q37" s="37">
        <v>25</v>
      </c>
      <c r="R37" s="38">
        <f t="shared" si="20"/>
        <v>0</v>
      </c>
      <c r="S37" s="24">
        <v>25</v>
      </c>
      <c r="T37" s="1"/>
      <c r="U37" s="1">
        <f t="shared" si="21"/>
        <v>12.5</v>
      </c>
      <c r="V37" s="1">
        <f t="shared" si="3"/>
        <v>0</v>
      </c>
      <c r="W37" s="1">
        <v>3</v>
      </c>
      <c r="X37" s="1">
        <v>0</v>
      </c>
      <c r="Y37" s="1">
        <v>1</v>
      </c>
      <c r="Z37" s="1">
        <v>1</v>
      </c>
      <c r="AA37" s="1">
        <v>0</v>
      </c>
      <c r="AB37" s="1">
        <v>0</v>
      </c>
      <c r="AC37" s="1"/>
      <c r="AD37" s="44">
        <f t="shared" si="22"/>
        <v>25</v>
      </c>
      <c r="AE37" s="5">
        <v>5</v>
      </c>
      <c r="AF37" s="10">
        <f t="shared" si="23"/>
        <v>0</v>
      </c>
      <c r="AG37" s="44">
        <f t="shared" si="24"/>
        <v>0</v>
      </c>
      <c r="AH37" s="1">
        <v>12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35</v>
      </c>
      <c r="C38" s="1"/>
      <c r="D38" s="1">
        <v>192</v>
      </c>
      <c r="E38" s="1">
        <v>18</v>
      </c>
      <c r="F38" s="1">
        <v>174</v>
      </c>
      <c r="G38" s="5">
        <v>0.4</v>
      </c>
      <c r="H38" s="1">
        <v>180</v>
      </c>
      <c r="I38" s="1"/>
      <c r="J38" s="1">
        <v>23</v>
      </c>
      <c r="K38" s="1">
        <f t="shared" si="26"/>
        <v>-5</v>
      </c>
      <c r="L38" s="1"/>
      <c r="M38" s="1"/>
      <c r="N38" s="1"/>
      <c r="O38" s="1">
        <f t="shared" si="4"/>
        <v>3.6</v>
      </c>
      <c r="P38" s="22"/>
      <c r="Q38" s="37">
        <v>240</v>
      </c>
      <c r="R38" s="38">
        <f t="shared" si="20"/>
        <v>192</v>
      </c>
      <c r="S38" s="24">
        <v>240</v>
      </c>
      <c r="T38" s="1"/>
      <c r="U38" s="1">
        <f t="shared" si="21"/>
        <v>115</v>
      </c>
      <c r="V38" s="1">
        <f t="shared" ref="V38:V60" si="27">F38/O38</f>
        <v>48.333333333333329</v>
      </c>
      <c r="W38" s="1">
        <v>16.399999999999999</v>
      </c>
      <c r="X38" s="1">
        <v>10.199999999999999</v>
      </c>
      <c r="Y38" s="1">
        <v>2.2000000000000002</v>
      </c>
      <c r="Z38" s="1">
        <v>1.8</v>
      </c>
      <c r="AA38" s="1">
        <v>0</v>
      </c>
      <c r="AB38" s="1">
        <v>0</v>
      </c>
      <c r="AC38" s="1" t="s">
        <v>71</v>
      </c>
      <c r="AD38" s="44">
        <f t="shared" si="22"/>
        <v>96</v>
      </c>
      <c r="AE38" s="5">
        <v>16</v>
      </c>
      <c r="AF38" s="10">
        <f t="shared" si="23"/>
        <v>12</v>
      </c>
      <c r="AG38" s="44">
        <f t="shared" si="24"/>
        <v>76.800000000000011</v>
      </c>
      <c r="AH38" s="1">
        <f>VLOOKUP(A38,[1]Sheet!$A:$AG,33,0)</f>
        <v>12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72</v>
      </c>
      <c r="B39" s="1" t="s">
        <v>35</v>
      </c>
      <c r="C39" s="1">
        <v>54</v>
      </c>
      <c r="D39" s="1"/>
      <c r="E39" s="1">
        <v>17</v>
      </c>
      <c r="F39" s="1">
        <v>37</v>
      </c>
      <c r="G39" s="5">
        <v>0.7</v>
      </c>
      <c r="H39" s="1">
        <v>180</v>
      </c>
      <c r="I39" s="1"/>
      <c r="J39" s="1">
        <v>17</v>
      </c>
      <c r="K39" s="1">
        <f t="shared" si="26"/>
        <v>0</v>
      </c>
      <c r="L39" s="1"/>
      <c r="M39" s="1"/>
      <c r="N39" s="1"/>
      <c r="O39" s="1">
        <f t="shared" si="4"/>
        <v>3.4</v>
      </c>
      <c r="P39" s="22">
        <f t="shared" si="25"/>
        <v>65</v>
      </c>
      <c r="Q39" s="37">
        <v>40</v>
      </c>
      <c r="R39" s="38">
        <f t="shared" si="20"/>
        <v>0</v>
      </c>
      <c r="S39" s="24">
        <v>40</v>
      </c>
      <c r="T39" s="1"/>
      <c r="U39" s="1">
        <f t="shared" si="21"/>
        <v>22.647058823529413</v>
      </c>
      <c r="V39" s="1">
        <f t="shared" si="27"/>
        <v>10.882352941176471</v>
      </c>
      <c r="W39" s="1">
        <v>4.2</v>
      </c>
      <c r="X39" s="1">
        <v>7.8</v>
      </c>
      <c r="Y39" s="1">
        <v>2</v>
      </c>
      <c r="Z39" s="1">
        <v>3.6</v>
      </c>
      <c r="AA39" s="1">
        <v>0</v>
      </c>
      <c r="AB39" s="1">
        <v>0</v>
      </c>
      <c r="AC39" s="1" t="s">
        <v>71</v>
      </c>
      <c r="AD39" s="44">
        <f t="shared" si="22"/>
        <v>28</v>
      </c>
      <c r="AE39" s="5">
        <v>8</v>
      </c>
      <c r="AF39" s="10">
        <f t="shared" si="23"/>
        <v>0</v>
      </c>
      <c r="AG39" s="44">
        <f t="shared" si="24"/>
        <v>0</v>
      </c>
      <c r="AH39" s="1">
        <f>VLOOKUP(A39,[1]Sheet!$A:$AG,33,0)</f>
        <v>12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73</v>
      </c>
      <c r="B40" s="1" t="s">
        <v>35</v>
      </c>
      <c r="C40" s="1">
        <v>34</v>
      </c>
      <c r="D40" s="1"/>
      <c r="E40" s="1">
        <v>11</v>
      </c>
      <c r="F40" s="1">
        <v>23</v>
      </c>
      <c r="G40" s="5">
        <v>0.7</v>
      </c>
      <c r="H40" s="1">
        <v>180</v>
      </c>
      <c r="I40" s="1"/>
      <c r="J40" s="1">
        <v>11</v>
      </c>
      <c r="K40" s="1">
        <f t="shared" si="26"/>
        <v>0</v>
      </c>
      <c r="L40" s="1"/>
      <c r="M40" s="1"/>
      <c r="N40" s="1"/>
      <c r="O40" s="1">
        <f t="shared" si="4"/>
        <v>2.2000000000000002</v>
      </c>
      <c r="P40" s="22">
        <f t="shared" si="25"/>
        <v>43</v>
      </c>
      <c r="Q40" s="37">
        <v>40</v>
      </c>
      <c r="R40" s="38">
        <f t="shared" si="20"/>
        <v>0</v>
      </c>
      <c r="S40" s="24">
        <v>40</v>
      </c>
      <c r="T40" s="1"/>
      <c r="U40" s="1">
        <f t="shared" si="21"/>
        <v>28.636363636363633</v>
      </c>
      <c r="V40" s="1">
        <f t="shared" si="27"/>
        <v>10.454545454545453</v>
      </c>
      <c r="W40" s="1">
        <v>6</v>
      </c>
      <c r="X40" s="1">
        <v>10.199999999999999</v>
      </c>
      <c r="Y40" s="1">
        <v>1.8</v>
      </c>
      <c r="Z40" s="1">
        <v>2.2000000000000002</v>
      </c>
      <c r="AA40" s="1">
        <v>0</v>
      </c>
      <c r="AB40" s="1">
        <v>0</v>
      </c>
      <c r="AC40" s="1" t="s">
        <v>71</v>
      </c>
      <c r="AD40" s="44">
        <f t="shared" si="22"/>
        <v>28</v>
      </c>
      <c r="AE40" s="5">
        <v>8</v>
      </c>
      <c r="AF40" s="10">
        <f t="shared" si="23"/>
        <v>0</v>
      </c>
      <c r="AG40" s="44">
        <f t="shared" si="24"/>
        <v>0</v>
      </c>
      <c r="AH40" s="1">
        <f>VLOOKUP(A40,[1]Sheet!$A:$AG,33,0)</f>
        <v>12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74</v>
      </c>
      <c r="B41" s="1" t="s">
        <v>35</v>
      </c>
      <c r="C41" s="1">
        <v>314</v>
      </c>
      <c r="D41" s="1">
        <v>480</v>
      </c>
      <c r="E41" s="1">
        <v>73</v>
      </c>
      <c r="F41" s="1">
        <v>719</v>
      </c>
      <c r="G41" s="5">
        <v>0.7</v>
      </c>
      <c r="H41" s="1">
        <v>180</v>
      </c>
      <c r="I41" s="1"/>
      <c r="J41" s="1">
        <v>73</v>
      </c>
      <c r="K41" s="1">
        <f t="shared" si="26"/>
        <v>0</v>
      </c>
      <c r="L41" s="1"/>
      <c r="M41" s="1"/>
      <c r="N41" s="1"/>
      <c r="O41" s="1">
        <f t="shared" si="4"/>
        <v>14.6</v>
      </c>
      <c r="P41" s="22"/>
      <c r="Q41" s="37">
        <f t="shared" si="19"/>
        <v>0</v>
      </c>
      <c r="R41" s="38">
        <f t="shared" si="20"/>
        <v>0</v>
      </c>
      <c r="S41" s="23"/>
      <c r="T41" s="1"/>
      <c r="U41" s="1">
        <f t="shared" si="21"/>
        <v>49.246575342465754</v>
      </c>
      <c r="V41" s="1">
        <f t="shared" si="27"/>
        <v>49.246575342465754</v>
      </c>
      <c r="W41" s="1">
        <v>62.2</v>
      </c>
      <c r="X41" s="1">
        <v>12.8</v>
      </c>
      <c r="Y41" s="1">
        <v>9.4</v>
      </c>
      <c r="Z41" s="1">
        <v>29</v>
      </c>
      <c r="AA41" s="1">
        <v>21.8</v>
      </c>
      <c r="AB41" s="1">
        <v>25.8</v>
      </c>
      <c r="AC41" s="8" t="s">
        <v>50</v>
      </c>
      <c r="AD41" s="44">
        <f t="shared" si="22"/>
        <v>0</v>
      </c>
      <c r="AE41" s="5">
        <v>8</v>
      </c>
      <c r="AF41" s="10">
        <f t="shared" si="23"/>
        <v>0</v>
      </c>
      <c r="AG41" s="44">
        <f t="shared" si="24"/>
        <v>0</v>
      </c>
      <c r="AH41" s="1">
        <f>VLOOKUP(A41,[1]Sheet!$A:$AG,33,0)</f>
        <v>12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75</v>
      </c>
      <c r="B42" s="1" t="s">
        <v>35</v>
      </c>
      <c r="C42" s="1">
        <v>278</v>
      </c>
      <c r="D42" s="1"/>
      <c r="E42" s="1">
        <v>26</v>
      </c>
      <c r="F42" s="1">
        <v>252</v>
      </c>
      <c r="G42" s="5">
        <v>0.9</v>
      </c>
      <c r="H42" s="1">
        <v>180</v>
      </c>
      <c r="I42" s="1"/>
      <c r="J42" s="1">
        <v>26</v>
      </c>
      <c r="K42" s="1">
        <f t="shared" si="26"/>
        <v>0</v>
      </c>
      <c r="L42" s="1"/>
      <c r="M42" s="1"/>
      <c r="N42" s="1"/>
      <c r="O42" s="1">
        <f t="shared" si="4"/>
        <v>5.2</v>
      </c>
      <c r="P42" s="22"/>
      <c r="Q42" s="37">
        <f t="shared" si="19"/>
        <v>0</v>
      </c>
      <c r="R42" s="38">
        <f t="shared" si="20"/>
        <v>0</v>
      </c>
      <c r="S42" s="23"/>
      <c r="T42" s="1"/>
      <c r="U42" s="1">
        <f t="shared" si="21"/>
        <v>48.46153846153846</v>
      </c>
      <c r="V42" s="1">
        <f t="shared" si="27"/>
        <v>48.46153846153846</v>
      </c>
      <c r="W42" s="1">
        <v>3.2</v>
      </c>
      <c r="X42" s="1">
        <v>9.4</v>
      </c>
      <c r="Y42" s="1">
        <v>1.8</v>
      </c>
      <c r="Z42" s="1">
        <v>6</v>
      </c>
      <c r="AA42" s="1">
        <v>10.199999999999999</v>
      </c>
      <c r="AB42" s="1">
        <v>7</v>
      </c>
      <c r="AC42" s="8" t="s">
        <v>50</v>
      </c>
      <c r="AD42" s="44">
        <f t="shared" si="22"/>
        <v>0</v>
      </c>
      <c r="AE42" s="5">
        <v>8</v>
      </c>
      <c r="AF42" s="10">
        <f t="shared" si="23"/>
        <v>0</v>
      </c>
      <c r="AG42" s="44">
        <f t="shared" si="24"/>
        <v>0</v>
      </c>
      <c r="AH42" s="1">
        <v>12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76</v>
      </c>
      <c r="B43" s="1" t="s">
        <v>35</v>
      </c>
      <c r="C43" s="1">
        <v>18</v>
      </c>
      <c r="D43" s="1"/>
      <c r="E43" s="1">
        <v>8</v>
      </c>
      <c r="F43" s="1">
        <v>7</v>
      </c>
      <c r="G43" s="5">
        <v>0.43</v>
      </c>
      <c r="H43" s="1">
        <v>180</v>
      </c>
      <c r="I43" s="1"/>
      <c r="J43" s="1">
        <v>15</v>
      </c>
      <c r="K43" s="1">
        <f t="shared" si="26"/>
        <v>-7</v>
      </c>
      <c r="L43" s="1"/>
      <c r="M43" s="1"/>
      <c r="N43" s="1"/>
      <c r="O43" s="1">
        <f t="shared" si="4"/>
        <v>1.6</v>
      </c>
      <c r="P43" s="22">
        <f t="shared" si="25"/>
        <v>41</v>
      </c>
      <c r="Q43" s="37">
        <v>80</v>
      </c>
      <c r="R43" s="38">
        <f t="shared" si="20"/>
        <v>0</v>
      </c>
      <c r="S43" s="24">
        <v>80</v>
      </c>
      <c r="T43" s="1"/>
      <c r="U43" s="1">
        <f t="shared" si="21"/>
        <v>54.375</v>
      </c>
      <c r="V43" s="1">
        <f t="shared" si="27"/>
        <v>4.375</v>
      </c>
      <c r="W43" s="1">
        <v>5.4</v>
      </c>
      <c r="X43" s="1">
        <v>4.4000000000000004</v>
      </c>
      <c r="Y43" s="1">
        <v>2.2000000000000002</v>
      </c>
      <c r="Z43" s="1">
        <v>1.6</v>
      </c>
      <c r="AA43" s="1">
        <v>3.2</v>
      </c>
      <c r="AB43" s="1">
        <v>1</v>
      </c>
      <c r="AC43" s="1"/>
      <c r="AD43" s="44">
        <f t="shared" si="22"/>
        <v>34.4</v>
      </c>
      <c r="AE43" s="5">
        <v>16</v>
      </c>
      <c r="AF43" s="10">
        <f t="shared" si="23"/>
        <v>0</v>
      </c>
      <c r="AG43" s="44">
        <f t="shared" si="24"/>
        <v>0</v>
      </c>
      <c r="AH43" s="1">
        <f>VLOOKUP(A43,[1]Sheet!$A:$AG,33,0)</f>
        <v>12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77</v>
      </c>
      <c r="B44" s="1" t="s">
        <v>35</v>
      </c>
      <c r="C44" s="1">
        <v>-1</v>
      </c>
      <c r="D44" s="1">
        <v>96</v>
      </c>
      <c r="E44" s="1">
        <v>15</v>
      </c>
      <c r="F44" s="1">
        <v>80</v>
      </c>
      <c r="G44" s="5">
        <v>0.9</v>
      </c>
      <c r="H44" s="1">
        <v>180</v>
      </c>
      <c r="I44" s="1"/>
      <c r="J44" s="1">
        <v>15</v>
      </c>
      <c r="K44" s="1">
        <f t="shared" si="26"/>
        <v>0</v>
      </c>
      <c r="L44" s="1"/>
      <c r="M44" s="1"/>
      <c r="N44" s="1"/>
      <c r="O44" s="1">
        <f t="shared" si="4"/>
        <v>3</v>
      </c>
      <c r="P44" s="22">
        <f t="shared" si="25"/>
        <v>10</v>
      </c>
      <c r="Q44" s="37">
        <f t="shared" si="19"/>
        <v>10</v>
      </c>
      <c r="R44" s="38">
        <f t="shared" si="20"/>
        <v>0</v>
      </c>
      <c r="S44" s="23"/>
      <c r="T44" s="1"/>
      <c r="U44" s="1">
        <f t="shared" si="21"/>
        <v>30</v>
      </c>
      <c r="V44" s="1">
        <f t="shared" si="27"/>
        <v>26.666666666666668</v>
      </c>
      <c r="W44" s="1">
        <v>5</v>
      </c>
      <c r="X44" s="1">
        <v>6</v>
      </c>
      <c r="Y44" s="1">
        <v>1.2</v>
      </c>
      <c r="Z44" s="1">
        <v>1.6</v>
      </c>
      <c r="AA44" s="1">
        <v>3</v>
      </c>
      <c r="AB44" s="1">
        <v>0.4</v>
      </c>
      <c r="AC44" s="1"/>
      <c r="AD44" s="44">
        <f t="shared" si="22"/>
        <v>9</v>
      </c>
      <c r="AE44" s="5">
        <v>8</v>
      </c>
      <c r="AF44" s="10">
        <f t="shared" si="23"/>
        <v>0</v>
      </c>
      <c r="AG44" s="44">
        <f t="shared" si="24"/>
        <v>0</v>
      </c>
      <c r="AH44" s="1">
        <f>VLOOKUP(A44,[1]Sheet!$A:$AG,33,0)</f>
        <v>12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78</v>
      </c>
      <c r="B45" s="1" t="s">
        <v>35</v>
      </c>
      <c r="C45" s="1">
        <v>96</v>
      </c>
      <c r="D45" s="1"/>
      <c r="E45" s="1">
        <v>36</v>
      </c>
      <c r="F45" s="1">
        <v>60</v>
      </c>
      <c r="G45" s="5">
        <v>0.43</v>
      </c>
      <c r="H45" s="1">
        <v>180</v>
      </c>
      <c r="I45" s="1"/>
      <c r="J45" s="1">
        <v>36</v>
      </c>
      <c r="K45" s="1">
        <f t="shared" si="26"/>
        <v>0</v>
      </c>
      <c r="L45" s="1"/>
      <c r="M45" s="1"/>
      <c r="N45" s="1"/>
      <c r="O45" s="1">
        <f t="shared" si="4"/>
        <v>7.2</v>
      </c>
      <c r="P45" s="22">
        <f t="shared" si="25"/>
        <v>156</v>
      </c>
      <c r="Q45" s="37">
        <f t="shared" si="19"/>
        <v>156</v>
      </c>
      <c r="R45" s="38">
        <f t="shared" si="20"/>
        <v>192</v>
      </c>
      <c r="S45" s="23"/>
      <c r="T45" s="1"/>
      <c r="U45" s="1">
        <f t="shared" si="21"/>
        <v>30</v>
      </c>
      <c r="V45" s="1">
        <f t="shared" si="27"/>
        <v>8.3333333333333339</v>
      </c>
      <c r="W45" s="1">
        <v>3.4</v>
      </c>
      <c r="X45" s="1">
        <v>5.4</v>
      </c>
      <c r="Y45" s="1">
        <v>3.2</v>
      </c>
      <c r="Z45" s="1">
        <v>3.4</v>
      </c>
      <c r="AA45" s="1">
        <v>3.8</v>
      </c>
      <c r="AB45" s="1">
        <v>2.4</v>
      </c>
      <c r="AC45" s="1"/>
      <c r="AD45" s="44">
        <f t="shared" si="22"/>
        <v>67.08</v>
      </c>
      <c r="AE45" s="5">
        <v>16</v>
      </c>
      <c r="AF45" s="10">
        <f t="shared" si="23"/>
        <v>12</v>
      </c>
      <c r="AG45" s="44">
        <f t="shared" si="24"/>
        <v>82.56</v>
      </c>
      <c r="AH45" s="1">
        <v>12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79</v>
      </c>
      <c r="B46" s="1" t="s">
        <v>35</v>
      </c>
      <c r="C46" s="1">
        <v>89</v>
      </c>
      <c r="D46" s="1">
        <v>60</v>
      </c>
      <c r="E46" s="1">
        <v>28</v>
      </c>
      <c r="F46" s="1">
        <v>121</v>
      </c>
      <c r="G46" s="5">
        <v>1</v>
      </c>
      <c r="H46" s="1">
        <v>180</v>
      </c>
      <c r="I46" s="1"/>
      <c r="J46" s="1">
        <v>28</v>
      </c>
      <c r="K46" s="1">
        <f t="shared" si="26"/>
        <v>0</v>
      </c>
      <c r="L46" s="1"/>
      <c r="M46" s="1"/>
      <c r="N46" s="1"/>
      <c r="O46" s="1">
        <f t="shared" si="4"/>
        <v>5.6</v>
      </c>
      <c r="P46" s="22">
        <f t="shared" si="25"/>
        <v>47</v>
      </c>
      <c r="Q46" s="37">
        <v>80</v>
      </c>
      <c r="R46" s="38">
        <f t="shared" si="20"/>
        <v>60</v>
      </c>
      <c r="S46" s="24">
        <v>80</v>
      </c>
      <c r="T46" s="1"/>
      <c r="U46" s="1">
        <f t="shared" si="21"/>
        <v>35.892857142857146</v>
      </c>
      <c r="V46" s="1">
        <f t="shared" si="27"/>
        <v>21.607142857142858</v>
      </c>
      <c r="W46" s="1">
        <v>8</v>
      </c>
      <c r="X46" s="1">
        <v>8.1999999999999993</v>
      </c>
      <c r="Y46" s="1">
        <v>4</v>
      </c>
      <c r="Z46" s="1">
        <v>3.6</v>
      </c>
      <c r="AA46" s="1">
        <v>3</v>
      </c>
      <c r="AB46" s="1">
        <v>8.8000000000000007</v>
      </c>
      <c r="AC46" s="1"/>
      <c r="AD46" s="44">
        <f t="shared" si="22"/>
        <v>80</v>
      </c>
      <c r="AE46" s="5">
        <v>5</v>
      </c>
      <c r="AF46" s="10">
        <f t="shared" si="23"/>
        <v>12</v>
      </c>
      <c r="AG46" s="44">
        <f t="shared" si="24"/>
        <v>60</v>
      </c>
      <c r="AH46" s="1">
        <v>12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80</v>
      </c>
      <c r="B47" s="1" t="s">
        <v>35</v>
      </c>
      <c r="C47" s="1">
        <v>55</v>
      </c>
      <c r="D47" s="1"/>
      <c r="E47" s="1">
        <v>9</v>
      </c>
      <c r="F47" s="1">
        <v>46</v>
      </c>
      <c r="G47" s="5">
        <v>0.33</v>
      </c>
      <c r="H47" s="1">
        <v>365</v>
      </c>
      <c r="I47" s="1"/>
      <c r="J47" s="1">
        <v>9</v>
      </c>
      <c r="K47" s="1">
        <f t="shared" si="26"/>
        <v>0</v>
      </c>
      <c r="L47" s="1"/>
      <c r="M47" s="1"/>
      <c r="N47" s="1"/>
      <c r="O47" s="1">
        <f t="shared" si="4"/>
        <v>1.8</v>
      </c>
      <c r="P47" s="22"/>
      <c r="Q47" s="37">
        <f t="shared" si="19"/>
        <v>0</v>
      </c>
      <c r="R47" s="38">
        <f t="shared" si="20"/>
        <v>0</v>
      </c>
      <c r="S47" s="23"/>
      <c r="T47" s="1"/>
      <c r="U47" s="1">
        <f t="shared" si="21"/>
        <v>25.555555555555554</v>
      </c>
      <c r="V47" s="1">
        <f t="shared" si="27"/>
        <v>25.555555555555554</v>
      </c>
      <c r="W47" s="1">
        <v>0</v>
      </c>
      <c r="X47" s="1">
        <v>0</v>
      </c>
      <c r="Y47" s="1">
        <v>0.2</v>
      </c>
      <c r="Z47" s="1">
        <v>0</v>
      </c>
      <c r="AA47" s="1">
        <v>0</v>
      </c>
      <c r="AB47" s="1">
        <v>0</v>
      </c>
      <c r="AC47" s="8" t="s">
        <v>81</v>
      </c>
      <c r="AD47" s="44">
        <f t="shared" si="22"/>
        <v>0</v>
      </c>
      <c r="AE47" s="5">
        <v>6</v>
      </c>
      <c r="AF47" s="10">
        <f t="shared" si="23"/>
        <v>0</v>
      </c>
      <c r="AG47" s="44">
        <f t="shared" si="24"/>
        <v>0</v>
      </c>
      <c r="AH47" s="1">
        <v>12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82</v>
      </c>
      <c r="B48" s="1" t="s">
        <v>35</v>
      </c>
      <c r="C48" s="1">
        <v>1453</v>
      </c>
      <c r="D48" s="1"/>
      <c r="E48" s="1">
        <v>194</v>
      </c>
      <c r="F48" s="1">
        <v>1253</v>
      </c>
      <c r="G48" s="5">
        <v>0.25</v>
      </c>
      <c r="H48" s="1">
        <v>180</v>
      </c>
      <c r="I48" s="1"/>
      <c r="J48" s="1">
        <v>188</v>
      </c>
      <c r="K48" s="1">
        <f t="shared" si="26"/>
        <v>6</v>
      </c>
      <c r="L48" s="1"/>
      <c r="M48" s="1"/>
      <c r="N48" s="1"/>
      <c r="O48" s="1">
        <f t="shared" si="4"/>
        <v>38.799999999999997</v>
      </c>
      <c r="P48" s="22"/>
      <c r="Q48" s="37">
        <f t="shared" si="19"/>
        <v>0</v>
      </c>
      <c r="R48" s="38">
        <f t="shared" si="20"/>
        <v>0</v>
      </c>
      <c r="S48" s="23"/>
      <c r="T48" s="1"/>
      <c r="U48" s="1">
        <f t="shared" si="21"/>
        <v>32.293814432989691</v>
      </c>
      <c r="V48" s="1">
        <f t="shared" si="27"/>
        <v>32.293814432989691</v>
      </c>
      <c r="W48" s="1">
        <v>104.6</v>
      </c>
      <c r="X48" s="1">
        <v>27.6</v>
      </c>
      <c r="Y48" s="1">
        <v>25.2</v>
      </c>
      <c r="Z48" s="1">
        <v>88</v>
      </c>
      <c r="AA48" s="1">
        <v>22.2</v>
      </c>
      <c r="AB48" s="1">
        <v>24</v>
      </c>
      <c r="AC48" s="1"/>
      <c r="AD48" s="44">
        <f t="shared" si="22"/>
        <v>0</v>
      </c>
      <c r="AE48" s="5">
        <v>12</v>
      </c>
      <c r="AF48" s="10">
        <f t="shared" si="23"/>
        <v>0</v>
      </c>
      <c r="AG48" s="44">
        <f t="shared" si="24"/>
        <v>0</v>
      </c>
      <c r="AH48" s="1">
        <v>14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83</v>
      </c>
      <c r="B49" s="1" t="s">
        <v>35</v>
      </c>
      <c r="C49" s="1">
        <v>500</v>
      </c>
      <c r="D49" s="1">
        <v>336</v>
      </c>
      <c r="E49" s="1">
        <v>113</v>
      </c>
      <c r="F49" s="1">
        <v>387</v>
      </c>
      <c r="G49" s="5">
        <v>0.3</v>
      </c>
      <c r="H49" s="1">
        <v>180</v>
      </c>
      <c r="I49" s="1"/>
      <c r="J49" s="1">
        <v>113</v>
      </c>
      <c r="K49" s="1">
        <f t="shared" si="26"/>
        <v>0</v>
      </c>
      <c r="L49" s="1"/>
      <c r="M49" s="1"/>
      <c r="N49" s="1"/>
      <c r="O49" s="21">
        <f t="shared" si="4"/>
        <v>22.6</v>
      </c>
      <c r="P49" s="22">
        <f t="shared" si="25"/>
        <v>291</v>
      </c>
      <c r="Q49" s="37">
        <v>360</v>
      </c>
      <c r="R49" s="38">
        <f t="shared" si="20"/>
        <v>336</v>
      </c>
      <c r="S49" s="24">
        <v>360</v>
      </c>
      <c r="T49" s="1"/>
      <c r="U49" s="1">
        <f t="shared" si="21"/>
        <v>33.053097345132741</v>
      </c>
      <c r="V49" s="1">
        <f t="shared" si="27"/>
        <v>17.123893805309734</v>
      </c>
      <c r="W49" s="1">
        <v>62.4</v>
      </c>
      <c r="X49" s="1">
        <v>15</v>
      </c>
      <c r="Y49" s="1">
        <v>11.4</v>
      </c>
      <c r="Z49" s="1">
        <v>37.799999999999997</v>
      </c>
      <c r="AA49" s="1">
        <v>25.2</v>
      </c>
      <c r="AB49" s="1">
        <v>17</v>
      </c>
      <c r="AC49" s="1"/>
      <c r="AD49" s="44">
        <f t="shared" si="22"/>
        <v>108</v>
      </c>
      <c r="AE49" s="5">
        <v>12</v>
      </c>
      <c r="AF49" s="10">
        <f t="shared" si="23"/>
        <v>28</v>
      </c>
      <c r="AG49" s="44">
        <f t="shared" si="24"/>
        <v>100.8</v>
      </c>
      <c r="AH49" s="1">
        <f>VLOOKUP(A49,[1]Sheet!$A:$AG,33,0)</f>
        <v>14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84</v>
      </c>
      <c r="B50" s="1" t="s">
        <v>43</v>
      </c>
      <c r="C50" s="1">
        <v>63</v>
      </c>
      <c r="D50" s="1"/>
      <c r="E50" s="1">
        <v>16.2</v>
      </c>
      <c r="F50" s="1">
        <v>43.2</v>
      </c>
      <c r="G50" s="5">
        <v>1</v>
      </c>
      <c r="H50" s="1">
        <v>180</v>
      </c>
      <c r="I50" s="1"/>
      <c r="J50" s="1">
        <v>19.8</v>
      </c>
      <c r="K50" s="1">
        <f t="shared" si="26"/>
        <v>-3.6000000000000014</v>
      </c>
      <c r="L50" s="1"/>
      <c r="M50" s="1"/>
      <c r="N50" s="1"/>
      <c r="O50" s="1">
        <f t="shared" si="4"/>
        <v>3.2399999999999998</v>
      </c>
      <c r="P50" s="22">
        <f t="shared" si="25"/>
        <v>53.999999999999986</v>
      </c>
      <c r="Q50" s="37">
        <f t="shared" si="19"/>
        <v>53.999999999999986</v>
      </c>
      <c r="R50" s="38">
        <f t="shared" si="20"/>
        <v>64.8</v>
      </c>
      <c r="S50" s="23"/>
      <c r="T50" s="1"/>
      <c r="U50" s="1">
        <f t="shared" si="21"/>
        <v>30</v>
      </c>
      <c r="V50" s="1">
        <f t="shared" si="27"/>
        <v>13.333333333333336</v>
      </c>
      <c r="W50" s="1">
        <v>3.6</v>
      </c>
      <c r="X50" s="1">
        <v>3.6</v>
      </c>
      <c r="Y50" s="1">
        <v>5.04</v>
      </c>
      <c r="Z50" s="1">
        <v>5.76</v>
      </c>
      <c r="AA50" s="1">
        <v>0</v>
      </c>
      <c r="AB50" s="1">
        <v>0</v>
      </c>
      <c r="AC50" s="1"/>
      <c r="AD50" s="44">
        <f t="shared" si="22"/>
        <v>53.999999999999986</v>
      </c>
      <c r="AE50" s="5">
        <v>1.8</v>
      </c>
      <c r="AF50" s="10">
        <f t="shared" si="23"/>
        <v>36</v>
      </c>
      <c r="AG50" s="44">
        <f t="shared" si="24"/>
        <v>64.8</v>
      </c>
      <c r="AH50" s="1">
        <f>VLOOKUP(A50,[1]Sheet!$A:$AG,33,0)</f>
        <v>18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85</v>
      </c>
      <c r="B51" s="1" t="s">
        <v>35</v>
      </c>
      <c r="C51" s="1">
        <v>322</v>
      </c>
      <c r="D51" s="21">
        <v>1</v>
      </c>
      <c r="E51" s="1">
        <v>82</v>
      </c>
      <c r="F51" s="1">
        <v>72</v>
      </c>
      <c r="G51" s="5">
        <v>0.3</v>
      </c>
      <c r="H51" s="1">
        <v>180</v>
      </c>
      <c r="I51" s="1"/>
      <c r="J51" s="1">
        <v>83</v>
      </c>
      <c r="K51" s="1">
        <f t="shared" si="26"/>
        <v>-1</v>
      </c>
      <c r="L51" s="1"/>
      <c r="M51" s="1"/>
      <c r="N51" s="1"/>
      <c r="O51" s="1">
        <f t="shared" si="4"/>
        <v>16.399999999999999</v>
      </c>
      <c r="P51" s="22">
        <f t="shared" si="25"/>
        <v>419.99999999999994</v>
      </c>
      <c r="Q51" s="37">
        <v>240</v>
      </c>
      <c r="R51" s="38">
        <f t="shared" si="20"/>
        <v>168</v>
      </c>
      <c r="S51" s="24">
        <v>240</v>
      </c>
      <c r="T51" s="1"/>
      <c r="U51" s="1">
        <f t="shared" si="21"/>
        <v>19.024390243902442</v>
      </c>
      <c r="V51" s="1">
        <f t="shared" si="27"/>
        <v>4.3902439024390247</v>
      </c>
      <c r="W51" s="1">
        <v>13</v>
      </c>
      <c r="X51" s="1">
        <v>13.4</v>
      </c>
      <c r="Y51" s="1">
        <v>8.1999999999999993</v>
      </c>
      <c r="Z51" s="1">
        <v>21.6</v>
      </c>
      <c r="AA51" s="1">
        <v>20.399999999999999</v>
      </c>
      <c r="AB51" s="1">
        <v>3.8</v>
      </c>
      <c r="AC51" s="1"/>
      <c r="AD51" s="44">
        <f t="shared" si="22"/>
        <v>72</v>
      </c>
      <c r="AE51" s="5">
        <v>12</v>
      </c>
      <c r="AF51" s="10">
        <f t="shared" si="23"/>
        <v>14</v>
      </c>
      <c r="AG51" s="44">
        <f t="shared" si="24"/>
        <v>50.4</v>
      </c>
      <c r="AH51" s="1">
        <f>VLOOKUP(A51,[1]Sheet!$A:$AG,33,0)</f>
        <v>14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86</v>
      </c>
      <c r="B52" s="1" t="s">
        <v>35</v>
      </c>
      <c r="C52" s="1">
        <v>117</v>
      </c>
      <c r="D52" s="1"/>
      <c r="E52" s="1">
        <v>21</v>
      </c>
      <c r="F52" s="1">
        <v>96</v>
      </c>
      <c r="G52" s="5">
        <v>0.2</v>
      </c>
      <c r="H52" s="1">
        <v>365</v>
      </c>
      <c r="I52" s="1"/>
      <c r="J52" s="1">
        <v>19</v>
      </c>
      <c r="K52" s="1">
        <f t="shared" si="26"/>
        <v>2</v>
      </c>
      <c r="L52" s="1"/>
      <c r="M52" s="1"/>
      <c r="N52" s="1"/>
      <c r="O52" s="1">
        <f t="shared" si="4"/>
        <v>4.2</v>
      </c>
      <c r="P52" s="22">
        <f t="shared" si="25"/>
        <v>30</v>
      </c>
      <c r="Q52" s="37">
        <v>0</v>
      </c>
      <c r="R52" s="38">
        <f t="shared" si="20"/>
        <v>0</v>
      </c>
      <c r="S52" s="23">
        <v>0</v>
      </c>
      <c r="T52" s="1" t="s">
        <v>97</v>
      </c>
      <c r="U52" s="1">
        <f t="shared" si="21"/>
        <v>22.857142857142858</v>
      </c>
      <c r="V52" s="1">
        <f t="shared" si="27"/>
        <v>22.857142857142858</v>
      </c>
      <c r="W52" s="1">
        <v>1.6</v>
      </c>
      <c r="X52" s="1">
        <v>7.6</v>
      </c>
      <c r="Y52" s="1">
        <v>0.6</v>
      </c>
      <c r="Z52" s="1">
        <v>8.8000000000000007</v>
      </c>
      <c r="AA52" s="1">
        <v>0</v>
      </c>
      <c r="AB52" s="1">
        <v>0</v>
      </c>
      <c r="AC52" s="1"/>
      <c r="AD52" s="44">
        <f t="shared" si="22"/>
        <v>0</v>
      </c>
      <c r="AE52" s="5">
        <v>6</v>
      </c>
      <c r="AF52" s="10">
        <f t="shared" si="23"/>
        <v>0</v>
      </c>
      <c r="AG52" s="44">
        <f t="shared" si="24"/>
        <v>0</v>
      </c>
      <c r="AH52" s="1">
        <f>VLOOKUP(A52,[1]Sheet!$A:$AG,33,0)</f>
        <v>10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87</v>
      </c>
      <c r="B53" s="1" t="s">
        <v>35</v>
      </c>
      <c r="C53" s="1">
        <v>367</v>
      </c>
      <c r="D53" s="1"/>
      <c r="E53" s="1">
        <v>16</v>
      </c>
      <c r="F53" s="1">
        <v>351</v>
      </c>
      <c r="G53" s="5">
        <v>0.2</v>
      </c>
      <c r="H53" s="1">
        <v>365</v>
      </c>
      <c r="I53" s="1"/>
      <c r="J53" s="1">
        <v>14</v>
      </c>
      <c r="K53" s="1">
        <f t="shared" si="26"/>
        <v>2</v>
      </c>
      <c r="L53" s="1"/>
      <c r="M53" s="1"/>
      <c r="N53" s="1"/>
      <c r="O53" s="1">
        <f t="shared" si="4"/>
        <v>3.2</v>
      </c>
      <c r="P53" s="22"/>
      <c r="Q53" s="37">
        <f t="shared" si="19"/>
        <v>0</v>
      </c>
      <c r="R53" s="38">
        <f t="shared" si="20"/>
        <v>0</v>
      </c>
      <c r="S53" s="23"/>
      <c r="T53" s="1"/>
      <c r="U53" s="1">
        <f t="shared" si="21"/>
        <v>109.6875</v>
      </c>
      <c r="V53" s="1">
        <f t="shared" si="27"/>
        <v>109.6875</v>
      </c>
      <c r="W53" s="1">
        <v>26</v>
      </c>
      <c r="X53" s="1">
        <v>2.6</v>
      </c>
      <c r="Y53" s="1">
        <v>2.6</v>
      </c>
      <c r="Z53" s="1">
        <v>18.600000000000001</v>
      </c>
      <c r="AA53" s="1">
        <v>9</v>
      </c>
      <c r="AB53" s="1">
        <v>2.6</v>
      </c>
      <c r="AC53" s="8" t="s">
        <v>50</v>
      </c>
      <c r="AD53" s="44">
        <f t="shared" si="22"/>
        <v>0</v>
      </c>
      <c r="AE53" s="5">
        <v>6</v>
      </c>
      <c r="AF53" s="10">
        <f t="shared" si="23"/>
        <v>0</v>
      </c>
      <c r="AG53" s="44">
        <f t="shared" si="24"/>
        <v>0</v>
      </c>
      <c r="AH53" s="1">
        <v>10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88</v>
      </c>
      <c r="B54" s="1" t="s">
        <v>35</v>
      </c>
      <c r="C54" s="1">
        <v>-8</v>
      </c>
      <c r="D54" s="1">
        <v>240</v>
      </c>
      <c r="E54" s="1">
        <v>29</v>
      </c>
      <c r="F54" s="1">
        <v>203</v>
      </c>
      <c r="G54" s="5">
        <v>0.2</v>
      </c>
      <c r="H54" s="1">
        <v>365</v>
      </c>
      <c r="I54" s="1"/>
      <c r="J54" s="1">
        <v>27</v>
      </c>
      <c r="K54" s="1">
        <f t="shared" si="26"/>
        <v>2</v>
      </c>
      <c r="L54" s="1"/>
      <c r="M54" s="1"/>
      <c r="N54" s="1"/>
      <c r="O54" s="1">
        <f t="shared" si="4"/>
        <v>5.8</v>
      </c>
      <c r="P54" s="22"/>
      <c r="Q54" s="37">
        <f t="shared" si="19"/>
        <v>0</v>
      </c>
      <c r="R54" s="38">
        <f t="shared" si="20"/>
        <v>0</v>
      </c>
      <c r="S54" s="23"/>
      <c r="T54" s="1"/>
      <c r="U54" s="1">
        <f t="shared" si="21"/>
        <v>35</v>
      </c>
      <c r="V54" s="1">
        <f t="shared" si="27"/>
        <v>35</v>
      </c>
      <c r="W54" s="1">
        <v>23.2</v>
      </c>
      <c r="X54" s="1">
        <v>3</v>
      </c>
      <c r="Y54" s="1">
        <v>3</v>
      </c>
      <c r="Z54" s="1">
        <v>35.6</v>
      </c>
      <c r="AA54" s="1">
        <v>15.8</v>
      </c>
      <c r="AB54" s="1">
        <v>6</v>
      </c>
      <c r="AC54" s="1"/>
      <c r="AD54" s="44">
        <f t="shared" si="22"/>
        <v>0</v>
      </c>
      <c r="AE54" s="5">
        <v>6</v>
      </c>
      <c r="AF54" s="10">
        <f t="shared" si="23"/>
        <v>0</v>
      </c>
      <c r="AG54" s="44">
        <f t="shared" si="24"/>
        <v>0</v>
      </c>
      <c r="AH54" s="1">
        <f>VLOOKUP(A54,[1]Sheet!$A:$AG,33,0)</f>
        <v>10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89</v>
      </c>
      <c r="B55" s="1" t="s">
        <v>35</v>
      </c>
      <c r="C55" s="1">
        <v>991</v>
      </c>
      <c r="D55" s="1"/>
      <c r="E55" s="1">
        <v>733</v>
      </c>
      <c r="F55" s="1">
        <v>258</v>
      </c>
      <c r="G55" s="5">
        <v>0.3</v>
      </c>
      <c r="H55" s="1">
        <v>180</v>
      </c>
      <c r="I55" s="1"/>
      <c r="J55" s="1">
        <v>733</v>
      </c>
      <c r="K55" s="1">
        <f t="shared" si="26"/>
        <v>0</v>
      </c>
      <c r="L55" s="1"/>
      <c r="M55" s="1"/>
      <c r="N55" s="1"/>
      <c r="O55" s="1">
        <f t="shared" si="4"/>
        <v>146.6</v>
      </c>
      <c r="P55" s="22">
        <f t="shared" si="25"/>
        <v>4140</v>
      </c>
      <c r="Q55" s="37">
        <f t="shared" si="19"/>
        <v>4140</v>
      </c>
      <c r="R55" s="38">
        <f t="shared" si="20"/>
        <v>4116</v>
      </c>
      <c r="S55" s="23"/>
      <c r="T55" s="8"/>
      <c r="U55" s="1">
        <f t="shared" si="21"/>
        <v>30</v>
      </c>
      <c r="V55" s="1">
        <f t="shared" si="27"/>
        <v>1.7598908594815825</v>
      </c>
      <c r="W55" s="1">
        <v>172.6</v>
      </c>
      <c r="X55" s="1">
        <v>173</v>
      </c>
      <c r="Y55" s="1">
        <v>87.2</v>
      </c>
      <c r="Z55" s="1">
        <v>312</v>
      </c>
      <c r="AA55" s="1">
        <v>143</v>
      </c>
      <c r="AB55" s="1">
        <v>168.4</v>
      </c>
      <c r="AC55" s="19" t="s">
        <v>96</v>
      </c>
      <c r="AD55" s="44">
        <f t="shared" si="22"/>
        <v>1242</v>
      </c>
      <c r="AE55" s="5">
        <v>14</v>
      </c>
      <c r="AF55" s="10">
        <f t="shared" si="23"/>
        <v>294</v>
      </c>
      <c r="AG55" s="44">
        <f t="shared" si="24"/>
        <v>1234.8</v>
      </c>
      <c r="AH55" s="1">
        <f>VLOOKUP(A55,[1]Sheet!$A:$AG,33,0)</f>
        <v>14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90</v>
      </c>
      <c r="B56" s="1" t="s">
        <v>35</v>
      </c>
      <c r="C56" s="1">
        <v>946</v>
      </c>
      <c r="D56" s="1">
        <v>674</v>
      </c>
      <c r="E56" s="1">
        <v>309</v>
      </c>
      <c r="F56" s="1">
        <v>1309</v>
      </c>
      <c r="G56" s="5">
        <v>0.25</v>
      </c>
      <c r="H56" s="1">
        <v>180</v>
      </c>
      <c r="I56" s="1"/>
      <c r="J56" s="1">
        <v>294</v>
      </c>
      <c r="K56" s="1">
        <f t="shared" si="26"/>
        <v>15</v>
      </c>
      <c r="L56" s="1"/>
      <c r="M56" s="1"/>
      <c r="N56" s="1"/>
      <c r="O56" s="1">
        <f t="shared" si="4"/>
        <v>61.8</v>
      </c>
      <c r="P56" s="22">
        <f t="shared" si="25"/>
        <v>545</v>
      </c>
      <c r="Q56" s="37">
        <f t="shared" si="19"/>
        <v>545</v>
      </c>
      <c r="R56" s="38">
        <f t="shared" si="20"/>
        <v>504</v>
      </c>
      <c r="S56" s="23"/>
      <c r="T56" s="1"/>
      <c r="U56" s="1">
        <f t="shared" si="21"/>
        <v>30</v>
      </c>
      <c r="V56" s="1">
        <f t="shared" si="27"/>
        <v>21.181229773462785</v>
      </c>
      <c r="W56" s="1">
        <v>108.8</v>
      </c>
      <c r="X56" s="1">
        <v>56.6</v>
      </c>
      <c r="Y56" s="1">
        <v>47.6</v>
      </c>
      <c r="Z56" s="1">
        <v>97.8</v>
      </c>
      <c r="AA56" s="1">
        <v>46.8</v>
      </c>
      <c r="AB56" s="1">
        <v>56.2</v>
      </c>
      <c r="AC56" s="1"/>
      <c r="AD56" s="44">
        <f t="shared" si="22"/>
        <v>136.25</v>
      </c>
      <c r="AE56" s="5">
        <v>12</v>
      </c>
      <c r="AF56" s="10">
        <f t="shared" si="23"/>
        <v>42</v>
      </c>
      <c r="AG56" s="44">
        <f t="shared" si="24"/>
        <v>126</v>
      </c>
      <c r="AH56" s="1">
        <f>VLOOKUP(A56,[1]Sheet!$A:$AG,33,0)</f>
        <v>14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91</v>
      </c>
      <c r="B57" s="1" t="s">
        <v>35</v>
      </c>
      <c r="C57" s="1"/>
      <c r="D57" s="1">
        <v>844</v>
      </c>
      <c r="E57" s="1">
        <v>300</v>
      </c>
      <c r="F57" s="1">
        <v>539</v>
      </c>
      <c r="G57" s="5">
        <v>0.25</v>
      </c>
      <c r="H57" s="1">
        <v>180</v>
      </c>
      <c r="I57" s="1"/>
      <c r="J57" s="1">
        <v>303</v>
      </c>
      <c r="K57" s="1">
        <f t="shared" si="26"/>
        <v>-3</v>
      </c>
      <c r="L57" s="1"/>
      <c r="M57" s="1"/>
      <c r="N57" s="1"/>
      <c r="O57" s="1">
        <f t="shared" si="4"/>
        <v>60</v>
      </c>
      <c r="P57" s="22">
        <f t="shared" si="25"/>
        <v>1261</v>
      </c>
      <c r="Q57" s="37">
        <f t="shared" si="19"/>
        <v>1261</v>
      </c>
      <c r="R57" s="38">
        <f t="shared" si="20"/>
        <v>1344</v>
      </c>
      <c r="S57" s="23"/>
      <c r="T57" s="1"/>
      <c r="U57" s="1">
        <f t="shared" si="21"/>
        <v>30</v>
      </c>
      <c r="V57" s="1">
        <f t="shared" si="27"/>
        <v>8.9833333333333325</v>
      </c>
      <c r="W57" s="1">
        <v>0.4</v>
      </c>
      <c r="X57" s="1">
        <v>41.4</v>
      </c>
      <c r="Y57" s="1">
        <v>40.200000000000003</v>
      </c>
      <c r="Z57" s="1">
        <v>75.599999999999994</v>
      </c>
      <c r="AA57" s="1">
        <v>33.200000000000003</v>
      </c>
      <c r="AB57" s="1">
        <v>45.4</v>
      </c>
      <c r="AC57" s="1"/>
      <c r="AD57" s="44">
        <f t="shared" si="22"/>
        <v>315.25</v>
      </c>
      <c r="AE57" s="5">
        <v>12</v>
      </c>
      <c r="AF57" s="10">
        <f t="shared" si="23"/>
        <v>112</v>
      </c>
      <c r="AG57" s="44">
        <f t="shared" si="24"/>
        <v>336</v>
      </c>
      <c r="AH57" s="1">
        <f>VLOOKUP(A57,[1]Sheet!$A:$AG,33,0)</f>
        <v>14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92</v>
      </c>
      <c r="B58" s="1" t="s">
        <v>43</v>
      </c>
      <c r="C58" s="1"/>
      <c r="D58" s="1">
        <v>153.9</v>
      </c>
      <c r="E58" s="1">
        <v>48.6</v>
      </c>
      <c r="F58" s="1">
        <v>102.6</v>
      </c>
      <c r="G58" s="5">
        <v>1</v>
      </c>
      <c r="H58" s="1">
        <v>180</v>
      </c>
      <c r="I58" s="1"/>
      <c r="J58" s="1">
        <v>51.1</v>
      </c>
      <c r="K58" s="1">
        <f t="shared" si="26"/>
        <v>-2.5</v>
      </c>
      <c r="L58" s="1"/>
      <c r="M58" s="1"/>
      <c r="N58" s="1"/>
      <c r="O58" s="1">
        <f t="shared" si="4"/>
        <v>9.7200000000000006</v>
      </c>
      <c r="P58" s="22">
        <f t="shared" si="25"/>
        <v>189.00000000000003</v>
      </c>
      <c r="Q58" s="37">
        <v>120</v>
      </c>
      <c r="R58" s="38">
        <f t="shared" si="20"/>
        <v>113.4</v>
      </c>
      <c r="S58" s="24">
        <v>120</v>
      </c>
      <c r="T58" s="1"/>
      <c r="U58" s="1">
        <f t="shared" si="21"/>
        <v>22.901234567901234</v>
      </c>
      <c r="V58" s="1">
        <f t="shared" si="27"/>
        <v>10.555555555555554</v>
      </c>
      <c r="W58" s="1">
        <v>5.94</v>
      </c>
      <c r="X58" s="1">
        <v>5.94</v>
      </c>
      <c r="Y58" s="1">
        <v>5.94</v>
      </c>
      <c r="Z58" s="1">
        <v>5.94</v>
      </c>
      <c r="AA58" s="1">
        <v>4.8600000000000003</v>
      </c>
      <c r="AB58" s="1">
        <v>0</v>
      </c>
      <c r="AC58" s="1"/>
      <c r="AD58" s="44">
        <f t="shared" si="22"/>
        <v>120</v>
      </c>
      <c r="AE58" s="5">
        <v>2.7</v>
      </c>
      <c r="AF58" s="10">
        <f t="shared" si="23"/>
        <v>42</v>
      </c>
      <c r="AG58" s="44">
        <f t="shared" si="24"/>
        <v>113.4</v>
      </c>
      <c r="AH58" s="1">
        <f>VLOOKUP(A58,[1]Sheet!$A:$AG,33,0)</f>
        <v>14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93</v>
      </c>
      <c r="B59" s="1" t="s">
        <v>43</v>
      </c>
      <c r="C59" s="1"/>
      <c r="D59" s="1">
        <v>55</v>
      </c>
      <c r="E59" s="1">
        <v>5</v>
      </c>
      <c r="F59" s="1">
        <v>50</v>
      </c>
      <c r="G59" s="5">
        <v>1</v>
      </c>
      <c r="H59" s="1">
        <v>180</v>
      </c>
      <c r="I59" s="1"/>
      <c r="J59" s="1">
        <v>5</v>
      </c>
      <c r="K59" s="1">
        <f t="shared" si="26"/>
        <v>0</v>
      </c>
      <c r="L59" s="1"/>
      <c r="M59" s="1"/>
      <c r="N59" s="1"/>
      <c r="O59" s="1">
        <f t="shared" si="4"/>
        <v>1</v>
      </c>
      <c r="P59" s="22"/>
      <c r="Q59" s="37">
        <f t="shared" si="19"/>
        <v>0</v>
      </c>
      <c r="R59" s="38">
        <f t="shared" si="20"/>
        <v>0</v>
      </c>
      <c r="S59" s="23"/>
      <c r="T59" s="1"/>
      <c r="U59" s="1">
        <f t="shared" si="21"/>
        <v>50</v>
      </c>
      <c r="V59" s="1">
        <f t="shared" si="27"/>
        <v>50</v>
      </c>
      <c r="W59" s="1">
        <v>5</v>
      </c>
      <c r="X59" s="1">
        <v>2</v>
      </c>
      <c r="Y59" s="1">
        <v>1</v>
      </c>
      <c r="Z59" s="1">
        <v>2</v>
      </c>
      <c r="AA59" s="1">
        <v>1</v>
      </c>
      <c r="AB59" s="1">
        <v>2</v>
      </c>
      <c r="AC59" s="1"/>
      <c r="AD59" s="44">
        <f t="shared" si="22"/>
        <v>0</v>
      </c>
      <c r="AE59" s="5">
        <v>5</v>
      </c>
      <c r="AF59" s="10">
        <f t="shared" si="23"/>
        <v>0</v>
      </c>
      <c r="AG59" s="44">
        <f t="shared" si="24"/>
        <v>0</v>
      </c>
      <c r="AH59" s="1">
        <v>12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thickBot="1" x14ac:dyDescent="0.3">
      <c r="A60" s="1" t="s">
        <v>94</v>
      </c>
      <c r="B60" s="1" t="s">
        <v>35</v>
      </c>
      <c r="C60" s="1">
        <v>-2</v>
      </c>
      <c r="D60" s="1"/>
      <c r="E60" s="1"/>
      <c r="F60" s="1">
        <v>-2</v>
      </c>
      <c r="G60" s="5">
        <v>0.14000000000000001</v>
      </c>
      <c r="H60" s="1">
        <v>180</v>
      </c>
      <c r="I60" s="1"/>
      <c r="J60" s="1"/>
      <c r="K60" s="1">
        <f t="shared" si="26"/>
        <v>0</v>
      </c>
      <c r="L60" s="1"/>
      <c r="M60" s="1"/>
      <c r="N60" s="1"/>
      <c r="O60" s="1">
        <f t="shared" si="4"/>
        <v>0</v>
      </c>
      <c r="P60" s="22">
        <f>30*X60-F60</f>
        <v>1802</v>
      </c>
      <c r="Q60" s="39">
        <v>1100</v>
      </c>
      <c r="R60" s="40">
        <f t="shared" si="20"/>
        <v>1056</v>
      </c>
      <c r="S60" s="24">
        <v>1100</v>
      </c>
      <c r="T60" s="8"/>
      <c r="U60" s="1" t="e">
        <f t="shared" si="21"/>
        <v>#DIV/0!</v>
      </c>
      <c r="V60" s="1" t="e">
        <f t="shared" si="27"/>
        <v>#DIV/0!</v>
      </c>
      <c r="W60" s="1">
        <v>69.400000000000006</v>
      </c>
      <c r="X60" s="1">
        <v>60</v>
      </c>
      <c r="Y60" s="1">
        <v>138</v>
      </c>
      <c r="Z60" s="1">
        <v>76.400000000000006</v>
      </c>
      <c r="AA60" s="1">
        <v>28.4</v>
      </c>
      <c r="AB60" s="1">
        <v>1</v>
      </c>
      <c r="AC60" s="1"/>
      <c r="AD60" s="44">
        <f t="shared" si="22"/>
        <v>154.00000000000003</v>
      </c>
      <c r="AE60" s="5">
        <v>22</v>
      </c>
      <c r="AF60" s="10">
        <f t="shared" si="23"/>
        <v>48</v>
      </c>
      <c r="AG60" s="44">
        <f t="shared" si="24"/>
        <v>147.84</v>
      </c>
      <c r="AH60" s="1">
        <f>VLOOKUP(A60,[1]Sheet!$A:$AG,33,0)</f>
        <v>12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44"/>
      <c r="AE61" s="5"/>
      <c r="AF61" s="10"/>
      <c r="AG61" s="44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44"/>
      <c r="AE62" s="5"/>
      <c r="AF62" s="10"/>
      <c r="AG62" s="44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44"/>
      <c r="AE63" s="5"/>
      <c r="AF63" s="10"/>
      <c r="AG63" s="44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44"/>
      <c r="AE64" s="5"/>
      <c r="AF64" s="10"/>
      <c r="AG64" s="44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44"/>
      <c r="AE65" s="5"/>
      <c r="AF65" s="10"/>
      <c r="AG65" s="44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44"/>
      <c r="AE66" s="5"/>
      <c r="AF66" s="10"/>
      <c r="AG66" s="44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44"/>
      <c r="AE67" s="5"/>
      <c r="AF67" s="10"/>
      <c r="AG67" s="44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44"/>
      <c r="AE68" s="5"/>
      <c r="AF68" s="10"/>
      <c r="AG68" s="44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44"/>
      <c r="AE69" s="5"/>
      <c r="AF69" s="10"/>
      <c r="AG69" s="44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44"/>
      <c r="AE70" s="5"/>
      <c r="AF70" s="10"/>
      <c r="AG70" s="44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44"/>
      <c r="AE71" s="5"/>
      <c r="AF71" s="10"/>
      <c r="AG71" s="44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44"/>
      <c r="AE72" s="5"/>
      <c r="AF72" s="10"/>
      <c r="AG72" s="44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44"/>
      <c r="AE73" s="5"/>
      <c r="AF73" s="10"/>
      <c r="AG73" s="44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44"/>
      <c r="AE74" s="5"/>
      <c r="AF74" s="10"/>
      <c r="AG74" s="44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44"/>
      <c r="AE75" s="5"/>
      <c r="AF75" s="10"/>
      <c r="AG75" s="44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44"/>
      <c r="AE76" s="5"/>
      <c r="AF76" s="10"/>
      <c r="AG76" s="44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44"/>
      <c r="AE77" s="5"/>
      <c r="AF77" s="10"/>
      <c r="AG77" s="44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44"/>
      <c r="AE78" s="5"/>
      <c r="AF78" s="10"/>
      <c r="AG78" s="44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44"/>
      <c r="AE79" s="5"/>
      <c r="AF79" s="10"/>
      <c r="AG79" s="44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44"/>
      <c r="AE80" s="5"/>
      <c r="AF80" s="10"/>
      <c r="AG80" s="44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44"/>
      <c r="AE81" s="5"/>
      <c r="AF81" s="10"/>
      <c r="AG81" s="44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44"/>
      <c r="AE82" s="5"/>
      <c r="AF82" s="10"/>
      <c r="AG82" s="44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44"/>
      <c r="AE83" s="5"/>
      <c r="AF83" s="10"/>
      <c r="AG83" s="44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44"/>
      <c r="AE84" s="5"/>
      <c r="AF84" s="10"/>
      <c r="AG84" s="44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44"/>
      <c r="AE85" s="5"/>
      <c r="AF85" s="10"/>
      <c r="AG85" s="44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44"/>
      <c r="AE86" s="5"/>
      <c r="AF86" s="10"/>
      <c r="AG86" s="44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44"/>
      <c r="AE87" s="5"/>
      <c r="AF87" s="10"/>
      <c r="AG87" s="44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44"/>
      <c r="AE88" s="5"/>
      <c r="AF88" s="10"/>
      <c r="AG88" s="44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44"/>
      <c r="AE89" s="5"/>
      <c r="AF89" s="10"/>
      <c r="AG89" s="44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44"/>
      <c r="AE90" s="5"/>
      <c r="AF90" s="10"/>
      <c r="AG90" s="44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44"/>
      <c r="AE91" s="5"/>
      <c r="AF91" s="10"/>
      <c r="AG91" s="44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44"/>
      <c r="AE92" s="5"/>
      <c r="AF92" s="10"/>
      <c r="AG92" s="44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44"/>
      <c r="AE93" s="5"/>
      <c r="AF93" s="10"/>
      <c r="AG93" s="44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44"/>
      <c r="AE94" s="5"/>
      <c r="AF94" s="10"/>
      <c r="AG94" s="44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44"/>
      <c r="AE95" s="5"/>
      <c r="AF95" s="10"/>
      <c r="AG95" s="44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44"/>
      <c r="AE96" s="5"/>
      <c r="AF96" s="10"/>
      <c r="AG96" s="44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44"/>
      <c r="AE97" s="5"/>
      <c r="AF97" s="10"/>
      <c r="AG97" s="44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44"/>
      <c r="AE98" s="5"/>
      <c r="AF98" s="10"/>
      <c r="AG98" s="44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44"/>
      <c r="AE99" s="5"/>
      <c r="AF99" s="10"/>
      <c r="AG99" s="44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44"/>
      <c r="AE100" s="5"/>
      <c r="AF100" s="10"/>
      <c r="AG100" s="44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44"/>
      <c r="AE101" s="5"/>
      <c r="AF101" s="10"/>
      <c r="AG101" s="44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44"/>
      <c r="AE102" s="5"/>
      <c r="AF102" s="10"/>
      <c r="AG102" s="44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44"/>
      <c r="AE103" s="5"/>
      <c r="AF103" s="10"/>
      <c r="AG103" s="44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44"/>
      <c r="AE104" s="5"/>
      <c r="AF104" s="10"/>
      <c r="AG104" s="44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44"/>
      <c r="AE105" s="5"/>
      <c r="AF105" s="10"/>
      <c r="AG105" s="44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44"/>
      <c r="AE106" s="5"/>
      <c r="AF106" s="10"/>
      <c r="AG106" s="44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44"/>
      <c r="AE107" s="5"/>
      <c r="AF107" s="10"/>
      <c r="AG107" s="44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44"/>
      <c r="AE108" s="5"/>
      <c r="AF108" s="10"/>
      <c r="AG108" s="44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44"/>
      <c r="AE109" s="5"/>
      <c r="AF109" s="10"/>
      <c r="AG109" s="44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44"/>
      <c r="AE110" s="5"/>
      <c r="AF110" s="10"/>
      <c r="AG110" s="44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44"/>
      <c r="AE111" s="5"/>
      <c r="AF111" s="10"/>
      <c r="AG111" s="44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44"/>
      <c r="AE112" s="5"/>
      <c r="AF112" s="10"/>
      <c r="AG112" s="44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44"/>
      <c r="AE113" s="5"/>
      <c r="AF113" s="10"/>
      <c r="AG113" s="44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44"/>
      <c r="AE114" s="5"/>
      <c r="AF114" s="10"/>
      <c r="AG114" s="44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44"/>
      <c r="AE115" s="5"/>
      <c r="AF115" s="10"/>
      <c r="AG115" s="44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44"/>
      <c r="AE116" s="5"/>
      <c r="AF116" s="10"/>
      <c r="AG116" s="44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44"/>
      <c r="AE117" s="5"/>
      <c r="AF117" s="10"/>
      <c r="AG117" s="44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44"/>
      <c r="AE118" s="5"/>
      <c r="AF118" s="10"/>
      <c r="AG118" s="44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44"/>
      <c r="AE119" s="5"/>
      <c r="AF119" s="10"/>
      <c r="AG119" s="44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44"/>
      <c r="AE120" s="5"/>
      <c r="AF120" s="10"/>
      <c r="AG120" s="44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44"/>
      <c r="AE121" s="5"/>
      <c r="AF121" s="10"/>
      <c r="AG121" s="44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44"/>
      <c r="AE122" s="5"/>
      <c r="AF122" s="10"/>
      <c r="AG122" s="44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44"/>
      <c r="AE123" s="5"/>
      <c r="AF123" s="10"/>
      <c r="AG123" s="44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44"/>
      <c r="AE124" s="5"/>
      <c r="AF124" s="10"/>
      <c r="AG124" s="44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44"/>
      <c r="AE125" s="5"/>
      <c r="AF125" s="10"/>
      <c r="AG125" s="44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44"/>
      <c r="AE126" s="5"/>
      <c r="AF126" s="10"/>
      <c r="AG126" s="44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44"/>
      <c r="AE127" s="5"/>
      <c r="AF127" s="10"/>
      <c r="AG127" s="44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44"/>
      <c r="AE128" s="5"/>
      <c r="AF128" s="10"/>
      <c r="AG128" s="44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44"/>
      <c r="AE129" s="5"/>
      <c r="AF129" s="10"/>
      <c r="AG129" s="44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44"/>
      <c r="AE130" s="5"/>
      <c r="AF130" s="10"/>
      <c r="AG130" s="44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44"/>
      <c r="AE131" s="5"/>
      <c r="AF131" s="10"/>
      <c r="AG131" s="44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44"/>
      <c r="AE132" s="5"/>
      <c r="AF132" s="10"/>
      <c r="AG132" s="44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44"/>
      <c r="AE133" s="5"/>
      <c r="AF133" s="10"/>
      <c r="AG133" s="44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44"/>
      <c r="AE134" s="5"/>
      <c r="AF134" s="10"/>
      <c r="AG134" s="44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44"/>
      <c r="AE135" s="5"/>
      <c r="AF135" s="10"/>
      <c r="AG135" s="44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44"/>
      <c r="AE136" s="5"/>
      <c r="AF136" s="10"/>
      <c r="AG136" s="44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44"/>
      <c r="AE137" s="5"/>
      <c r="AF137" s="10"/>
      <c r="AG137" s="44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44"/>
      <c r="AE138" s="5"/>
      <c r="AF138" s="10"/>
      <c r="AG138" s="44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44"/>
      <c r="AE139" s="5"/>
      <c r="AF139" s="10"/>
      <c r="AG139" s="44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44"/>
      <c r="AE140" s="5"/>
      <c r="AF140" s="10"/>
      <c r="AG140" s="44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44"/>
      <c r="AE141" s="5"/>
      <c r="AF141" s="10"/>
      <c r="AG141" s="44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44"/>
      <c r="AE142" s="5"/>
      <c r="AF142" s="10"/>
      <c r="AG142" s="44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44"/>
      <c r="AE143" s="5"/>
      <c r="AF143" s="10"/>
      <c r="AG143" s="44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44"/>
      <c r="AE144" s="5"/>
      <c r="AF144" s="10"/>
      <c r="AG144" s="44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44"/>
      <c r="AE145" s="5"/>
      <c r="AF145" s="10"/>
      <c r="AG145" s="44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44"/>
      <c r="AE146" s="5"/>
      <c r="AF146" s="10"/>
      <c r="AG146" s="44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44"/>
      <c r="AE147" s="5"/>
      <c r="AF147" s="10"/>
      <c r="AG147" s="44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44"/>
      <c r="AE148" s="5"/>
      <c r="AF148" s="10"/>
      <c r="AG148" s="44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44"/>
      <c r="AE149" s="5"/>
      <c r="AF149" s="10"/>
      <c r="AG149" s="44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44"/>
      <c r="AE150" s="5"/>
      <c r="AF150" s="10"/>
      <c r="AG150" s="44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44"/>
      <c r="AE151" s="5"/>
      <c r="AF151" s="10"/>
      <c r="AG151" s="44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44"/>
      <c r="AE152" s="5"/>
      <c r="AF152" s="10"/>
      <c r="AG152" s="44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44"/>
      <c r="AE153" s="5"/>
      <c r="AF153" s="10"/>
      <c r="AG153" s="44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44"/>
      <c r="AE154" s="5"/>
      <c r="AF154" s="10"/>
      <c r="AG154" s="44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44"/>
      <c r="AE155" s="5"/>
      <c r="AF155" s="10"/>
      <c r="AG155" s="44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44"/>
      <c r="AE156" s="5"/>
      <c r="AF156" s="10"/>
      <c r="AG156" s="44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44"/>
      <c r="AE157" s="5"/>
      <c r="AF157" s="10"/>
      <c r="AG157" s="44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44"/>
      <c r="AE158" s="5"/>
      <c r="AF158" s="10"/>
      <c r="AG158" s="44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44"/>
      <c r="AE159" s="5"/>
      <c r="AF159" s="10"/>
      <c r="AG159" s="44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44"/>
      <c r="AE160" s="5"/>
      <c r="AF160" s="10"/>
      <c r="AG160" s="44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44"/>
      <c r="AE161" s="5"/>
      <c r="AF161" s="10"/>
      <c r="AG161" s="44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44"/>
      <c r="AE162" s="5"/>
      <c r="AF162" s="10"/>
      <c r="AG162" s="44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44"/>
      <c r="AE163" s="5"/>
      <c r="AF163" s="10"/>
      <c r="AG163" s="44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44"/>
      <c r="AE164" s="5"/>
      <c r="AF164" s="10"/>
      <c r="AG164" s="44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44"/>
      <c r="AE165" s="5"/>
      <c r="AF165" s="10"/>
      <c r="AG165" s="44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44"/>
      <c r="AE166" s="5"/>
      <c r="AF166" s="10"/>
      <c r="AG166" s="44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44"/>
      <c r="AE167" s="5"/>
      <c r="AF167" s="10"/>
      <c r="AG167" s="44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44"/>
      <c r="AE168" s="5"/>
      <c r="AF168" s="10"/>
      <c r="AG168" s="44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44"/>
      <c r="AE169" s="5"/>
      <c r="AF169" s="10"/>
      <c r="AG169" s="44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44"/>
      <c r="AE170" s="5"/>
      <c r="AF170" s="10"/>
      <c r="AG170" s="44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44"/>
      <c r="AE171" s="5"/>
      <c r="AF171" s="10"/>
      <c r="AG171" s="44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44"/>
      <c r="AE172" s="5"/>
      <c r="AF172" s="10"/>
      <c r="AG172" s="44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44"/>
      <c r="AE173" s="5"/>
      <c r="AF173" s="10"/>
      <c r="AG173" s="44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44"/>
      <c r="AE174" s="5"/>
      <c r="AF174" s="10"/>
      <c r="AG174" s="44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44"/>
      <c r="AE175" s="5"/>
      <c r="AF175" s="10"/>
      <c r="AG175" s="44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44"/>
      <c r="AE176" s="5"/>
      <c r="AF176" s="10"/>
      <c r="AG176" s="44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44"/>
      <c r="AE177" s="5"/>
      <c r="AF177" s="10"/>
      <c r="AG177" s="44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44"/>
      <c r="AE178" s="5"/>
      <c r="AF178" s="10"/>
      <c r="AG178" s="44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44"/>
      <c r="AE179" s="5"/>
      <c r="AF179" s="10"/>
      <c r="AG179" s="44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44"/>
      <c r="AE180" s="5"/>
      <c r="AF180" s="10"/>
      <c r="AG180" s="44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44"/>
      <c r="AE181" s="5"/>
      <c r="AF181" s="10"/>
      <c r="AG181" s="44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44"/>
      <c r="AE182" s="5"/>
      <c r="AF182" s="10"/>
      <c r="AG182" s="44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44"/>
      <c r="AE183" s="5"/>
      <c r="AF183" s="10"/>
      <c r="AG183" s="44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44"/>
      <c r="AE184" s="5"/>
      <c r="AF184" s="10"/>
      <c r="AG184" s="44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44"/>
      <c r="AE185" s="5"/>
      <c r="AF185" s="10"/>
      <c r="AG185" s="44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44"/>
      <c r="AE186" s="5"/>
      <c r="AF186" s="10"/>
      <c r="AG186" s="44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44"/>
      <c r="AE187" s="5"/>
      <c r="AF187" s="10"/>
      <c r="AG187" s="44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44"/>
      <c r="AE188" s="5"/>
      <c r="AF188" s="10"/>
      <c r="AG188" s="44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44"/>
      <c r="AE189" s="5"/>
      <c r="AF189" s="10"/>
      <c r="AG189" s="44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44"/>
      <c r="AE190" s="5"/>
      <c r="AF190" s="10"/>
      <c r="AG190" s="44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44"/>
      <c r="AE191" s="5"/>
      <c r="AF191" s="10"/>
      <c r="AG191" s="44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44"/>
      <c r="AE192" s="5"/>
      <c r="AF192" s="10"/>
      <c r="AG192" s="44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44"/>
      <c r="AE193" s="5"/>
      <c r="AF193" s="10"/>
      <c r="AG193" s="44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44"/>
      <c r="AE194" s="5"/>
      <c r="AF194" s="10"/>
      <c r="AG194" s="44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44"/>
      <c r="AE195" s="5"/>
      <c r="AF195" s="10"/>
      <c r="AG195" s="44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44"/>
      <c r="AE196" s="5"/>
      <c r="AF196" s="10"/>
      <c r="AG196" s="44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44"/>
      <c r="AE197" s="5"/>
      <c r="AF197" s="10"/>
      <c r="AG197" s="44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44"/>
      <c r="AE198" s="5"/>
      <c r="AF198" s="10"/>
      <c r="AG198" s="44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44"/>
      <c r="AE199" s="5"/>
      <c r="AF199" s="10"/>
      <c r="AG199" s="44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44"/>
      <c r="AE200" s="5"/>
      <c r="AF200" s="10"/>
      <c r="AG200" s="44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44"/>
      <c r="AE201" s="5"/>
      <c r="AF201" s="10"/>
      <c r="AG201" s="44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44"/>
      <c r="AE202" s="5"/>
      <c r="AF202" s="10"/>
      <c r="AG202" s="44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44"/>
      <c r="AE203" s="5"/>
      <c r="AF203" s="10"/>
      <c r="AG203" s="44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44"/>
      <c r="AE204" s="5"/>
      <c r="AF204" s="10"/>
      <c r="AG204" s="44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44"/>
      <c r="AE205" s="5"/>
      <c r="AF205" s="10"/>
      <c r="AG205" s="44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44"/>
      <c r="AE206" s="5"/>
      <c r="AF206" s="10"/>
      <c r="AG206" s="44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44"/>
      <c r="AE207" s="5"/>
      <c r="AF207" s="10"/>
      <c r="AG207" s="44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44"/>
      <c r="AE208" s="5"/>
      <c r="AF208" s="10"/>
      <c r="AG208" s="44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44"/>
      <c r="AE209" s="5"/>
      <c r="AF209" s="10"/>
      <c r="AG209" s="44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44"/>
      <c r="AE210" s="5"/>
      <c r="AF210" s="10"/>
      <c r="AG210" s="44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44"/>
      <c r="AE211" s="5"/>
      <c r="AF211" s="10"/>
      <c r="AG211" s="44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44"/>
      <c r="AE212" s="5"/>
      <c r="AF212" s="10"/>
      <c r="AG212" s="44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44"/>
      <c r="AE213" s="5"/>
      <c r="AF213" s="10"/>
      <c r="AG213" s="44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44"/>
      <c r="AE214" s="5"/>
      <c r="AF214" s="10"/>
      <c r="AG214" s="44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44"/>
      <c r="AE215" s="5"/>
      <c r="AF215" s="10"/>
      <c r="AG215" s="44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44"/>
      <c r="AE216" s="5"/>
      <c r="AF216" s="10"/>
      <c r="AG216" s="44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44"/>
      <c r="AE217" s="5"/>
      <c r="AF217" s="10"/>
      <c r="AG217" s="44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44"/>
      <c r="AE218" s="5"/>
      <c r="AF218" s="10"/>
      <c r="AG218" s="44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44"/>
      <c r="AE219" s="5"/>
      <c r="AF219" s="10"/>
      <c r="AG219" s="44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44"/>
      <c r="AE220" s="5"/>
      <c r="AF220" s="10"/>
      <c r="AG220" s="44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44"/>
      <c r="AE221" s="5"/>
      <c r="AF221" s="10"/>
      <c r="AG221" s="44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44"/>
      <c r="AE222" s="5"/>
      <c r="AF222" s="10"/>
      <c r="AG222" s="44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44"/>
      <c r="AE223" s="5"/>
      <c r="AF223" s="10"/>
      <c r="AG223" s="44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44"/>
      <c r="AE224" s="5"/>
      <c r="AF224" s="10"/>
      <c r="AG224" s="44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44"/>
      <c r="AE225" s="5"/>
      <c r="AF225" s="10"/>
      <c r="AG225" s="44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44"/>
      <c r="AE226" s="5"/>
      <c r="AF226" s="10"/>
      <c r="AG226" s="44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44"/>
      <c r="AE227" s="5"/>
      <c r="AF227" s="10"/>
      <c r="AG227" s="44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44"/>
      <c r="AE228" s="5"/>
      <c r="AF228" s="10"/>
      <c r="AG228" s="44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44"/>
      <c r="AE229" s="5"/>
      <c r="AF229" s="10"/>
      <c r="AG229" s="44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44"/>
      <c r="AE230" s="5"/>
      <c r="AF230" s="10"/>
      <c r="AG230" s="44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44"/>
      <c r="AE231" s="5"/>
      <c r="AF231" s="10"/>
      <c r="AG231" s="44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44"/>
      <c r="AE232" s="5"/>
      <c r="AF232" s="10"/>
      <c r="AG232" s="44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44"/>
      <c r="AE233" s="5"/>
      <c r="AF233" s="10"/>
      <c r="AG233" s="44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44"/>
      <c r="AE234" s="5"/>
      <c r="AF234" s="10"/>
      <c r="AG234" s="44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44"/>
      <c r="AE235" s="5"/>
      <c r="AF235" s="10"/>
      <c r="AG235" s="44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44"/>
      <c r="AE236" s="5"/>
      <c r="AF236" s="10"/>
      <c r="AG236" s="44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44"/>
      <c r="AE237" s="5"/>
      <c r="AF237" s="10"/>
      <c r="AG237" s="44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44"/>
      <c r="AE238" s="5"/>
      <c r="AF238" s="10"/>
      <c r="AG238" s="44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44"/>
      <c r="AE239" s="5"/>
      <c r="AF239" s="10"/>
      <c r="AG239" s="44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44"/>
      <c r="AE240" s="5"/>
      <c r="AF240" s="10"/>
      <c r="AG240" s="44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44"/>
      <c r="AE241" s="5"/>
      <c r="AF241" s="10"/>
      <c r="AG241" s="44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44"/>
      <c r="AE242" s="5"/>
      <c r="AF242" s="10"/>
      <c r="AG242" s="44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44"/>
      <c r="AE243" s="5"/>
      <c r="AF243" s="10"/>
      <c r="AG243" s="44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44"/>
      <c r="AE244" s="5"/>
      <c r="AF244" s="10"/>
      <c r="AG244" s="44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44"/>
      <c r="AE245" s="5"/>
      <c r="AF245" s="10"/>
      <c r="AG245" s="44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44"/>
      <c r="AE246" s="5"/>
      <c r="AF246" s="10"/>
      <c r="AG246" s="44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44"/>
      <c r="AE247" s="5"/>
      <c r="AF247" s="10"/>
      <c r="AG247" s="44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44"/>
      <c r="AE248" s="5"/>
      <c r="AF248" s="10"/>
      <c r="AG248" s="44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44"/>
      <c r="AE249" s="5"/>
      <c r="AF249" s="10"/>
      <c r="AG249" s="44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44"/>
      <c r="AE250" s="5"/>
      <c r="AF250" s="10"/>
      <c r="AG250" s="44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44"/>
      <c r="AE251" s="5"/>
      <c r="AF251" s="10"/>
      <c r="AG251" s="44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44"/>
      <c r="AE252" s="5"/>
      <c r="AF252" s="10"/>
      <c r="AG252" s="44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44"/>
      <c r="AE253" s="5"/>
      <c r="AF253" s="10"/>
      <c r="AG253" s="44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44"/>
      <c r="AE254" s="5"/>
      <c r="AF254" s="10"/>
      <c r="AG254" s="44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44"/>
      <c r="AE255" s="5"/>
      <c r="AF255" s="10"/>
      <c r="AG255" s="44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44"/>
      <c r="AE256" s="5"/>
      <c r="AF256" s="10"/>
      <c r="AG256" s="44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44"/>
      <c r="AE257" s="5"/>
      <c r="AF257" s="10"/>
      <c r="AG257" s="44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44"/>
      <c r="AE258" s="5"/>
      <c r="AF258" s="10"/>
      <c r="AG258" s="44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44"/>
      <c r="AE259" s="5"/>
      <c r="AF259" s="10"/>
      <c r="AG259" s="44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44"/>
      <c r="AE260" s="5"/>
      <c r="AF260" s="10"/>
      <c r="AG260" s="44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44"/>
      <c r="AE261" s="5"/>
      <c r="AF261" s="10"/>
      <c r="AG261" s="44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44"/>
      <c r="AE262" s="5"/>
      <c r="AF262" s="10"/>
      <c r="AG262" s="44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44"/>
      <c r="AE263" s="5"/>
      <c r="AF263" s="10"/>
      <c r="AG263" s="44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44"/>
      <c r="AE264" s="5"/>
      <c r="AF264" s="10"/>
      <c r="AG264" s="44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44"/>
      <c r="AE265" s="5"/>
      <c r="AF265" s="10"/>
      <c r="AG265" s="44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44"/>
      <c r="AE266" s="5"/>
      <c r="AF266" s="10"/>
      <c r="AG266" s="44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44"/>
      <c r="AE267" s="5"/>
      <c r="AF267" s="10"/>
      <c r="AG267" s="44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44"/>
      <c r="AE268" s="5"/>
      <c r="AF268" s="10"/>
      <c r="AG268" s="44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44"/>
      <c r="AE269" s="5"/>
      <c r="AF269" s="10"/>
      <c r="AG269" s="44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44"/>
      <c r="AE270" s="5"/>
      <c r="AF270" s="10"/>
      <c r="AG270" s="44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44"/>
      <c r="AE271" s="5"/>
      <c r="AF271" s="10"/>
      <c r="AG271" s="44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44"/>
      <c r="AE272" s="5"/>
      <c r="AF272" s="10"/>
      <c r="AG272" s="44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44"/>
      <c r="AE273" s="5"/>
      <c r="AF273" s="10"/>
      <c r="AG273" s="44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44"/>
      <c r="AE274" s="5"/>
      <c r="AF274" s="10"/>
      <c r="AG274" s="44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44"/>
      <c r="AE275" s="5"/>
      <c r="AF275" s="10"/>
      <c r="AG275" s="44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44"/>
      <c r="AE276" s="5"/>
      <c r="AF276" s="10"/>
      <c r="AG276" s="44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44"/>
      <c r="AE277" s="5"/>
      <c r="AF277" s="10"/>
      <c r="AG277" s="44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44"/>
      <c r="AE278" s="5"/>
      <c r="AF278" s="10"/>
      <c r="AG278" s="44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44"/>
      <c r="AE279" s="5"/>
      <c r="AF279" s="10"/>
      <c r="AG279" s="44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44"/>
      <c r="AE280" s="5"/>
      <c r="AF280" s="10"/>
      <c r="AG280" s="44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44"/>
      <c r="AE281" s="5"/>
      <c r="AF281" s="10"/>
      <c r="AG281" s="44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44"/>
      <c r="AE282" s="5"/>
      <c r="AF282" s="10"/>
      <c r="AG282" s="44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44"/>
      <c r="AE283" s="5"/>
      <c r="AF283" s="10"/>
      <c r="AG283" s="44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44"/>
      <c r="AE284" s="5"/>
      <c r="AF284" s="10"/>
      <c r="AG284" s="44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44"/>
      <c r="AE285" s="5"/>
      <c r="AF285" s="10"/>
      <c r="AG285" s="44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44"/>
      <c r="AE286" s="5"/>
      <c r="AF286" s="10"/>
      <c r="AG286" s="44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44"/>
      <c r="AE287" s="5"/>
      <c r="AF287" s="10"/>
      <c r="AG287" s="44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44"/>
      <c r="AE288" s="5"/>
      <c r="AF288" s="10"/>
      <c r="AG288" s="44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44"/>
      <c r="AE289" s="5"/>
      <c r="AF289" s="10"/>
      <c r="AG289" s="44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44"/>
      <c r="AE290" s="5"/>
      <c r="AF290" s="10"/>
      <c r="AG290" s="44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44"/>
      <c r="AE291" s="5"/>
      <c r="AF291" s="10"/>
      <c r="AG291" s="44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44"/>
      <c r="AE292" s="5"/>
      <c r="AF292" s="10"/>
      <c r="AG292" s="44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44"/>
      <c r="AE293" s="5"/>
      <c r="AF293" s="10"/>
      <c r="AG293" s="44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44"/>
      <c r="AE294" s="5"/>
      <c r="AF294" s="10"/>
      <c r="AG294" s="44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44"/>
      <c r="AE295" s="5"/>
      <c r="AF295" s="10"/>
      <c r="AG295" s="44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44"/>
      <c r="AE296" s="5"/>
      <c r="AF296" s="10"/>
      <c r="AG296" s="44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44"/>
      <c r="AE297" s="5"/>
      <c r="AF297" s="10"/>
      <c r="AG297" s="44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44"/>
      <c r="AE298" s="5"/>
      <c r="AF298" s="10"/>
      <c r="AG298" s="44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44"/>
      <c r="AE299" s="5"/>
      <c r="AF299" s="10"/>
      <c r="AG299" s="44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44"/>
      <c r="AE300" s="5"/>
      <c r="AF300" s="10"/>
      <c r="AG300" s="44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44"/>
      <c r="AE301" s="5"/>
      <c r="AF301" s="10"/>
      <c r="AG301" s="44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44"/>
      <c r="AE302" s="5"/>
      <c r="AF302" s="10"/>
      <c r="AG302" s="44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44"/>
      <c r="AE303" s="5"/>
      <c r="AF303" s="10"/>
      <c r="AG303" s="44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44"/>
      <c r="AE304" s="5"/>
      <c r="AF304" s="10"/>
      <c r="AG304" s="44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44"/>
      <c r="AE305" s="5"/>
      <c r="AF305" s="10"/>
      <c r="AG305" s="44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44"/>
      <c r="AE306" s="5"/>
      <c r="AF306" s="10"/>
      <c r="AG306" s="44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44"/>
      <c r="AE307" s="5"/>
      <c r="AF307" s="10"/>
      <c r="AG307" s="44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44"/>
      <c r="AE308" s="5"/>
      <c r="AF308" s="10"/>
      <c r="AG308" s="44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44"/>
      <c r="AE309" s="5"/>
      <c r="AF309" s="10"/>
      <c r="AG309" s="44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44"/>
      <c r="AE310" s="5"/>
      <c r="AF310" s="10"/>
      <c r="AG310" s="44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44"/>
      <c r="AE311" s="5"/>
      <c r="AF311" s="10"/>
      <c r="AG311" s="44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44"/>
      <c r="AE312" s="5"/>
      <c r="AF312" s="10"/>
      <c r="AG312" s="44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44"/>
      <c r="AE313" s="5"/>
      <c r="AF313" s="10"/>
      <c r="AG313" s="44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44"/>
      <c r="AE314" s="5"/>
      <c r="AF314" s="10"/>
      <c r="AG314" s="44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44"/>
      <c r="AE315" s="5"/>
      <c r="AF315" s="10"/>
      <c r="AG315" s="44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44"/>
      <c r="AE316" s="5"/>
      <c r="AF316" s="10"/>
      <c r="AG316" s="44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44"/>
      <c r="AE317" s="5"/>
      <c r="AF317" s="10"/>
      <c r="AG317" s="44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44"/>
      <c r="AE318" s="5"/>
      <c r="AF318" s="10"/>
      <c r="AG318" s="44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44"/>
      <c r="AE319" s="5"/>
      <c r="AF319" s="10"/>
      <c r="AG319" s="44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44"/>
      <c r="AE320" s="5"/>
      <c r="AF320" s="10"/>
      <c r="AG320" s="44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44"/>
      <c r="AE321" s="5"/>
      <c r="AF321" s="10"/>
      <c r="AG321" s="44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44"/>
      <c r="AE322" s="5"/>
      <c r="AF322" s="10"/>
      <c r="AG322" s="44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44"/>
      <c r="AE323" s="5"/>
      <c r="AF323" s="10"/>
      <c r="AG323" s="44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44"/>
      <c r="AE324" s="5"/>
      <c r="AF324" s="10"/>
      <c r="AG324" s="44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44"/>
      <c r="AE325" s="5"/>
      <c r="AF325" s="10"/>
      <c r="AG325" s="44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44"/>
      <c r="AE326" s="5"/>
      <c r="AF326" s="10"/>
      <c r="AG326" s="44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44"/>
      <c r="AE327" s="5"/>
      <c r="AF327" s="10"/>
      <c r="AG327" s="44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44"/>
      <c r="AE328" s="5"/>
      <c r="AF328" s="10"/>
      <c r="AG328" s="44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44"/>
      <c r="AE329" s="5"/>
      <c r="AF329" s="10"/>
      <c r="AG329" s="44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44"/>
      <c r="AE330" s="5"/>
      <c r="AF330" s="10"/>
      <c r="AG330" s="44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44"/>
      <c r="AE331" s="5"/>
      <c r="AF331" s="10"/>
      <c r="AG331" s="44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44"/>
      <c r="AE332" s="5"/>
      <c r="AF332" s="10"/>
      <c r="AG332" s="44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44"/>
      <c r="AE333" s="5"/>
      <c r="AF333" s="10"/>
      <c r="AG333" s="44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44"/>
      <c r="AE334" s="5"/>
      <c r="AF334" s="10"/>
      <c r="AG334" s="44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44"/>
      <c r="AE335" s="5"/>
      <c r="AF335" s="10"/>
      <c r="AG335" s="44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44"/>
      <c r="AE336" s="5"/>
      <c r="AF336" s="10"/>
      <c r="AG336" s="44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44"/>
      <c r="AE337" s="5"/>
      <c r="AF337" s="10"/>
      <c r="AG337" s="44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44"/>
      <c r="AE338" s="5"/>
      <c r="AF338" s="10"/>
      <c r="AG338" s="44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44"/>
      <c r="AE339" s="5"/>
      <c r="AF339" s="10"/>
      <c r="AG339" s="44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44"/>
      <c r="AE340" s="5"/>
      <c r="AF340" s="10"/>
      <c r="AG340" s="44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44"/>
      <c r="AE341" s="5"/>
      <c r="AF341" s="10"/>
      <c r="AG341" s="44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44"/>
      <c r="AE342" s="5"/>
      <c r="AF342" s="10"/>
      <c r="AG342" s="44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44"/>
      <c r="AE343" s="5"/>
      <c r="AF343" s="10"/>
      <c r="AG343" s="44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44"/>
      <c r="AE344" s="5"/>
      <c r="AF344" s="10"/>
      <c r="AG344" s="44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44"/>
      <c r="AE345" s="5"/>
      <c r="AF345" s="10"/>
      <c r="AG345" s="44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44"/>
      <c r="AE346" s="5"/>
      <c r="AF346" s="10"/>
      <c r="AG346" s="44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44"/>
      <c r="AE347" s="5"/>
      <c r="AF347" s="10"/>
      <c r="AG347" s="44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44"/>
      <c r="AE348" s="5"/>
      <c r="AF348" s="10"/>
      <c r="AG348" s="44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44"/>
      <c r="AE349" s="5"/>
      <c r="AF349" s="10"/>
      <c r="AG349" s="44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44"/>
      <c r="AE350" s="5"/>
      <c r="AF350" s="10"/>
      <c r="AG350" s="44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44"/>
      <c r="AE351" s="5"/>
      <c r="AF351" s="10"/>
      <c r="AG351" s="44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44"/>
      <c r="AE352" s="5"/>
      <c r="AF352" s="10"/>
      <c r="AG352" s="44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44"/>
      <c r="AE353" s="5"/>
      <c r="AF353" s="10"/>
      <c r="AG353" s="44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44"/>
      <c r="AE354" s="5"/>
      <c r="AF354" s="10"/>
      <c r="AG354" s="44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44"/>
      <c r="AE355" s="5"/>
      <c r="AF355" s="10"/>
      <c r="AG355" s="44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44"/>
      <c r="AE356" s="5"/>
      <c r="AF356" s="10"/>
      <c r="AG356" s="44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44"/>
      <c r="AE357" s="5"/>
      <c r="AF357" s="10"/>
      <c r="AG357" s="44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44"/>
      <c r="AE358" s="5"/>
      <c r="AF358" s="10"/>
      <c r="AG358" s="44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44"/>
      <c r="AE359" s="5"/>
      <c r="AF359" s="10"/>
      <c r="AG359" s="44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44"/>
      <c r="AE360" s="5"/>
      <c r="AF360" s="10"/>
      <c r="AG360" s="44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44"/>
      <c r="AE361" s="5"/>
      <c r="AF361" s="10"/>
      <c r="AG361" s="44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44"/>
      <c r="AE362" s="5"/>
      <c r="AF362" s="10"/>
      <c r="AG362" s="44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44"/>
      <c r="AE363" s="5"/>
      <c r="AF363" s="10"/>
      <c r="AG363" s="44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44"/>
      <c r="AE364" s="5"/>
      <c r="AF364" s="10"/>
      <c r="AG364" s="44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44"/>
      <c r="AE365" s="5"/>
      <c r="AF365" s="10"/>
      <c r="AG365" s="44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44"/>
      <c r="AE366" s="5"/>
      <c r="AF366" s="10"/>
      <c r="AG366" s="44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44"/>
      <c r="AE367" s="5"/>
      <c r="AF367" s="10"/>
      <c r="AG367" s="44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44"/>
      <c r="AE368" s="5"/>
      <c r="AF368" s="10"/>
      <c r="AG368" s="44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44"/>
      <c r="AE369" s="5"/>
      <c r="AF369" s="10"/>
      <c r="AG369" s="44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44"/>
      <c r="AE370" s="5"/>
      <c r="AF370" s="10"/>
      <c r="AG370" s="44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44"/>
      <c r="AE371" s="5"/>
      <c r="AF371" s="10"/>
      <c r="AG371" s="44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44"/>
      <c r="AE372" s="5"/>
      <c r="AF372" s="10"/>
      <c r="AG372" s="44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44"/>
      <c r="AE373" s="5"/>
      <c r="AF373" s="10"/>
      <c r="AG373" s="44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44"/>
      <c r="AE374" s="5"/>
      <c r="AF374" s="10"/>
      <c r="AG374" s="44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44"/>
      <c r="AE375" s="5"/>
      <c r="AF375" s="10"/>
      <c r="AG375" s="44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44"/>
      <c r="AE376" s="5"/>
      <c r="AF376" s="10"/>
      <c r="AG376" s="44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44"/>
      <c r="AE377" s="5"/>
      <c r="AF377" s="10"/>
      <c r="AG377" s="44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44"/>
      <c r="AE378" s="5"/>
      <c r="AF378" s="10"/>
      <c r="AG378" s="44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44"/>
      <c r="AE379" s="5"/>
      <c r="AF379" s="10"/>
      <c r="AG379" s="44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44"/>
      <c r="AE380" s="5"/>
      <c r="AF380" s="10"/>
      <c r="AG380" s="44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44"/>
      <c r="AE381" s="5"/>
      <c r="AF381" s="10"/>
      <c r="AG381" s="44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44"/>
      <c r="AE382" s="5"/>
      <c r="AF382" s="10"/>
      <c r="AG382" s="44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44"/>
      <c r="AE383" s="5"/>
      <c r="AF383" s="10"/>
      <c r="AG383" s="44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44"/>
      <c r="AE384" s="5"/>
      <c r="AF384" s="10"/>
      <c r="AG384" s="44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44"/>
      <c r="AE385" s="5"/>
      <c r="AF385" s="10"/>
      <c r="AG385" s="44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44"/>
      <c r="AE386" s="5"/>
      <c r="AF386" s="10"/>
      <c r="AG386" s="44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44"/>
      <c r="AE387" s="5"/>
      <c r="AF387" s="10"/>
      <c r="AG387" s="44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44"/>
      <c r="AE388" s="5"/>
      <c r="AF388" s="10"/>
      <c r="AG388" s="44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44"/>
      <c r="AE389" s="5"/>
      <c r="AF389" s="10"/>
      <c r="AG389" s="44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44"/>
      <c r="AE390" s="5"/>
      <c r="AF390" s="10"/>
      <c r="AG390" s="44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44"/>
      <c r="AE391" s="5"/>
      <c r="AF391" s="10"/>
      <c r="AG391" s="44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44"/>
      <c r="AE392" s="5"/>
      <c r="AF392" s="10"/>
      <c r="AG392" s="44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44"/>
      <c r="AE393" s="5"/>
      <c r="AF393" s="10"/>
      <c r="AG393" s="44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44"/>
      <c r="AE394" s="5"/>
      <c r="AF394" s="10"/>
      <c r="AG394" s="44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44"/>
      <c r="AE395" s="5"/>
      <c r="AF395" s="10"/>
      <c r="AG395" s="44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44"/>
      <c r="AE396" s="5"/>
      <c r="AF396" s="10"/>
      <c r="AG396" s="44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44"/>
      <c r="AE397" s="5"/>
      <c r="AF397" s="10"/>
      <c r="AG397" s="44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44"/>
      <c r="AE398" s="5"/>
      <c r="AF398" s="10"/>
      <c r="AG398" s="44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44"/>
      <c r="AE399" s="5"/>
      <c r="AF399" s="10"/>
      <c r="AG399" s="44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44"/>
      <c r="AE400" s="5"/>
      <c r="AF400" s="10"/>
      <c r="AG400" s="44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44"/>
      <c r="AE401" s="5"/>
      <c r="AF401" s="10"/>
      <c r="AG401" s="44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44"/>
      <c r="AE402" s="5"/>
      <c r="AF402" s="10"/>
      <c r="AG402" s="44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44"/>
      <c r="AE403" s="5"/>
      <c r="AF403" s="10"/>
      <c r="AG403" s="44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44"/>
      <c r="AE404" s="5"/>
      <c r="AF404" s="10"/>
      <c r="AG404" s="44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44"/>
      <c r="AE405" s="5"/>
      <c r="AF405" s="10"/>
      <c r="AG405" s="44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44"/>
      <c r="AE406" s="5"/>
      <c r="AF406" s="10"/>
      <c r="AG406" s="44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44"/>
      <c r="AE407" s="5"/>
      <c r="AF407" s="10"/>
      <c r="AG407" s="44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44"/>
      <c r="AE408" s="5"/>
      <c r="AF408" s="10"/>
      <c r="AG408" s="44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44"/>
      <c r="AE409" s="5"/>
      <c r="AF409" s="10"/>
      <c r="AG409" s="44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44"/>
      <c r="AE410" s="5"/>
      <c r="AF410" s="10"/>
      <c r="AG410" s="44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44"/>
      <c r="AE411" s="5"/>
      <c r="AF411" s="10"/>
      <c r="AG411" s="44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44"/>
      <c r="AE412" s="5"/>
      <c r="AF412" s="10"/>
      <c r="AG412" s="44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44"/>
      <c r="AE413" s="5"/>
      <c r="AF413" s="10"/>
      <c r="AG413" s="44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44"/>
      <c r="AE414" s="5"/>
      <c r="AF414" s="10"/>
      <c r="AG414" s="44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44"/>
      <c r="AE415" s="5"/>
      <c r="AF415" s="10"/>
      <c r="AG415" s="44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44"/>
      <c r="AE416" s="5"/>
      <c r="AF416" s="10"/>
      <c r="AG416" s="44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44"/>
      <c r="AE417" s="5"/>
      <c r="AF417" s="10"/>
      <c r="AG417" s="44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44"/>
      <c r="AE418" s="5"/>
      <c r="AF418" s="10"/>
      <c r="AG418" s="44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44"/>
      <c r="AE419" s="5"/>
      <c r="AF419" s="10"/>
      <c r="AG419" s="44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44"/>
      <c r="AE420" s="5"/>
      <c r="AF420" s="10"/>
      <c r="AG420" s="44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44"/>
      <c r="AE421" s="5"/>
      <c r="AF421" s="10"/>
      <c r="AG421" s="44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44"/>
      <c r="AE422" s="5"/>
      <c r="AF422" s="10"/>
      <c r="AG422" s="44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44"/>
      <c r="AE423" s="5"/>
      <c r="AF423" s="10"/>
      <c r="AG423" s="44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44"/>
      <c r="AE424" s="5"/>
      <c r="AF424" s="10"/>
      <c r="AG424" s="44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44"/>
      <c r="AE425" s="5"/>
      <c r="AF425" s="10"/>
      <c r="AG425" s="44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44"/>
      <c r="AE426" s="5"/>
      <c r="AF426" s="10"/>
      <c r="AG426" s="44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44"/>
      <c r="AE427" s="5"/>
      <c r="AF427" s="10"/>
      <c r="AG427" s="44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44"/>
      <c r="AE428" s="5"/>
      <c r="AF428" s="10"/>
      <c r="AG428" s="44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44"/>
      <c r="AE429" s="5"/>
      <c r="AF429" s="10"/>
      <c r="AG429" s="44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44"/>
      <c r="AE430" s="5"/>
      <c r="AF430" s="10"/>
      <c r="AG430" s="44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44"/>
      <c r="AE431" s="5"/>
      <c r="AF431" s="10"/>
      <c r="AG431" s="44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44"/>
      <c r="AE432" s="5"/>
      <c r="AF432" s="10"/>
      <c r="AG432" s="44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44"/>
      <c r="AE433" s="5"/>
      <c r="AF433" s="10"/>
      <c r="AG433" s="44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44"/>
      <c r="AE434" s="5"/>
      <c r="AF434" s="10"/>
      <c r="AG434" s="44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44"/>
      <c r="AE435" s="5"/>
      <c r="AF435" s="10"/>
      <c r="AG435" s="44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44"/>
      <c r="AE436" s="5"/>
      <c r="AF436" s="10"/>
      <c r="AG436" s="44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44"/>
      <c r="AE437" s="5"/>
      <c r="AF437" s="10"/>
      <c r="AG437" s="44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44"/>
      <c r="AE438" s="5"/>
      <c r="AF438" s="10"/>
      <c r="AG438" s="44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44"/>
      <c r="AE439" s="5"/>
      <c r="AF439" s="10"/>
      <c r="AG439" s="44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44"/>
      <c r="AE440" s="5"/>
      <c r="AF440" s="10"/>
      <c r="AG440" s="44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44"/>
      <c r="AE441" s="5"/>
      <c r="AF441" s="10"/>
      <c r="AG441" s="44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44"/>
      <c r="AE442" s="5"/>
      <c r="AF442" s="10"/>
      <c r="AG442" s="44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44"/>
      <c r="AE443" s="5"/>
      <c r="AF443" s="10"/>
      <c r="AG443" s="44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44"/>
      <c r="AE444" s="5"/>
      <c r="AF444" s="10"/>
      <c r="AG444" s="44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44"/>
      <c r="AE445" s="5"/>
      <c r="AF445" s="10"/>
      <c r="AG445" s="44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44"/>
      <c r="AE446" s="5"/>
      <c r="AF446" s="10"/>
      <c r="AG446" s="44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44"/>
      <c r="AE447" s="5"/>
      <c r="AF447" s="10"/>
      <c r="AG447" s="44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44"/>
      <c r="AE448" s="5"/>
      <c r="AF448" s="10"/>
      <c r="AG448" s="44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44"/>
      <c r="AE449" s="5"/>
      <c r="AF449" s="10"/>
      <c r="AG449" s="44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44"/>
      <c r="AE450" s="5"/>
      <c r="AF450" s="10"/>
      <c r="AG450" s="44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44"/>
      <c r="AE451" s="5"/>
      <c r="AF451" s="10"/>
      <c r="AG451" s="44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44"/>
      <c r="AE452" s="5"/>
      <c r="AF452" s="10"/>
      <c r="AG452" s="44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44"/>
      <c r="AE453" s="5"/>
      <c r="AF453" s="10"/>
      <c r="AG453" s="44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44"/>
      <c r="AE454" s="5"/>
      <c r="AF454" s="10"/>
      <c r="AG454" s="44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44"/>
      <c r="AE455" s="5"/>
      <c r="AF455" s="10"/>
      <c r="AG455" s="44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44"/>
      <c r="AE456" s="5"/>
      <c r="AF456" s="10"/>
      <c r="AG456" s="44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44"/>
      <c r="AE457" s="5"/>
      <c r="AF457" s="10"/>
      <c r="AG457" s="44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44"/>
      <c r="AE458" s="5"/>
      <c r="AF458" s="10"/>
      <c r="AG458" s="44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44"/>
      <c r="AE459" s="5"/>
      <c r="AF459" s="10"/>
      <c r="AG459" s="44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44"/>
      <c r="AE460" s="5"/>
      <c r="AF460" s="10"/>
      <c r="AG460" s="44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44"/>
      <c r="AE461" s="5"/>
      <c r="AF461" s="10"/>
      <c r="AG461" s="44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44"/>
      <c r="AE462" s="5"/>
      <c r="AF462" s="10"/>
      <c r="AG462" s="44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44"/>
      <c r="AE463" s="5"/>
      <c r="AF463" s="10"/>
      <c r="AG463" s="44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44"/>
      <c r="AE464" s="5"/>
      <c r="AF464" s="10"/>
      <c r="AG464" s="44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44"/>
      <c r="AE465" s="5"/>
      <c r="AF465" s="10"/>
      <c r="AG465" s="44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44"/>
      <c r="AE466" s="5"/>
      <c r="AF466" s="10"/>
      <c r="AG466" s="44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44"/>
      <c r="AE467" s="5"/>
      <c r="AF467" s="10"/>
      <c r="AG467" s="44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44"/>
      <c r="AE468" s="5"/>
      <c r="AF468" s="10"/>
      <c r="AG468" s="44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44"/>
      <c r="AE469" s="5"/>
      <c r="AF469" s="10"/>
      <c r="AG469" s="44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44"/>
      <c r="AE470" s="5"/>
      <c r="AF470" s="10"/>
      <c r="AG470" s="44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44"/>
      <c r="AE471" s="5"/>
      <c r="AF471" s="10"/>
      <c r="AG471" s="44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44"/>
      <c r="AE472" s="5"/>
      <c r="AF472" s="10"/>
      <c r="AG472" s="44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44"/>
      <c r="AE473" s="5"/>
      <c r="AF473" s="10"/>
      <c r="AG473" s="44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44"/>
      <c r="AE474" s="5"/>
      <c r="AF474" s="10"/>
      <c r="AG474" s="44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44"/>
      <c r="AE475" s="5"/>
      <c r="AF475" s="10"/>
      <c r="AG475" s="44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44"/>
      <c r="AE476" s="5"/>
      <c r="AF476" s="10"/>
      <c r="AG476" s="44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44"/>
      <c r="AE477" s="5"/>
      <c r="AF477" s="10"/>
      <c r="AG477" s="44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44"/>
      <c r="AE478" s="5"/>
      <c r="AF478" s="10"/>
      <c r="AG478" s="44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44"/>
      <c r="AE479" s="5"/>
      <c r="AF479" s="10"/>
      <c r="AG479" s="44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44"/>
      <c r="AE480" s="5"/>
      <c r="AF480" s="10"/>
      <c r="AG480" s="44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44"/>
      <c r="AE481" s="5"/>
      <c r="AF481" s="10"/>
      <c r="AG481" s="44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44"/>
      <c r="AE482" s="5"/>
      <c r="AF482" s="10"/>
      <c r="AG482" s="44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44"/>
      <c r="AE483" s="5"/>
      <c r="AF483" s="10"/>
      <c r="AG483" s="44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44"/>
      <c r="AE484" s="5"/>
      <c r="AF484" s="10"/>
      <c r="AG484" s="44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44"/>
      <c r="AE485" s="5"/>
      <c r="AF485" s="10"/>
      <c r="AG485" s="44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44"/>
      <c r="AE486" s="5"/>
      <c r="AF486" s="10"/>
      <c r="AG486" s="44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44"/>
      <c r="AE487" s="5"/>
      <c r="AF487" s="10"/>
      <c r="AG487" s="44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44"/>
      <c r="AE488" s="5"/>
      <c r="AF488" s="10"/>
      <c r="AG488" s="44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44"/>
      <c r="AE489" s="5"/>
      <c r="AF489" s="10"/>
      <c r="AG489" s="44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44"/>
      <c r="AE490" s="5"/>
      <c r="AF490" s="10"/>
      <c r="AG490" s="44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44"/>
      <c r="AE491" s="5"/>
      <c r="AF491" s="10"/>
      <c r="AG491" s="44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44"/>
      <c r="AE492" s="5"/>
      <c r="AF492" s="10"/>
      <c r="AG492" s="44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44"/>
      <c r="AE493" s="5"/>
      <c r="AF493" s="10"/>
      <c r="AG493" s="44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</sheetData>
  <autoFilter ref="A3:AH6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2024-07-08T12:15:11Z</dcterms:created>
  <dcterms:modified xsi:type="dcterms:W3CDTF">2024-07-11T14:16:41Z</dcterms:modified>
</cp:coreProperties>
</file>