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8ED6ED7-D532-4165-8A21-10DA4F33EA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X426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X292" i="1" s="1"/>
  <c r="O290" i="1"/>
  <c r="BO289" i="1"/>
  <c r="BN289" i="1"/>
  <c r="BM289" i="1"/>
  <c r="BL289" i="1"/>
  <c r="Y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X280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X255" i="1" s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X230" i="1"/>
  <c r="W230" i="1"/>
  <c r="BO229" i="1"/>
  <c r="BN229" i="1"/>
  <c r="BM229" i="1"/>
  <c r="BL229" i="1"/>
  <c r="Y229" i="1"/>
  <c r="X229" i="1"/>
  <c r="O229" i="1"/>
  <c r="BN228" i="1"/>
  <c r="BL228" i="1"/>
  <c r="X228" i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X226" i="1" s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X176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X152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8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76" i="1" s="1"/>
  <c r="D586" i="1"/>
  <c r="Y60" i="1"/>
  <c r="Y63" i="1" s="1"/>
  <c r="BM60" i="1"/>
  <c r="BO60" i="1"/>
  <c r="X64" i="1"/>
  <c r="E586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Y141" i="1" s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Y186" i="1" s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Y280" i="1"/>
  <c r="BO278" i="1"/>
  <c r="BM278" i="1"/>
  <c r="Y278" i="1"/>
  <c r="BO284" i="1"/>
  <c r="BM284" i="1"/>
  <c r="Y284" i="1"/>
  <c r="X293" i="1"/>
  <c r="BO297" i="1"/>
  <c r="BM297" i="1"/>
  <c r="Y297" i="1"/>
  <c r="BO301" i="1"/>
  <c r="BM301" i="1"/>
  <c r="Y301" i="1"/>
  <c r="F9" i="1"/>
  <c r="J9" i="1"/>
  <c r="X55" i="1"/>
  <c r="X88" i="1"/>
  <c r="X165" i="1"/>
  <c r="X170" i="1"/>
  <c r="BO202" i="1"/>
  <c r="X578" i="1" s="1"/>
  <c r="BM202" i="1"/>
  <c r="X577" i="1" s="1"/>
  <c r="Y202" i="1"/>
  <c r="BO204" i="1"/>
  <c r="BM204" i="1"/>
  <c r="Y204" i="1"/>
  <c r="Y206" i="1" s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Y225" i="1" s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Y254" i="1" s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Y286" i="1" s="1"/>
  <c r="X286" i="1"/>
  <c r="Y292" i="1"/>
  <c r="BO290" i="1"/>
  <c r="BM290" i="1"/>
  <c r="Y290" i="1"/>
  <c r="BO299" i="1"/>
  <c r="BM299" i="1"/>
  <c r="Y299" i="1"/>
  <c r="Y303" i="1" s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Y358" i="1"/>
  <c r="BO356" i="1"/>
  <c r="BM356" i="1"/>
  <c r="Y356" i="1"/>
  <c r="X363" i="1"/>
  <c r="BO369" i="1"/>
  <c r="BM369" i="1"/>
  <c r="Y369" i="1"/>
  <c r="X378" i="1"/>
  <c r="BO381" i="1"/>
  <c r="BM381" i="1"/>
  <c r="Y381" i="1"/>
  <c r="Y385" i="1" s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BO383" i="1"/>
  <c r="BM383" i="1"/>
  <c r="Y383" i="1"/>
  <c r="BO402" i="1"/>
  <c r="BM402" i="1"/>
  <c r="Y402" i="1"/>
  <c r="Y425" i="1" s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9" i="1" l="1"/>
  <c r="Y525" i="1"/>
  <c r="Y352" i="1"/>
  <c r="Y345" i="1"/>
  <c r="Y261" i="1"/>
  <c r="W579" i="1"/>
  <c r="Y567" i="1"/>
  <c r="Y551" i="1"/>
  <c r="Y458" i="1"/>
  <c r="Y478" i="1"/>
  <c r="Y319" i="1"/>
  <c r="Y214" i="1"/>
  <c r="Y164" i="1"/>
  <c r="Y132" i="1"/>
  <c r="Y123" i="1"/>
  <c r="Y105" i="1"/>
  <c r="Y36" i="1"/>
  <c r="Y581" i="1" s="1"/>
  <c r="X580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<sst xmlns="http://schemas.openxmlformats.org/spreadsheetml/2006/main" count="2572" uniqueCount="859">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</sst>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8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5</v>
      </c>
      <c r="X39" s="406">
        <f>IFERROR(IF(W39="",0,CEILING((W39/$H39),1)*$H39),"")</f>
        <v>5.3999999999999995</v>
      </c>
      <c r="Y39" s="36">
        <f>IFERROR(IF(X39=0,"",ROUNDUP(X39/H39,0)*0.00753),"")</f>
        <v>6.7769999999999997E-2</v>
      </c>
      <c r="Z39" s="56"/>
      <c r="AA39" s="57"/>
      <c r="AE39" s="64"/>
      <c r="BB39" s="76" t="s">
        <v>95</v>
      </c>
      <c r="BL39" s="64">
        <f>IFERROR(W39*I39/H39,"0")</f>
        <v>7.0166666666666666</v>
      </c>
      <c r="BM39" s="64">
        <f>IFERROR(X39*I39/H39,"0")</f>
        <v>7.5779999999999994</v>
      </c>
      <c r="BN39" s="64">
        <f>IFERROR(1/J39*(W39/H39),"0")</f>
        <v>5.3418803418803423E-2</v>
      </c>
      <c r="BO39" s="64">
        <f>IFERROR(1/J39*(X39/H39),"0")</f>
        <v>5.7692307692307689E-2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8.3333333333333339</v>
      </c>
      <c r="X40" s="407">
        <f>IFERROR(X39/H39,"0")</f>
        <v>9</v>
      </c>
      <c r="Y40" s="407">
        <f>IFERROR(IF(Y39="",0,Y39),"0")</f>
        <v>6.7769999999999997E-2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5</v>
      </c>
      <c r="X41" s="407">
        <f>IFERROR(SUM(X39:X39),"0")</f>
        <v>5.3999999999999995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150</v>
      </c>
      <c r="X53" s="406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144</v>
      </c>
      <c r="X54" s="406">
        <f>IFERROR(IF(W54="",0,CEILING((W54/$H54),1)*$H54),"")</f>
        <v>145.80000000000001</v>
      </c>
      <c r="Y54" s="36">
        <f>IFERROR(IF(X54=0,"",ROUNDUP(X54/H54,0)*0.00753),"")</f>
        <v>0.40662000000000004</v>
      </c>
      <c r="Z54" s="56"/>
      <c r="AA54" s="57"/>
      <c r="AE54" s="64"/>
      <c r="BB54" s="80" t="s">
        <v>1</v>
      </c>
      <c r="BL54" s="64">
        <f>IFERROR(W54*I54/H54,"0")</f>
        <v>154.66666666666666</v>
      </c>
      <c r="BM54" s="64">
        <f>IFERROR(X54*I54/H54,"0")</f>
        <v>156.6</v>
      </c>
      <c r="BN54" s="64">
        <f>IFERROR(1/J54*(W54/H54),"0")</f>
        <v>0.34188034188034183</v>
      </c>
      <c r="BO54" s="64">
        <f>IFERROR(1/J54*(X54/H54),"0")</f>
        <v>0.34615384615384615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67.222222222222214</v>
      </c>
      <c r="X55" s="407">
        <f>IFERROR(X53/H53,"0")+IFERROR(X54/H54,"0")</f>
        <v>68</v>
      </c>
      <c r="Y55" s="407">
        <f>IFERROR(IF(Y53="",0,Y53),"0")+IFERROR(IF(Y54="",0,Y54),"0")</f>
        <v>0.71111999999999997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294</v>
      </c>
      <c r="X56" s="407">
        <f>IFERROR(SUM(X53:X54),"0")</f>
        <v>297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76</v>
      </c>
      <c r="X60" s="406">
        <f>IFERROR(IF(W60="",0,CEILING((W60/$H60),1)*$H60),"")</f>
        <v>86.4</v>
      </c>
      <c r="Y60" s="36">
        <f>IFERROR(IF(X60=0,"",ROUNDUP(X60/H60,0)*0.02175),"")</f>
        <v>0.17399999999999999</v>
      </c>
      <c r="Z60" s="56"/>
      <c r="AA60" s="57"/>
      <c r="AE60" s="64"/>
      <c r="BB60" s="82" t="s">
        <v>1</v>
      </c>
      <c r="BL60" s="64">
        <f>IFERROR(W60*I60/H60,"0")</f>
        <v>79.377777777777766</v>
      </c>
      <c r="BM60" s="64">
        <f>IFERROR(X60*I60/H60,"0")</f>
        <v>90.24</v>
      </c>
      <c r="BN60" s="64">
        <f>IFERROR(1/J60*(W60/H60),"0")</f>
        <v>0.12566137566137564</v>
      </c>
      <c r="BO60" s="64">
        <f>IFERROR(1/J60*(X60/H60),"0")</f>
        <v>0.14285714285714285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338</v>
      </c>
      <c r="X61" s="406">
        <f>IFERROR(IF(W61="",0,CEILING((W61/$H61),1)*$H61),"")</f>
        <v>342</v>
      </c>
      <c r="Y61" s="36">
        <f>IFERROR(IF(X61=0,"",ROUNDUP(X61/H61,0)*0.00937),"")</f>
        <v>0.71211999999999998</v>
      </c>
      <c r="Z61" s="56"/>
      <c r="AA61" s="57"/>
      <c r="AE61" s="64"/>
      <c r="BB61" s="83" t="s">
        <v>1</v>
      </c>
      <c r="BL61" s="64">
        <f>IFERROR(W61*I61/H61,"0")</f>
        <v>356.0266666666667</v>
      </c>
      <c r="BM61" s="64">
        <f>IFERROR(X61*I61/H61,"0")</f>
        <v>360.24</v>
      </c>
      <c r="BN61" s="64">
        <f>IFERROR(1/J61*(W61/H61),"0")</f>
        <v>0.625925925925926</v>
      </c>
      <c r="BO61" s="64">
        <f>IFERROR(1/J61*(X61/H61),"0")</f>
        <v>0.6333333333333333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82.148148148148152</v>
      </c>
      <c r="X63" s="407">
        <f>IFERROR(X59/H59,"0")+IFERROR(X60/H60,"0")+IFERROR(X61/H61,"0")+IFERROR(X62/H62,"0")</f>
        <v>84</v>
      </c>
      <c r="Y63" s="407">
        <f>IFERROR(IF(Y59="",0,Y59),"0")+IFERROR(IF(Y60="",0,Y60),"0")+IFERROR(IF(Y61="",0,Y61),"0")+IFERROR(IF(Y62="",0,Y62),"0")</f>
        <v>0.88612000000000002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414</v>
      </c>
      <c r="X64" s="407">
        <f>IFERROR(SUM(X59:X62),"0")</f>
        <v>428.4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50</v>
      </c>
      <c r="X71" s="406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85</v>
      </c>
      <c r="X74" s="406">
        <f t="shared" si="6"/>
        <v>87</v>
      </c>
      <c r="Y74" s="36">
        <f>IFERROR(IF(X74=0,"",ROUNDUP(X74/H74,0)*0.00753),"")</f>
        <v>0.21837000000000001</v>
      </c>
      <c r="Z74" s="56"/>
      <c r="AA74" s="57"/>
      <c r="AE74" s="64"/>
      <c r="BB74" s="92" t="s">
        <v>1</v>
      </c>
      <c r="BL74" s="64">
        <f t="shared" si="8"/>
        <v>90.666666666666671</v>
      </c>
      <c r="BM74" s="64">
        <f t="shared" si="9"/>
        <v>92.800000000000011</v>
      </c>
      <c r="BN74" s="64">
        <f t="shared" si="10"/>
        <v>0.18162393162393162</v>
      </c>
      <c r="BO74" s="64">
        <f t="shared" si="11"/>
        <v>0.1858974358974359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220</v>
      </c>
      <c r="X76" s="406">
        <f t="shared" si="6"/>
        <v>220</v>
      </c>
      <c r="Y76" s="36">
        <f t="shared" si="12"/>
        <v>0.51534999999999997</v>
      </c>
      <c r="Z76" s="56"/>
      <c r="AA76" s="57"/>
      <c r="AE76" s="64"/>
      <c r="BB76" s="94" t="s">
        <v>1</v>
      </c>
      <c r="BL76" s="64">
        <f t="shared" si="8"/>
        <v>233.20000000000002</v>
      </c>
      <c r="BM76" s="64">
        <f t="shared" si="9"/>
        <v>233.20000000000002</v>
      </c>
      <c r="BN76" s="64">
        <f t="shared" si="10"/>
        <v>0.45833333333333331</v>
      </c>
      <c r="BO76" s="64">
        <f t="shared" si="11"/>
        <v>0.45833333333333331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140</v>
      </c>
      <c r="X77" s="406">
        <f t="shared" si="6"/>
        <v>140</v>
      </c>
      <c r="Y77" s="36">
        <f t="shared" si="12"/>
        <v>0.32795000000000002</v>
      </c>
      <c r="Z77" s="56"/>
      <c r="AA77" s="57"/>
      <c r="AE77" s="64"/>
      <c r="BB77" s="95" t="s">
        <v>1</v>
      </c>
      <c r="BL77" s="64">
        <f t="shared" si="8"/>
        <v>148.4</v>
      </c>
      <c r="BM77" s="64">
        <f t="shared" si="9"/>
        <v>148.4</v>
      </c>
      <c r="BN77" s="64">
        <f t="shared" si="10"/>
        <v>0.29166666666666669</v>
      </c>
      <c r="BO77" s="64">
        <f t="shared" si="11"/>
        <v>0.29166666666666669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293</v>
      </c>
      <c r="X81" s="406">
        <f t="shared" si="6"/>
        <v>297</v>
      </c>
      <c r="Y81" s="36">
        <f t="shared" si="12"/>
        <v>0.61841999999999997</v>
      </c>
      <c r="Z81" s="56"/>
      <c r="AA81" s="57"/>
      <c r="AE81" s="64"/>
      <c r="BB81" s="99" t="s">
        <v>1</v>
      </c>
      <c r="BL81" s="64">
        <f t="shared" si="8"/>
        <v>306.67333333333335</v>
      </c>
      <c r="BM81" s="64">
        <f t="shared" si="9"/>
        <v>310.85999999999996</v>
      </c>
      <c r="BN81" s="64">
        <f t="shared" si="10"/>
        <v>0.54259259259259263</v>
      </c>
      <c r="BO81" s="64">
        <f t="shared" si="11"/>
        <v>0.55000000000000004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225</v>
      </c>
      <c r="X86" s="406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256.82407407407408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259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2.4004099999999999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1073</v>
      </c>
      <c r="X89" s="407">
        <f>IFERROR(SUM(X67:X87),"0")</f>
        <v>1083.8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36</v>
      </c>
      <c r="X93" s="406">
        <f>IFERROR(IF(W93="",0,CEILING((W93/$H93),1)*$H93),"")</f>
        <v>36</v>
      </c>
      <c r="Y93" s="36">
        <f>IFERROR(IF(X93=0,"",ROUNDUP(X93/H93,0)*0.00502),"")</f>
        <v>7.5300000000000006E-2</v>
      </c>
      <c r="Z93" s="56"/>
      <c r="AA93" s="57"/>
      <c r="AE93" s="64"/>
      <c r="BB93" s="108" t="s">
        <v>1</v>
      </c>
      <c r="BL93" s="64">
        <f>IFERROR(W93*I93/H93,"0")</f>
        <v>37.5</v>
      </c>
      <c r="BM93" s="64">
        <f>IFERROR(X93*I93/H93,"0")</f>
        <v>37.5</v>
      </c>
      <c r="BN93" s="64">
        <f>IFERROR(1/J93*(W93/H93),"0")</f>
        <v>6.4102564102564111E-2</v>
      </c>
      <c r="BO93" s="64">
        <f>IFERROR(1/J93*(X93/H93),"0")</f>
        <v>6.4102564102564111E-2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15</v>
      </c>
      <c r="X95" s="407">
        <f>IFERROR(X91/H91,"0")+IFERROR(X92/H92,"0")+IFERROR(X93/H93,"0")+IFERROR(X94/H94,"0")</f>
        <v>15</v>
      </c>
      <c r="Y95" s="407">
        <f>IFERROR(IF(Y91="",0,Y91),"0")+IFERROR(IF(Y92="",0,Y92),"0")+IFERROR(IF(Y93="",0,Y93),"0")+IFERROR(IF(Y94="",0,Y94),"0")</f>
        <v>7.5300000000000006E-2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36</v>
      </c>
      <c r="X96" s="407">
        <f>IFERROR(SUM(X91:X94),"0")</f>
        <v>36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30</v>
      </c>
      <c r="X111" s="406">
        <f t="shared" si="18"/>
        <v>30</v>
      </c>
      <c r="Y111" s="36">
        <f>IFERROR(IF(X111=0,"",ROUNDUP(X111/H111,0)*0.00753),"")</f>
        <v>7.5300000000000006E-2</v>
      </c>
      <c r="Z111" s="56"/>
      <c r="AA111" s="57"/>
      <c r="AE111" s="64"/>
      <c r="BB111" s="120" t="s">
        <v>1</v>
      </c>
      <c r="BL111" s="64">
        <f t="shared" si="19"/>
        <v>32.78</v>
      </c>
      <c r="BM111" s="64">
        <f t="shared" si="20"/>
        <v>32.78</v>
      </c>
      <c r="BN111" s="64">
        <f t="shared" si="21"/>
        <v>6.4102564102564097E-2</v>
      </c>
      <c r="BO111" s="64">
        <f t="shared" si="22"/>
        <v>6.4102564102564097E-2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270</v>
      </c>
      <c r="X114" s="406">
        <f t="shared" si="18"/>
        <v>270</v>
      </c>
      <c r="Y114" s="36">
        <f>IFERROR(IF(X114=0,"",ROUNDUP(X114/H114,0)*0.00753),"")</f>
        <v>0.753</v>
      </c>
      <c r="Z114" s="56"/>
      <c r="AA114" s="57"/>
      <c r="AE114" s="64"/>
      <c r="BB114" s="123" t="s">
        <v>1</v>
      </c>
      <c r="BL114" s="64">
        <f t="shared" si="19"/>
        <v>297.19999999999993</v>
      </c>
      <c r="BM114" s="64">
        <f t="shared" si="20"/>
        <v>297.19999999999993</v>
      </c>
      <c r="BN114" s="64">
        <f t="shared" si="21"/>
        <v>0.64102564102564097</v>
      </c>
      <c r="BO114" s="64">
        <f t="shared" si="22"/>
        <v>0.64102564102564097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60</v>
      </c>
      <c r="X119" s="406">
        <f t="shared" si="18"/>
        <v>60</v>
      </c>
      <c r="Y119" s="36">
        <f>IFERROR(IF(X119=0,"",ROUNDUP(X119/H119,0)*0.00753),"")</f>
        <v>0.15060000000000001</v>
      </c>
      <c r="Z119" s="56"/>
      <c r="AA119" s="57"/>
      <c r="AE119" s="64"/>
      <c r="BB119" s="128" t="s">
        <v>1</v>
      </c>
      <c r="BL119" s="64">
        <f t="shared" si="19"/>
        <v>65.44</v>
      </c>
      <c r="BM119" s="64">
        <f t="shared" si="20"/>
        <v>65.44</v>
      </c>
      <c r="BN119" s="64">
        <f t="shared" si="21"/>
        <v>0.12820512820512819</v>
      </c>
      <c r="BO119" s="64">
        <f t="shared" si="22"/>
        <v>0.12820512820512819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130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130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0.9789000000000001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360</v>
      </c>
      <c r="X124" s="407">
        <f>IFERROR(SUM(X108:X122),"0")</f>
        <v>360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270</v>
      </c>
      <c r="X139" s="406">
        <f>IFERROR(IF(W139="",0,CEILING((W139/$H139),1)*$H139),"")</f>
        <v>270</v>
      </c>
      <c r="Y139" s="36">
        <f>IFERROR(IF(X139=0,"",ROUNDUP(X139/H139,0)*0.00753),"")</f>
        <v>0.753</v>
      </c>
      <c r="Z139" s="56"/>
      <c r="AA139" s="57"/>
      <c r="AE139" s="64"/>
      <c r="BB139" s="141" t="s">
        <v>1</v>
      </c>
      <c r="BL139" s="64">
        <f>IFERROR(W139*I139/H139,"0")</f>
        <v>297.19999999999993</v>
      </c>
      <c r="BM139" s="64">
        <f>IFERROR(X139*I139/H139,"0")</f>
        <v>297.19999999999993</v>
      </c>
      <c r="BN139" s="64">
        <f>IFERROR(1/J139*(W139/H139),"0")</f>
        <v>0.64102564102564097</v>
      </c>
      <c r="BO139" s="64">
        <f>IFERROR(1/J139*(X139/H139),"0")</f>
        <v>0.64102564102564097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100</v>
      </c>
      <c r="X141" s="407">
        <f>IFERROR(X136/H136,"0")+IFERROR(X137/H137,"0")+IFERROR(X138/H138,"0")+IFERROR(X139/H139,"0")+IFERROR(X140/H140,"0")</f>
        <v>100</v>
      </c>
      <c r="Y141" s="407">
        <f>IFERROR(IF(Y136="",0,Y136),"0")+IFERROR(IF(Y137="",0,Y137),"0")+IFERROR(IF(Y138="",0,Y138),"0")+IFERROR(IF(Y139="",0,Y139),"0")+IFERROR(IF(Y140="",0,Y140),"0")</f>
        <v>0.753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270</v>
      </c>
      <c r="X142" s="407">
        <f>IFERROR(SUM(X136:X140),"0")</f>
        <v>270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53</v>
      </c>
      <c r="X158" s="406">
        <f t="shared" si="28"/>
        <v>54.6</v>
      </c>
      <c r="Y158" s="36">
        <f>IFERROR(IF(X158=0,"",ROUNDUP(X158/H158,0)*0.00502),"")</f>
        <v>0.13052</v>
      </c>
      <c r="Z158" s="56"/>
      <c r="AA158" s="57"/>
      <c r="AE158" s="64"/>
      <c r="BB158" s="151" t="s">
        <v>1</v>
      </c>
      <c r="BL158" s="64">
        <f t="shared" si="29"/>
        <v>56.280952380952378</v>
      </c>
      <c r="BM158" s="64">
        <f t="shared" si="30"/>
        <v>57.98</v>
      </c>
      <c r="BN158" s="64">
        <f t="shared" si="31"/>
        <v>0.10785510785510787</v>
      </c>
      <c r="BO158" s="64">
        <f t="shared" si="32"/>
        <v>0.11111111111111112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65</v>
      </c>
      <c r="X161" s="406">
        <f t="shared" si="28"/>
        <v>65.100000000000009</v>
      </c>
      <c r="Y161" s="36">
        <f>IFERROR(IF(X161=0,"",ROUNDUP(X161/H161,0)*0.00502),"")</f>
        <v>0.15562000000000001</v>
      </c>
      <c r="Z161" s="56"/>
      <c r="AA161" s="57"/>
      <c r="AE161" s="64"/>
      <c r="BB161" s="154" t="s">
        <v>1</v>
      </c>
      <c r="BL161" s="64">
        <f t="shared" si="29"/>
        <v>68.095238095238088</v>
      </c>
      <c r="BM161" s="64">
        <f t="shared" si="30"/>
        <v>68.200000000000017</v>
      </c>
      <c r="BN161" s="64">
        <f t="shared" si="31"/>
        <v>0.1322751322751323</v>
      </c>
      <c r="BO161" s="64">
        <f t="shared" si="32"/>
        <v>0.13247863247863251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56.19047619047619</v>
      </c>
      <c r="X164" s="407">
        <f>IFERROR(X155/H155,"0")+IFERROR(X156/H156,"0")+IFERROR(X157/H157,"0")+IFERROR(X158/H158,"0")+IFERROR(X159/H159,"0")+IFERROR(X160/H160,"0")+IFERROR(X161/H161,"0")+IFERROR(X162/H162,"0")+IFERROR(X163/H163,"0")</f>
        <v>57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0.28614000000000001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118</v>
      </c>
      <c r="X165" s="407">
        <f>IFERROR(SUM(X155:X163),"0")</f>
        <v>119.70000000000002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48</v>
      </c>
      <c r="X195" s="406">
        <f t="shared" si="38"/>
        <v>48</v>
      </c>
      <c r="Y195" s="36">
        <f>IFERROR(IF(X195=0,"",ROUNDUP(X195/H195,0)*0.00753),"")</f>
        <v>0.15060000000000001</v>
      </c>
      <c r="Z195" s="56"/>
      <c r="AA195" s="57"/>
      <c r="AE195" s="64"/>
      <c r="BB195" s="175" t="s">
        <v>1</v>
      </c>
      <c r="BL195" s="64">
        <f t="shared" si="39"/>
        <v>53.440000000000005</v>
      </c>
      <c r="BM195" s="64">
        <f t="shared" si="40"/>
        <v>53.440000000000005</v>
      </c>
      <c r="BN195" s="64">
        <f t="shared" si="41"/>
        <v>0.12820512820512819</v>
      </c>
      <c r="BO195" s="64">
        <f t="shared" si="42"/>
        <v>0.12820512820512819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72</v>
      </c>
      <c r="X197" s="406">
        <f t="shared" si="38"/>
        <v>72</v>
      </c>
      <c r="Y197" s="36">
        <f>IFERROR(IF(X197=0,"",ROUNDUP(X197/H197,0)*0.00753),"")</f>
        <v>0.22590000000000002</v>
      </c>
      <c r="Z197" s="56"/>
      <c r="AA197" s="57"/>
      <c r="AE197" s="64"/>
      <c r="BB197" s="177" t="s">
        <v>1</v>
      </c>
      <c r="BL197" s="64">
        <f t="shared" si="39"/>
        <v>78.000000000000014</v>
      </c>
      <c r="BM197" s="64">
        <f t="shared" si="40"/>
        <v>78.000000000000014</v>
      </c>
      <c r="BN197" s="64">
        <f t="shared" si="41"/>
        <v>0.19230769230769229</v>
      </c>
      <c r="BO197" s="64">
        <f t="shared" si="42"/>
        <v>0.19230769230769229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240</v>
      </c>
      <c r="X201" s="406">
        <f t="shared" si="38"/>
        <v>240</v>
      </c>
      <c r="Y201" s="36">
        <f t="shared" si="43"/>
        <v>0.753</v>
      </c>
      <c r="Z201" s="56"/>
      <c r="AA201" s="57"/>
      <c r="AE201" s="64"/>
      <c r="BB201" s="181" t="s">
        <v>1</v>
      </c>
      <c r="BL201" s="64">
        <f t="shared" si="39"/>
        <v>267.20000000000005</v>
      </c>
      <c r="BM201" s="64">
        <f t="shared" si="40"/>
        <v>267.20000000000005</v>
      </c>
      <c r="BN201" s="64">
        <f t="shared" si="41"/>
        <v>0.64102564102564097</v>
      </c>
      <c r="BO201" s="64">
        <f t="shared" si="42"/>
        <v>0.64102564102564097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140</v>
      </c>
      <c r="X202" s="406">
        <f t="shared" si="38"/>
        <v>141.6</v>
      </c>
      <c r="Y202" s="36">
        <f t="shared" si="43"/>
        <v>0.44427</v>
      </c>
      <c r="Z202" s="56"/>
      <c r="AA202" s="57"/>
      <c r="AE202" s="64"/>
      <c r="BB202" s="182" t="s">
        <v>1</v>
      </c>
      <c r="BL202" s="64">
        <f t="shared" si="39"/>
        <v>155.8666666666667</v>
      </c>
      <c r="BM202" s="64">
        <f t="shared" si="40"/>
        <v>157.64800000000002</v>
      </c>
      <c r="BN202" s="64">
        <f t="shared" si="41"/>
        <v>0.37393162393162394</v>
      </c>
      <c r="BO202" s="64">
        <f t="shared" si="42"/>
        <v>0.37820512820512819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208.33333333333334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209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1.5737700000000001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500</v>
      </c>
      <c r="X207" s="407">
        <f>IFERROR(SUM(X189:X205),"0")</f>
        <v>501.6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70</v>
      </c>
      <c r="X211" s="406">
        <f>IFERROR(IF(W211="",0,CEILING((W211/$H211),1)*$H211),"")</f>
        <v>70.400000000000006</v>
      </c>
      <c r="Y211" s="36">
        <f>IFERROR(IF(X211=0,"",ROUNDUP(X211/H211,0)*0.00937),"")</f>
        <v>0.20613999999999999</v>
      </c>
      <c r="Z211" s="56"/>
      <c r="AA211" s="57"/>
      <c r="AE211" s="64"/>
      <c r="BB211" s="188" t="s">
        <v>1</v>
      </c>
      <c r="BL211" s="64">
        <f>IFERROR(W211*I211/H211,"0")</f>
        <v>75.818749999999994</v>
      </c>
      <c r="BM211" s="64">
        <f>IFERROR(X211*I211/H211,"0")</f>
        <v>76.25200000000001</v>
      </c>
      <c r="BN211" s="64">
        <f>IFERROR(1/J211*(W211/H211),"0")</f>
        <v>0.18229166666666666</v>
      </c>
      <c r="BO211" s="64">
        <f>IFERROR(1/J211*(X211/H211),"0")</f>
        <v>0.18333333333333332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12</v>
      </c>
      <c r="X212" s="406">
        <f>IFERROR(IF(W212="",0,CEILING((W212/$H212),1)*$H212),"")</f>
        <v>12</v>
      </c>
      <c r="Y212" s="36">
        <f>IFERROR(IF(X212=0,"",ROUNDUP(X212/H212,0)*0.00753),"")</f>
        <v>3.7650000000000003E-2</v>
      </c>
      <c r="Z212" s="56"/>
      <c r="AA212" s="57"/>
      <c r="AE212" s="64"/>
      <c r="BB212" s="189" t="s">
        <v>1</v>
      </c>
      <c r="BL212" s="64">
        <f>IFERROR(W212*I212/H212,"0")</f>
        <v>13.360000000000001</v>
      </c>
      <c r="BM212" s="64">
        <f>IFERROR(X212*I212/H212,"0")</f>
        <v>13.360000000000001</v>
      </c>
      <c r="BN212" s="64">
        <f>IFERROR(1/J212*(W212/H212),"0")</f>
        <v>3.2051282051282048E-2</v>
      </c>
      <c r="BO212" s="64">
        <f>IFERROR(1/J212*(X212/H212),"0")</f>
        <v>3.2051282051282048E-2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17</v>
      </c>
      <c r="X213" s="406">
        <f>IFERROR(IF(W213="",0,CEILING((W213/$H213),1)*$H213),"")</f>
        <v>19.2</v>
      </c>
      <c r="Y213" s="36">
        <f>IFERROR(IF(X213=0,"",ROUNDUP(X213/H213,0)*0.00753),"")</f>
        <v>6.0240000000000002E-2</v>
      </c>
      <c r="Z213" s="56"/>
      <c r="AA213" s="57"/>
      <c r="AE213" s="64"/>
      <c r="BB213" s="190" t="s">
        <v>1</v>
      </c>
      <c r="BL213" s="64">
        <f>IFERROR(W213*I213/H213,"0")</f>
        <v>18.926666666666666</v>
      </c>
      <c r="BM213" s="64">
        <f>IFERROR(X213*I213/H213,"0")</f>
        <v>21.376000000000001</v>
      </c>
      <c r="BN213" s="64">
        <f>IFERROR(1/J213*(W213/H213),"0")</f>
        <v>4.5405982905982911E-2</v>
      </c>
      <c r="BO213" s="64">
        <f>IFERROR(1/J213*(X213/H213),"0")</f>
        <v>5.128205128205128E-2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33.958333333333336</v>
      </c>
      <c r="X214" s="407">
        <f>IFERROR(X209/H209,"0")+IFERROR(X210/H210,"0")+IFERROR(X211/H211,"0")+IFERROR(X212/H212,"0")+IFERROR(X213/H213,"0")</f>
        <v>35</v>
      </c>
      <c r="Y214" s="407">
        <f>IFERROR(IF(Y209="",0,Y209),"0")+IFERROR(IF(Y210="",0,Y210),"0")+IFERROR(IF(Y211="",0,Y211),"0")+IFERROR(IF(Y212="",0,Y212),"0")+IFERROR(IF(Y213="",0,Y213),"0")</f>
        <v>0.30403000000000002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99</v>
      </c>
      <c r="X215" s="407">
        <f>IFERROR(SUM(X209:X213),"0")</f>
        <v>101.60000000000001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64</v>
      </c>
      <c r="X223" s="406">
        <f t="shared" si="44"/>
        <v>64</v>
      </c>
      <c r="Y223" s="36">
        <f>IFERROR(IF(X223=0,"",ROUNDUP(X223/H223,0)*0.00937),"")</f>
        <v>0.14992</v>
      </c>
      <c r="Z223" s="56"/>
      <c r="AA223" s="57"/>
      <c r="AE223" s="64"/>
      <c r="BB223" s="196" t="s">
        <v>1</v>
      </c>
      <c r="BL223" s="64">
        <f t="shared" si="45"/>
        <v>67.84</v>
      </c>
      <c r="BM223" s="64">
        <f t="shared" si="46"/>
        <v>67.84</v>
      </c>
      <c r="BN223" s="64">
        <f t="shared" si="47"/>
        <v>0.13333333333333333</v>
      </c>
      <c r="BO223" s="64">
        <f t="shared" si="48"/>
        <v>0.13333333333333333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16</v>
      </c>
      <c r="X225" s="407">
        <f>IFERROR(X218/H218,"0")+IFERROR(X219/H219,"0")+IFERROR(X220/H220,"0")+IFERROR(X221/H221,"0")+IFERROR(X222/H222,"0")+IFERROR(X223/H223,"0")+IFERROR(X224/H224,"0")</f>
        <v>16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0.14992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64</v>
      </c>
      <c r="X226" s="407">
        <f>IFERROR(SUM(X218:X224),"0")</f>
        <v>64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44</v>
      </c>
      <c r="X228" s="406">
        <f>IFERROR(IF(W228="",0,CEILING((W228/$H228),1)*$H228),"")</f>
        <v>44.1</v>
      </c>
      <c r="Y228" s="36">
        <f>IFERROR(IF(X228=0,"",ROUNDUP(X228/H228,0)*0.00502),"")</f>
        <v>0.10542</v>
      </c>
      <c r="Z228" s="56"/>
      <c r="AA228" s="57"/>
      <c r="AE228" s="64"/>
      <c r="BB228" s="198" t="s">
        <v>1</v>
      </c>
      <c r="BL228" s="64">
        <f>IFERROR(W228*I228/H228,"0")</f>
        <v>46.095238095238102</v>
      </c>
      <c r="BM228" s="64">
        <f>IFERROR(X228*I228/H228,"0")</f>
        <v>46.2</v>
      </c>
      <c r="BN228" s="64">
        <f>IFERROR(1/J228*(W228/H228),"0")</f>
        <v>8.9540089540089546E-2</v>
      </c>
      <c r="BO228" s="64">
        <f>IFERROR(1/J228*(X228/H228),"0")</f>
        <v>8.9743589743589758E-2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20.952380952380953</v>
      </c>
      <c r="X230" s="407">
        <f>IFERROR(X228/H228,"0")+IFERROR(X229/H229,"0")</f>
        <v>21</v>
      </c>
      <c r="Y230" s="407">
        <f>IFERROR(IF(Y228="",0,Y228),"0")+IFERROR(IF(Y229="",0,Y229),"0")</f>
        <v>0.10542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44</v>
      </c>
      <c r="X231" s="407">
        <f>IFERROR(SUM(X228:X229),"0")</f>
        <v>44.1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40</v>
      </c>
      <c r="X237" s="406">
        <f t="shared" si="49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50"/>
        <v>42.400000000000006</v>
      </c>
      <c r="BM237" s="64">
        <f t="shared" si="51"/>
        <v>42.400000000000006</v>
      </c>
      <c r="BN237" s="64">
        <f t="shared" si="52"/>
        <v>8.3333333333333329E-2</v>
      </c>
      <c r="BO237" s="64">
        <f t="shared" si="53"/>
        <v>8.3333333333333329E-2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40</v>
      </c>
      <c r="X239" s="406">
        <f t="shared" si="49"/>
        <v>40</v>
      </c>
      <c r="Y239" s="36">
        <f>IFERROR(IF(X239=0,"",ROUNDUP(X239/H239,0)*0.00937),"")</f>
        <v>9.3700000000000006E-2</v>
      </c>
      <c r="Z239" s="56"/>
      <c r="AA239" s="57"/>
      <c r="AE239" s="64"/>
      <c r="BB239" s="205" t="s">
        <v>1</v>
      </c>
      <c r="BL239" s="64">
        <f t="shared" si="50"/>
        <v>42.400000000000006</v>
      </c>
      <c r="BM239" s="64">
        <f t="shared" si="51"/>
        <v>42.400000000000006</v>
      </c>
      <c r="BN239" s="64">
        <f t="shared" si="52"/>
        <v>8.3333333333333329E-2</v>
      </c>
      <c r="BO239" s="64">
        <f t="shared" si="53"/>
        <v>8.3333333333333329E-2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20</v>
      </c>
      <c r="X240" s="407">
        <f>IFERROR(X234/H234,"0")+IFERROR(X235/H235,"0")+IFERROR(X236/H236,"0")+IFERROR(X237/H237,"0")+IFERROR(X238/H238,"0")+IFERROR(X239/H239,"0")</f>
        <v>20</v>
      </c>
      <c r="Y240" s="407">
        <f>IFERROR(IF(Y234="",0,Y234),"0")+IFERROR(IF(Y235="",0,Y235),"0")+IFERROR(IF(Y236="",0,Y236),"0")+IFERROR(IF(Y237="",0,Y237),"0")+IFERROR(IF(Y238="",0,Y238),"0")+IFERROR(IF(Y239="",0,Y239),"0")</f>
        <v>0.18740000000000001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80</v>
      </c>
      <c r="X241" s="407">
        <f>IFERROR(SUM(X234:X239),"0")</f>
        <v>80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15</v>
      </c>
      <c r="X248" s="406">
        <f t="shared" si="54"/>
        <v>15</v>
      </c>
      <c r="Y248" s="36">
        <f t="shared" ref="Y248:Y253" si="59">IFERROR(IF(X248=0,"",ROUNDUP(X248/H248,0)*0.00937),"")</f>
        <v>2.811E-2</v>
      </c>
      <c r="Z248" s="56"/>
      <c r="AA248" s="57"/>
      <c r="AE248" s="64"/>
      <c r="BB248" s="210" t="s">
        <v>1</v>
      </c>
      <c r="BL248" s="64">
        <f t="shared" si="55"/>
        <v>15.63</v>
      </c>
      <c r="BM248" s="64">
        <f t="shared" si="56"/>
        <v>15.63</v>
      </c>
      <c r="BN248" s="64">
        <f t="shared" si="57"/>
        <v>2.5000000000000001E-2</v>
      </c>
      <c r="BO248" s="64">
        <f t="shared" si="58"/>
        <v>2.5000000000000001E-2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3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3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2.811E-2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15</v>
      </c>
      <c r="X255" s="407">
        <f>IFERROR(SUM(X244:X253),"0")</f>
        <v>15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70</v>
      </c>
      <c r="X257" s="406">
        <f>IFERROR(IF(W257="",0,CEILING((W257/$H257),1)*$H257),"")</f>
        <v>71.400000000000006</v>
      </c>
      <c r="Y257" s="36">
        <f>IFERROR(IF(X257=0,"",ROUNDUP(X257/H257,0)*0.00753),"")</f>
        <v>0.12801000000000001</v>
      </c>
      <c r="Z257" s="56"/>
      <c r="AA257" s="57"/>
      <c r="AE257" s="64"/>
      <c r="BB257" s="216" t="s">
        <v>1</v>
      </c>
      <c r="BL257" s="64">
        <f>IFERROR(W257*I257/H257,"0")</f>
        <v>74.333333333333329</v>
      </c>
      <c r="BM257" s="64">
        <f>IFERROR(X257*I257/H257,"0")</f>
        <v>75.820000000000007</v>
      </c>
      <c r="BN257" s="64">
        <f>IFERROR(1/J257*(W257/H257),"0")</f>
        <v>0.10683760683760682</v>
      </c>
      <c r="BO257" s="64">
        <f>IFERROR(1/J257*(X257/H257),"0")</f>
        <v>0.10897435897435898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200</v>
      </c>
      <c r="X258" s="406">
        <f>IFERROR(IF(W258="",0,CEILING((W258/$H258),1)*$H258),"")</f>
        <v>201.60000000000002</v>
      </c>
      <c r="Y258" s="36">
        <f>IFERROR(IF(X258=0,"",ROUNDUP(X258/H258,0)*0.00753),"")</f>
        <v>0.36143999999999998</v>
      </c>
      <c r="Z258" s="56"/>
      <c r="AA258" s="57"/>
      <c r="AE258" s="64"/>
      <c r="BB258" s="217" t="s">
        <v>1</v>
      </c>
      <c r="BL258" s="64">
        <f>IFERROR(W258*I258/H258,"0")</f>
        <v>212.38095238095238</v>
      </c>
      <c r="BM258" s="64">
        <f>IFERROR(X258*I258/H258,"0")</f>
        <v>214.08</v>
      </c>
      <c r="BN258" s="64">
        <f>IFERROR(1/J258*(W258/H258),"0")</f>
        <v>0.30525030525030528</v>
      </c>
      <c r="BO258" s="64">
        <f>IFERROR(1/J258*(X258/H258),"0")</f>
        <v>0.30769230769230771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35</v>
      </c>
      <c r="X259" s="406">
        <f>IFERROR(IF(W259="",0,CEILING((W259/$H259),1)*$H259),"")</f>
        <v>35.700000000000003</v>
      </c>
      <c r="Y259" s="36">
        <f>IFERROR(IF(X259=0,"",ROUNDUP(X259/H259,0)*0.00502),"")</f>
        <v>8.5339999999999999E-2</v>
      </c>
      <c r="Z259" s="56"/>
      <c r="AA259" s="57"/>
      <c r="AE259" s="64"/>
      <c r="BB259" s="218" t="s">
        <v>1</v>
      </c>
      <c r="BL259" s="64">
        <f>IFERROR(W259*I259/H259,"0")</f>
        <v>37.166666666666664</v>
      </c>
      <c r="BM259" s="64">
        <f>IFERROR(X259*I259/H259,"0")</f>
        <v>37.910000000000004</v>
      </c>
      <c r="BN259" s="64">
        <f>IFERROR(1/J259*(W259/H259),"0")</f>
        <v>7.1225071225071226E-2</v>
      </c>
      <c r="BO259" s="64">
        <f>IFERROR(1/J259*(X259/H259),"0")</f>
        <v>7.2649572649572655E-2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80.952380952380935</v>
      </c>
      <c r="X261" s="407">
        <f>IFERROR(X257/H257,"0")+IFERROR(X258/H258,"0")+IFERROR(X259/H259,"0")+IFERROR(X260/H260,"0")</f>
        <v>82</v>
      </c>
      <c r="Y261" s="407">
        <f>IFERROR(IF(Y257="",0,Y257),"0")+IFERROR(IF(Y258="",0,Y258),"0")+IFERROR(IF(Y259="",0,Y259),"0")+IFERROR(IF(Y260="",0,Y260),"0")</f>
        <v>0.57479000000000002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305</v>
      </c>
      <c r="X262" s="407">
        <f>IFERROR(SUM(X257:X260),"0")</f>
        <v>308.7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240</v>
      </c>
      <c r="X264" s="406">
        <f t="shared" ref="X264:X273" si="60">IFERROR(IF(W264="",0,CEILING((W264/$H264),1)*$H264),"")</f>
        <v>241.79999999999998</v>
      </c>
      <c r="Y264" s="36">
        <f>IFERROR(IF(X264=0,"",ROUNDUP(X264/H264,0)*0.02175),"")</f>
        <v>0.6742499999999999</v>
      </c>
      <c r="Z264" s="56"/>
      <c r="AA264" s="57"/>
      <c r="AE264" s="64"/>
      <c r="BB264" s="220" t="s">
        <v>1</v>
      </c>
      <c r="BL264" s="64">
        <f t="shared" ref="BL264:BL273" si="61">IFERROR(W264*I264/H264,"0")</f>
        <v>257.16923076923081</v>
      </c>
      <c r="BM264" s="64">
        <f t="shared" ref="BM264:BM273" si="62">IFERROR(X264*I264/H264,"0")</f>
        <v>259.09800000000001</v>
      </c>
      <c r="BN264" s="64">
        <f t="shared" ref="BN264:BN273" si="63">IFERROR(1/J264*(W264/H264),"0")</f>
        <v>0.54945054945054939</v>
      </c>
      <c r="BO264" s="64">
        <f t="shared" ref="BO264:BO273" si="64">IFERROR(1/J264*(X264/H264),"0")</f>
        <v>0.55357142857142849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180</v>
      </c>
      <c r="X269" s="406">
        <f t="shared" si="60"/>
        <v>180</v>
      </c>
      <c r="Y269" s="36">
        <f>IFERROR(IF(X269=0,"",ROUNDUP(X269/H269,0)*0.00937),"")</f>
        <v>0.46849999999999997</v>
      </c>
      <c r="Z269" s="56"/>
      <c r="AA269" s="57"/>
      <c r="AE269" s="64"/>
      <c r="BB269" s="225" t="s">
        <v>1</v>
      </c>
      <c r="BL269" s="64">
        <f t="shared" si="61"/>
        <v>193.79999999999998</v>
      </c>
      <c r="BM269" s="64">
        <f t="shared" si="62"/>
        <v>193.79999999999998</v>
      </c>
      <c r="BN269" s="64">
        <f t="shared" si="63"/>
        <v>0.41666666666666669</v>
      </c>
      <c r="BO269" s="64">
        <f t="shared" si="64"/>
        <v>0.41666666666666669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80.769230769230774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81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1.1427499999999999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420</v>
      </c>
      <c r="X275" s="407">
        <f>IFERROR(SUM(X264:X273),"0")</f>
        <v>421.79999999999995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70</v>
      </c>
      <c r="X278" s="406">
        <f>IFERROR(IF(W278="",0,CEILING((W278/$H278),1)*$H278),"")</f>
        <v>70.2</v>
      </c>
      <c r="Y278" s="36">
        <f>IFERROR(IF(X278=0,"",ROUNDUP(X278/H278,0)*0.02175),"")</f>
        <v>0.19574999999999998</v>
      </c>
      <c r="Z278" s="56"/>
      <c r="AA278" s="57"/>
      <c r="AE278" s="64"/>
      <c r="BB278" s="231" t="s">
        <v>1</v>
      </c>
      <c r="BL278" s="64">
        <f>IFERROR(W278*I278/H278,"0")</f>
        <v>75.061538461538461</v>
      </c>
      <c r="BM278" s="64">
        <f>IFERROR(X278*I278/H278,"0")</f>
        <v>75.27600000000001</v>
      </c>
      <c r="BN278" s="64">
        <f>IFERROR(1/J278*(W278/H278),"0")</f>
        <v>0.16025641025641024</v>
      </c>
      <c r="BO278" s="64">
        <f>IFERROR(1/J278*(X278/H278),"0")</f>
        <v>0.1607142857142857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8.9743589743589745</v>
      </c>
      <c r="X280" s="407">
        <f>IFERROR(X277/H277,"0")+IFERROR(X278/H278,"0")+IFERROR(X279/H279,"0")</f>
        <v>9</v>
      </c>
      <c r="Y280" s="407">
        <f>IFERROR(IF(Y277="",0,Y277),"0")+IFERROR(IF(Y278="",0,Y278),"0")+IFERROR(IF(Y279="",0,Y279),"0")</f>
        <v>0.19574999999999998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70</v>
      </c>
      <c r="X281" s="407">
        <f>IFERROR(SUM(X277:X279),"0")</f>
        <v>70.2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26</v>
      </c>
      <c r="X312" s="406">
        <f>IFERROR(IF(W312="",0,CEILING((W312/$H312),1)*$H312),"")</f>
        <v>27</v>
      </c>
      <c r="Y312" s="36">
        <f>IFERROR(IF(X312=0,"",ROUNDUP(X312/H312,0)*0.00753),"")</f>
        <v>0.11295000000000001</v>
      </c>
      <c r="Z312" s="56"/>
      <c r="AA312" s="57"/>
      <c r="AE312" s="64"/>
      <c r="BB312" s="248" t="s">
        <v>1</v>
      </c>
      <c r="BL312" s="64">
        <f>IFERROR(W312*I312/H312,"0")</f>
        <v>29.582222222222224</v>
      </c>
      <c r="BM312" s="64">
        <f>IFERROR(X312*I312/H312,"0")</f>
        <v>30.72</v>
      </c>
      <c r="BN312" s="64">
        <f>IFERROR(1/J312*(W312/H312),"0")</f>
        <v>9.2592592592592587E-2</v>
      </c>
      <c r="BO312" s="64">
        <f>IFERROR(1/J312*(X312/H312),"0")</f>
        <v>9.6153846153846145E-2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14.444444444444445</v>
      </c>
      <c r="X313" s="407">
        <f>IFERROR(X312/H312,"0")</f>
        <v>15</v>
      </c>
      <c r="Y313" s="407">
        <f>IFERROR(IF(Y312="",0,Y312),"0")</f>
        <v>0.11295000000000001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26</v>
      </c>
      <c r="X314" s="407">
        <f>IFERROR(SUM(X312:X312),"0")</f>
        <v>27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29</v>
      </c>
      <c r="X317" s="406">
        <f>IFERROR(IF(W317="",0,CEILING((W317/$H317),1)*$H317),"")</f>
        <v>29.400000000000002</v>
      </c>
      <c r="Y317" s="36">
        <f>IFERROR(IF(X317=0,"",ROUNDUP(X317/H317,0)*0.00753),"")</f>
        <v>0.10542</v>
      </c>
      <c r="Z317" s="56"/>
      <c r="AA317" s="57"/>
      <c r="AE317" s="64"/>
      <c r="BB317" s="250" t="s">
        <v>1</v>
      </c>
      <c r="BL317" s="64">
        <f>IFERROR(W317*I317/H317,"0")</f>
        <v>32.756190476190476</v>
      </c>
      <c r="BM317" s="64">
        <f>IFERROR(X317*I317/H317,"0")</f>
        <v>33.207999999999998</v>
      </c>
      <c r="BN317" s="64">
        <f>IFERROR(1/J317*(W317/H317),"0")</f>
        <v>8.8522588522588513E-2</v>
      </c>
      <c r="BO317" s="64">
        <f>IFERROR(1/J317*(X317/H317),"0")</f>
        <v>8.9743589743589744E-2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35</v>
      </c>
      <c r="X318" s="406">
        <f>IFERROR(IF(W318="",0,CEILING((W318/$H318),1)*$H318),"")</f>
        <v>35.700000000000003</v>
      </c>
      <c r="Y318" s="36">
        <f>IFERROR(IF(X318=0,"",ROUNDUP(X318/H318,0)*0.00753),"")</f>
        <v>0.12801000000000001</v>
      </c>
      <c r="Z318" s="56"/>
      <c r="AA318" s="57"/>
      <c r="AE318" s="64"/>
      <c r="BB318" s="251" t="s">
        <v>1</v>
      </c>
      <c r="BL318" s="64">
        <f>IFERROR(W318*I318/H318,"0")</f>
        <v>39.333333333333329</v>
      </c>
      <c r="BM318" s="64">
        <f>IFERROR(X318*I318/H318,"0")</f>
        <v>40.119999999999997</v>
      </c>
      <c r="BN318" s="64">
        <f>IFERROR(1/J318*(W318/H318),"0")</f>
        <v>0.10683760683760682</v>
      </c>
      <c r="BO318" s="64">
        <f>IFERROR(1/J318*(X318/H318),"0")</f>
        <v>0.10897435897435898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30.476190476190474</v>
      </c>
      <c r="X319" s="407">
        <f>IFERROR(X316/H316,"0")+IFERROR(X317/H317,"0")+IFERROR(X318/H318,"0")</f>
        <v>31</v>
      </c>
      <c r="Y319" s="407">
        <f>IFERROR(IF(Y316="",0,Y316),"0")+IFERROR(IF(Y317="",0,Y317),"0")+IFERROR(IF(Y318="",0,Y318),"0")</f>
        <v>0.23343000000000003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64</v>
      </c>
      <c r="X320" s="407">
        <f>IFERROR(SUM(X316:X318),"0")</f>
        <v>65.100000000000009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101</v>
      </c>
      <c r="X338" s="406">
        <f t="shared" si="70"/>
        <v>105</v>
      </c>
      <c r="Y338" s="36">
        <f>IFERROR(IF(X338=0,"",ROUNDUP(X338/H338,0)*0.02175),"")</f>
        <v>0.15225</v>
      </c>
      <c r="Z338" s="56"/>
      <c r="AA338" s="57"/>
      <c r="AE338" s="64"/>
      <c r="BB338" s="260" t="s">
        <v>1</v>
      </c>
      <c r="BL338" s="64">
        <f t="shared" si="71"/>
        <v>104.232</v>
      </c>
      <c r="BM338" s="64">
        <f t="shared" si="72"/>
        <v>108.36</v>
      </c>
      <c r="BN338" s="64">
        <f t="shared" si="73"/>
        <v>0.14027777777777778</v>
      </c>
      <c r="BO338" s="64">
        <f t="shared" si="74"/>
        <v>0.14583333333333331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15</v>
      </c>
      <c r="X343" s="406">
        <f t="shared" si="70"/>
        <v>15</v>
      </c>
      <c r="Y343" s="36">
        <f>IFERROR(IF(X343=0,"",ROUNDUP(X343/H343,0)*0.00937),"")</f>
        <v>2.811E-2</v>
      </c>
      <c r="Z343" s="56"/>
      <c r="AA343" s="57"/>
      <c r="AE343" s="64"/>
      <c r="BB343" s="265" t="s">
        <v>1</v>
      </c>
      <c r="BL343" s="64">
        <f t="shared" si="71"/>
        <v>15.63</v>
      </c>
      <c r="BM343" s="64">
        <f t="shared" si="72"/>
        <v>15.63</v>
      </c>
      <c r="BN343" s="64">
        <f t="shared" si="73"/>
        <v>2.5000000000000001E-2</v>
      </c>
      <c r="BO343" s="64">
        <f t="shared" si="74"/>
        <v>2.5000000000000001E-2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9.7333333333333343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0.18035999999999999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116</v>
      </c>
      <c r="X346" s="407">
        <f>IFERROR(SUM(X332:X344),"0")</f>
        <v>120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8</v>
      </c>
      <c r="X350" s="406">
        <f>IFERROR(IF(W350="",0,CEILING((W350/$H350),1)*$H350),"")</f>
        <v>8</v>
      </c>
      <c r="Y350" s="36">
        <f>IFERROR(IF(X350=0,"",ROUNDUP(X350/H350,0)*0.00937),"")</f>
        <v>1.874E-2</v>
      </c>
      <c r="Z350" s="56"/>
      <c r="AA350" s="57"/>
      <c r="AE350" s="64"/>
      <c r="BB350" s="269" t="s">
        <v>1</v>
      </c>
      <c r="BL350" s="64">
        <f>IFERROR(W350*I350/H350,"0")</f>
        <v>8.48</v>
      </c>
      <c r="BM350" s="64">
        <f>IFERROR(X350*I350/H350,"0")</f>
        <v>8.48</v>
      </c>
      <c r="BN350" s="64">
        <f>IFERROR(1/J350*(W350/H350),"0")</f>
        <v>1.6666666666666666E-2</v>
      </c>
      <c r="BO350" s="64">
        <f>IFERROR(1/J350*(X350/H350),"0")</f>
        <v>1.6666666666666666E-2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2</v>
      </c>
      <c r="X352" s="407">
        <f>IFERROR(X348/H348,"0")+IFERROR(X349/H349,"0")+IFERROR(X350/H350,"0")+IFERROR(X351/H351,"0")</f>
        <v>2</v>
      </c>
      <c r="Y352" s="407">
        <f>IFERROR(IF(Y348="",0,Y348),"0")+IFERROR(IF(Y349="",0,Y349),"0")+IFERROR(IF(Y350="",0,Y350),"0")+IFERROR(IF(Y351="",0,Y351),"0")</f>
        <v>1.874E-2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8</v>
      </c>
      <c r="X353" s="407">
        <f>IFERROR(SUM(X348:X351),"0")</f>
        <v>8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30</v>
      </c>
      <c r="X383" s="406">
        <f>IFERROR(IF(W383="",0,CEILING((W383/$H383),1)*$H383),"")</f>
        <v>31.2</v>
      </c>
      <c r="Y383" s="36">
        <f>IFERROR(IF(X383=0,"",ROUNDUP(X383/H383,0)*0.00753),"")</f>
        <v>9.7890000000000005E-2</v>
      </c>
      <c r="Z383" s="56"/>
      <c r="AA383" s="57"/>
      <c r="AE383" s="64"/>
      <c r="BB383" s="286" t="s">
        <v>1</v>
      </c>
      <c r="BL383" s="64">
        <f>IFERROR(W383*I383/H383,"0")</f>
        <v>33.550000000000004</v>
      </c>
      <c r="BM383" s="64">
        <f>IFERROR(X383*I383/H383,"0")</f>
        <v>34.892000000000003</v>
      </c>
      <c r="BN383" s="64">
        <f>IFERROR(1/J383*(W383/H383),"0")</f>
        <v>8.0128205128205121E-2</v>
      </c>
      <c r="BO383" s="64">
        <f>IFERROR(1/J383*(X383/H383),"0")</f>
        <v>8.3333333333333329E-2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12.5</v>
      </c>
      <c r="X385" s="407">
        <f>IFERROR(X380/H380,"0")+IFERROR(X381/H381,"0")+IFERROR(X382/H382,"0")+IFERROR(X383/H383,"0")+IFERROR(X384/H384,"0")</f>
        <v>13</v>
      </c>
      <c r="Y385" s="407">
        <f>IFERROR(IF(Y380="",0,Y380),"0")+IFERROR(IF(Y381="",0,Y381),"0")+IFERROR(IF(Y382="",0,Y382),"0")+IFERROR(IF(Y383="",0,Y383),"0")+IFERROR(IF(Y384="",0,Y384),"0")</f>
        <v>9.7890000000000005E-2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30</v>
      </c>
      <c r="X386" s="407">
        <f>IFERROR(SUM(X380:X384),"0")</f>
        <v>31.2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9</v>
      </c>
      <c r="X406" s="406">
        <f t="shared" si="75"/>
        <v>10.08</v>
      </c>
      <c r="Y406" s="36">
        <f t="shared" si="76"/>
        <v>4.5179999999999998E-2</v>
      </c>
      <c r="Z406" s="56"/>
      <c r="AA406" s="57"/>
      <c r="AE406" s="64"/>
      <c r="BB406" s="298" t="s">
        <v>1</v>
      </c>
      <c r="BL406" s="64">
        <f t="shared" si="77"/>
        <v>13.928571428571431</v>
      </c>
      <c r="BM406" s="64">
        <f t="shared" si="78"/>
        <v>15.600000000000001</v>
      </c>
      <c r="BN406" s="64">
        <f t="shared" si="79"/>
        <v>3.4340659340659344E-2</v>
      </c>
      <c r="BO406" s="64">
        <f t="shared" si="80"/>
        <v>3.8461538461538464E-2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32</v>
      </c>
      <c r="X409" s="406">
        <f t="shared" si="75"/>
        <v>33.6</v>
      </c>
      <c r="Y409" s="36">
        <f t="shared" si="81"/>
        <v>8.0320000000000003E-2</v>
      </c>
      <c r="Z409" s="56"/>
      <c r="AA409" s="57"/>
      <c r="AE409" s="64"/>
      <c r="BB409" s="301" t="s">
        <v>1</v>
      </c>
      <c r="BL409" s="64">
        <f t="shared" si="77"/>
        <v>33.980952380952381</v>
      </c>
      <c r="BM409" s="64">
        <f t="shared" si="78"/>
        <v>35.68</v>
      </c>
      <c r="BN409" s="64">
        <f t="shared" si="79"/>
        <v>6.5120065120065129E-2</v>
      </c>
      <c r="BO409" s="64">
        <f t="shared" si="80"/>
        <v>6.8376068376068383E-2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28</v>
      </c>
      <c r="X413" s="406">
        <f t="shared" si="75"/>
        <v>29.400000000000002</v>
      </c>
      <c r="Y413" s="36">
        <f t="shared" si="81"/>
        <v>7.0280000000000009E-2</v>
      </c>
      <c r="Z413" s="56"/>
      <c r="AA413" s="57"/>
      <c r="AE413" s="64"/>
      <c r="BB413" s="305" t="s">
        <v>1</v>
      </c>
      <c r="BL413" s="64">
        <f t="shared" si="77"/>
        <v>29.733333333333331</v>
      </c>
      <c r="BM413" s="64">
        <f t="shared" si="78"/>
        <v>31.22</v>
      </c>
      <c r="BN413" s="64">
        <f t="shared" si="79"/>
        <v>5.6980056980056981E-2</v>
      </c>
      <c r="BO413" s="64">
        <f t="shared" si="80"/>
        <v>5.9829059829059839E-2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46</v>
      </c>
      <c r="X421" s="406">
        <f t="shared" si="75"/>
        <v>46.2</v>
      </c>
      <c r="Y421" s="36">
        <f t="shared" si="81"/>
        <v>0.11044000000000001</v>
      </c>
      <c r="Z421" s="56"/>
      <c r="AA421" s="57"/>
      <c r="AE421" s="64"/>
      <c r="BB421" s="313" t="s">
        <v>1</v>
      </c>
      <c r="BL421" s="64">
        <f t="shared" si="77"/>
        <v>48.847619047619048</v>
      </c>
      <c r="BM421" s="64">
        <f t="shared" si="78"/>
        <v>49.06</v>
      </c>
      <c r="BN421" s="64">
        <f t="shared" si="79"/>
        <v>9.361009361009362E-2</v>
      </c>
      <c r="BO421" s="64">
        <f t="shared" si="80"/>
        <v>9.401709401709403E-2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55.833333333333336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58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0.30622000000000005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115</v>
      </c>
      <c r="X426" s="407">
        <f>IFERROR(SUM(X400:X424),"0")</f>
        <v>119.28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11</v>
      </c>
      <c r="X437" s="406">
        <f>IFERROR(IF(W437="",0,CEILING((W437/$H437),1)*$H437),"")</f>
        <v>12</v>
      </c>
      <c r="Y437" s="36">
        <f>IFERROR(IF(X437=0,"",ROUNDUP(X437/H437,0)*0.00627),"")</f>
        <v>6.2700000000000006E-2</v>
      </c>
      <c r="Z437" s="56"/>
      <c r="AA437" s="57"/>
      <c r="AE437" s="64"/>
      <c r="BB437" s="320" t="s">
        <v>1</v>
      </c>
      <c r="BL437" s="64">
        <f>IFERROR(W437*I437/H437,"0")</f>
        <v>16.5</v>
      </c>
      <c r="BM437" s="64">
        <f>IFERROR(X437*I437/H437,"0")</f>
        <v>18.000000000000004</v>
      </c>
      <c r="BN437" s="64">
        <f>IFERROR(1/J437*(W437/H437),"0")</f>
        <v>4.5833333333333337E-2</v>
      </c>
      <c r="BO437" s="64">
        <f>IFERROR(1/J437*(X437/H437),"0")</f>
        <v>0.05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11</v>
      </c>
      <c r="X438" s="406">
        <f>IFERROR(IF(W438="",0,CEILING((W438/$H438),1)*$H438),"")</f>
        <v>12</v>
      </c>
      <c r="Y438" s="36">
        <f>IFERROR(IF(X438=0,"",ROUNDUP(X438/H438,0)*0.00627),"")</f>
        <v>6.2700000000000006E-2</v>
      </c>
      <c r="Z438" s="56"/>
      <c r="AA438" s="57"/>
      <c r="AE438" s="64"/>
      <c r="BB438" s="321" t="s">
        <v>1</v>
      </c>
      <c r="BL438" s="64">
        <f>IFERROR(W438*I438/H438,"0")</f>
        <v>16.5</v>
      </c>
      <c r="BM438" s="64">
        <f>IFERROR(X438*I438/H438,"0")</f>
        <v>18.000000000000004</v>
      </c>
      <c r="BN438" s="64">
        <f>IFERROR(1/J438*(W438/H438),"0")</f>
        <v>4.5833333333333337E-2</v>
      </c>
      <c r="BO438" s="64">
        <f>IFERROR(1/J438*(X438/H438),"0")</f>
        <v>0.05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18.333333333333336</v>
      </c>
      <c r="X440" s="407">
        <f>IFERROR(X437/H437,"0")+IFERROR(X438/H438,"0")+IFERROR(X439/H439,"0")</f>
        <v>20</v>
      </c>
      <c r="Y440" s="407">
        <f>IFERROR(IF(Y437="",0,Y437),"0")+IFERROR(IF(Y438="",0,Y438),"0")+IFERROR(IF(Y439="",0,Y439),"0")</f>
        <v>0.12540000000000001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22</v>
      </c>
      <c r="X441" s="407">
        <f>IFERROR(SUM(X437:X439),"0")</f>
        <v>24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60</v>
      </c>
      <c r="X501" s="406">
        <f t="shared" si="88"/>
        <v>61.2</v>
      </c>
      <c r="Y501" s="36">
        <f>IFERROR(IF(X501=0,"",ROUNDUP(X501/H501,0)*0.00937),"")</f>
        <v>0.15928999999999999</v>
      </c>
      <c r="Z501" s="56"/>
      <c r="AA501" s="57"/>
      <c r="AE501" s="64"/>
      <c r="BB501" s="352" t="s">
        <v>1</v>
      </c>
      <c r="BL501" s="64">
        <f t="shared" si="90"/>
        <v>63.999999999999993</v>
      </c>
      <c r="BM501" s="64">
        <f t="shared" si="91"/>
        <v>65.28</v>
      </c>
      <c r="BN501" s="64">
        <f t="shared" si="92"/>
        <v>0.1388888888888889</v>
      </c>
      <c r="BO501" s="64">
        <f t="shared" si="93"/>
        <v>0.14166666666666666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16.666666666666668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17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0.15928999999999999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60</v>
      </c>
      <c r="X506" s="407">
        <f>IFERROR(SUM(X493:X504),"0")</f>
        <v>61.2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200</v>
      </c>
      <c r="X555" s="406">
        <f>IFERROR(IF(W555="",0,CEILING((W555/$H555),1)*$H555),"")</f>
        <v>201.60000000000002</v>
      </c>
      <c r="Y555" s="36">
        <f>IFERROR(IF(X555=0,"",ROUNDUP(X555/H555,0)*0.00753),"")</f>
        <v>0.36143999999999998</v>
      </c>
      <c r="Z555" s="56"/>
      <c r="AA555" s="57"/>
      <c r="AE555" s="64"/>
      <c r="BB555" s="383" t="s">
        <v>1</v>
      </c>
      <c r="BL555" s="64">
        <f>IFERROR(W555*I555/H555,"0")</f>
        <v>212.38095238095238</v>
      </c>
      <c r="BM555" s="64">
        <f>IFERROR(X555*I555/H555,"0")</f>
        <v>214.08</v>
      </c>
      <c r="BN555" s="64">
        <f>IFERROR(1/J555*(W555/H555),"0")</f>
        <v>0.30525030525030528</v>
      </c>
      <c r="BO555" s="64">
        <f>IFERROR(1/J555*(X555/H555),"0")</f>
        <v>0.30769230769230771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47.61904761904762</v>
      </c>
      <c r="X559" s="407">
        <f>IFERROR(X554/H554,"0")+IFERROR(X555/H555,"0")+IFERROR(X556/H556,"0")+IFERROR(X557/H557,"0")+IFERROR(X558/H558,"0")</f>
        <v>48</v>
      </c>
      <c r="Y559" s="407">
        <f>IFERROR(IF(Y554="",0,Y554),"0")+IFERROR(IF(Y555="",0,Y555),"0")+IFERROR(IF(Y556="",0,Y556),"0")+IFERROR(IF(Y557="",0,Y557),"0")+IFERROR(IF(Y558="",0,Y558),"0")</f>
        <v>0.36143999999999998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200</v>
      </c>
      <c r="X560" s="407">
        <f>IFERROR(SUM(X554:X558),"0")</f>
        <v>201.60000000000002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16</v>
      </c>
      <c r="X562" s="406">
        <f>IFERROR(IF(W562="",0,CEILING((W562/$H562),1)*$H562),"")</f>
        <v>23.4</v>
      </c>
      <c r="Y562" s="36">
        <f>IFERROR(IF(X562=0,"",ROUNDUP(X562/H562,0)*0.02175),"")</f>
        <v>6.5250000000000002E-2</v>
      </c>
      <c r="Z562" s="56"/>
      <c r="AA562" s="57"/>
      <c r="AE562" s="64"/>
      <c r="BB562" s="387" t="s">
        <v>1</v>
      </c>
      <c r="BL562" s="64">
        <f>IFERROR(W562*I562/H562,"0")</f>
        <v>17.156923076923078</v>
      </c>
      <c r="BM562" s="64">
        <f>IFERROR(X562*I562/H562,"0")</f>
        <v>25.092000000000002</v>
      </c>
      <c r="BN562" s="64">
        <f>IFERROR(1/J562*(W562/H562),"0")</f>
        <v>3.6630036630036632E-2</v>
      </c>
      <c r="BO562" s="64">
        <f>IFERROR(1/J562*(X562/H562),"0")</f>
        <v>5.3571428571428568E-2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2.0512820512820515</v>
      </c>
      <c r="X567" s="407">
        <f>IFERROR(X562/H562,"0")+IFERROR(X563/H563,"0")+IFERROR(X564/H564,"0")+IFERROR(X565/H565,"0")+IFERROR(X566/H566,"0")</f>
        <v>3</v>
      </c>
      <c r="Y567" s="407">
        <f>IFERROR(IF(Y562="",0,Y562),"0")+IFERROR(IF(Y563="",0,Y563),"0")+IFERROR(IF(Y564="",0,Y564),"0")+IFERROR(IF(Y565="",0,Y565),"0")+IFERROR(IF(Y566="",0,Y566),"0")</f>
        <v>6.5250000000000002E-2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16</v>
      </c>
      <c r="X568" s="407">
        <f>IFERROR(SUM(X562:X566),"0")</f>
        <v>23.4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4824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4888.079999999999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5183.6439978632488</v>
      </c>
      <c r="X577" s="407">
        <f>IFERROR(SUM(BM22:BM573),"0")</f>
        <v>5253.29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11</v>
      </c>
      <c r="X578" s="38">
        <f>ROUNDUP(SUM(BO22:BO573),0)</f>
        <v>11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5458.6439978632488</v>
      </c>
      <c r="X579" s="407">
        <f>GrossWeightTotalR+PalletQtyTotalR*25</f>
        <v>5528.29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1398.3159035409033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1415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12.081670000000003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5.3999999999999995</v>
      </c>
      <c r="C586" s="46">
        <f>IFERROR(X53*1,"0")+IFERROR(X54*1,"0")</f>
        <v>297</v>
      </c>
      <c r="D586" s="46">
        <f>IFERROR(X59*1,"0")+IFERROR(X60*1,"0")+IFERROR(X61*1,"0")+IFERROR(X62*1,"0")</f>
        <v>428.4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1479.8</v>
      </c>
      <c r="F586" s="46">
        <f>IFERROR(X136*1,"0")+IFERROR(X137*1,"0")+IFERROR(X138*1,"0")+IFERROR(X139*1,"0")+IFERROR(X140*1,"0")</f>
        <v>270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119.70000000000002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603.20000000000005</v>
      </c>
      <c r="J586" s="46">
        <f>IFERROR(X218*1,"0")+IFERROR(X219*1,"0")+IFERROR(X220*1,"0")+IFERROR(X221*1,"0")+IFERROR(X222*1,"0")+IFERROR(X223*1,"0")+IFERROR(X224*1,"0")+IFERROR(X228*1,"0")+IFERROR(X229*1,"0")</f>
        <v>108.1</v>
      </c>
      <c r="K586" s="46">
        <f>IFERROR(X234*1,"0")+IFERROR(X235*1,"0")+IFERROR(X236*1,"0")+IFERROR(X237*1,"0")+IFERROR(X238*1,"0")+IFERROR(X239*1,"0")</f>
        <v>80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815.7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92.100000000000009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128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31.2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143.28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61.2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225.00000000000003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