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787FB4-9819-49A1-B8D8-445EB15ACB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BO496" i="1" s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X426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N380" i="1"/>
  <c r="BL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X292" i="1" s="1"/>
  <c r="O290" i="1"/>
  <c r="BO289" i="1"/>
  <c r="BN289" i="1"/>
  <c r="BM289" i="1"/>
  <c r="BL289" i="1"/>
  <c r="Y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X280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X255" i="1" s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X230" i="1"/>
  <c r="W230" i="1"/>
  <c r="BO229" i="1"/>
  <c r="BN229" i="1"/>
  <c r="BM229" i="1"/>
  <c r="BL229" i="1"/>
  <c r="Y229" i="1"/>
  <c r="X229" i="1"/>
  <c r="O229" i="1"/>
  <c r="BN228" i="1"/>
  <c r="BL228" i="1"/>
  <c r="X228" i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X226" i="1" s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X176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X152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X8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8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Y496" i="1" l="1"/>
  <c r="BM496" i="1"/>
  <c r="Y380" i="1"/>
  <c r="BM380" i="1"/>
  <c r="BO380" i="1"/>
  <c r="H9" i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6" i="1"/>
  <c r="Y60" i="1"/>
  <c r="Y63" i="1" s="1"/>
  <c r="BM60" i="1"/>
  <c r="BO60" i="1"/>
  <c r="X64" i="1"/>
  <c r="E586" i="1"/>
  <c r="Y68" i="1"/>
  <c r="Y88" i="1" s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Y105" i="1" s="1"/>
  <c r="BM98" i="1"/>
  <c r="BO98" i="1"/>
  <c r="Y100" i="1"/>
  <c r="BM100" i="1"/>
  <c r="Y102" i="1"/>
  <c r="BM102" i="1"/>
  <c r="Y104" i="1"/>
  <c r="BM104" i="1"/>
  <c r="X105" i="1"/>
  <c r="Y108" i="1"/>
  <c r="Y123" i="1" s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Y132" i="1" s="1"/>
  <c r="BM126" i="1"/>
  <c r="BO126" i="1"/>
  <c r="Y128" i="1"/>
  <c r="BM128" i="1"/>
  <c r="Y130" i="1"/>
  <c r="BM130" i="1"/>
  <c r="X133" i="1"/>
  <c r="F586" i="1"/>
  <c r="Y137" i="1"/>
  <c r="Y141" i="1" s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Y164" i="1" s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BO278" i="1"/>
  <c r="BM278" i="1"/>
  <c r="Y278" i="1"/>
  <c r="Y280" i="1" s="1"/>
  <c r="BO284" i="1"/>
  <c r="BM284" i="1"/>
  <c r="Y284" i="1"/>
  <c r="X293" i="1"/>
  <c r="BO297" i="1"/>
  <c r="BM297" i="1"/>
  <c r="Y297" i="1"/>
  <c r="Y303" i="1" s="1"/>
  <c r="BO301" i="1"/>
  <c r="BM301" i="1"/>
  <c r="Y301" i="1"/>
  <c r="F9" i="1"/>
  <c r="J9" i="1"/>
  <c r="X55" i="1"/>
  <c r="X165" i="1"/>
  <c r="X170" i="1"/>
  <c r="BO202" i="1"/>
  <c r="BM202" i="1"/>
  <c r="Y202" i="1"/>
  <c r="BO204" i="1"/>
  <c r="X578" i="1" s="1"/>
  <c r="BM204" i="1"/>
  <c r="Y204" i="1"/>
  <c r="Y206" i="1" s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Y225" i="1" s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Y254" i="1" s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Y286" i="1" s="1"/>
  <c r="X286" i="1"/>
  <c r="Y292" i="1"/>
  <c r="BO290" i="1"/>
  <c r="BM290" i="1"/>
  <c r="Y290" i="1"/>
  <c r="BO299" i="1"/>
  <c r="BM299" i="1"/>
  <c r="Y299" i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BO334" i="1"/>
  <c r="BM334" i="1"/>
  <c r="Y334" i="1"/>
  <c r="BO338" i="1"/>
  <c r="BM338" i="1"/>
  <c r="Y338" i="1"/>
  <c r="BO342" i="1"/>
  <c r="BM342" i="1"/>
  <c r="Y342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Y358" i="1" s="1"/>
  <c r="X363" i="1"/>
  <c r="BO369" i="1"/>
  <c r="BM369" i="1"/>
  <c r="Y369" i="1"/>
  <c r="X378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BO383" i="1"/>
  <c r="BM383" i="1"/>
  <c r="Y383" i="1"/>
  <c r="Y385" i="1" s="1"/>
  <c r="BO402" i="1"/>
  <c r="BM402" i="1"/>
  <c r="Y402" i="1"/>
  <c r="Y425" i="1" s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505" i="1" l="1"/>
  <c r="X577" i="1"/>
  <c r="X576" i="1"/>
  <c r="X579" i="1"/>
  <c r="Y567" i="1"/>
  <c r="Y525" i="1"/>
  <c r="Y478" i="1"/>
  <c r="Y214" i="1"/>
  <c r="W579" i="1"/>
  <c r="Y551" i="1"/>
  <c r="Y458" i="1"/>
  <c r="Y352" i="1"/>
  <c r="Y345" i="1"/>
  <c r="Y319" i="1"/>
  <c r="Y261" i="1"/>
  <c r="Y186" i="1"/>
  <c r="Y36" i="1"/>
  <c r="Y581" i="1" s="1"/>
  <c r="X580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<sst xmlns="http://schemas.openxmlformats.org/spreadsheetml/2006/main" count="2572" uniqueCount="859">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</sst>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65" zoomScaleNormal="100" zoomScaleSheetLayoutView="100" workbookViewId="0">
      <selection activeCell="Z584" sqref="Z584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300</v>
      </c>
      <c r="X60" s="406">
        <f>IFERROR(IF(W60="",0,CEILING((W60/$H60),1)*$H60),"")</f>
        <v>302.40000000000003</v>
      </c>
      <c r="Y60" s="36">
        <f>IFERROR(IF(X60=0,"",ROUNDUP(X60/H60,0)*0.02175),"")</f>
        <v>0.60899999999999999</v>
      </c>
      <c r="Z60" s="56"/>
      <c r="AA60" s="57"/>
      <c r="AE60" s="64"/>
      <c r="BB60" s="82" t="s">
        <v>1</v>
      </c>
      <c r="BL60" s="64">
        <f>IFERROR(W60*I60/H60,"0")</f>
        <v>313.33333333333331</v>
      </c>
      <c r="BM60" s="64">
        <f>IFERROR(X60*I60/H60,"0")</f>
        <v>315.83999999999997</v>
      </c>
      <c r="BN60" s="64">
        <f>IFERROR(1/J60*(W60/H60),"0")</f>
        <v>0.49603174603174593</v>
      </c>
      <c r="BO60" s="64">
        <f>IFERROR(1/J60*(X60/H60),"0")</f>
        <v>0.5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27.777777777777775</v>
      </c>
      <c r="X63" s="407">
        <f>IFERROR(X59/H59,"0")+IFERROR(X60/H60,"0")+IFERROR(X61/H61,"0")+IFERROR(X62/H62,"0")</f>
        <v>28</v>
      </c>
      <c r="Y63" s="407">
        <f>IFERROR(IF(Y59="",0,Y59),"0")+IFERROR(IF(Y60="",0,Y60),"0")+IFERROR(IF(Y61="",0,Y61),"0")+IFERROR(IF(Y62="",0,Y62),"0")</f>
        <v>0.60899999999999999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300</v>
      </c>
      <c r="X64" s="407">
        <f>IFERROR(SUM(X59:X62),"0")</f>
        <v>302.40000000000003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300</v>
      </c>
      <c r="X73" s="406">
        <f t="shared" si="6"/>
        <v>302.39999999999998</v>
      </c>
      <c r="Y73" s="36">
        <f t="shared" si="7"/>
        <v>0.58724999999999994</v>
      </c>
      <c r="Z73" s="56"/>
      <c r="AA73" s="57"/>
      <c r="AE73" s="64"/>
      <c r="BB73" s="91" t="s">
        <v>1</v>
      </c>
      <c r="BL73" s="64">
        <f t="shared" si="8"/>
        <v>312.85714285714289</v>
      </c>
      <c r="BM73" s="64">
        <f t="shared" si="9"/>
        <v>315.36</v>
      </c>
      <c r="BN73" s="64">
        <f t="shared" si="10"/>
        <v>0.47831632653061229</v>
      </c>
      <c r="BO73" s="64">
        <f t="shared" si="11"/>
        <v>0.4821428571428571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26.785714285714288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27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0.58724999999999994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300</v>
      </c>
      <c r="X89" s="407">
        <f>IFERROR(SUM(X67:X87),"0")</f>
        <v>302.39999999999998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400</v>
      </c>
      <c r="X108" s="406">
        <f t="shared" ref="X108:X122" si="18">IFERROR(IF(W108="",0,CEILING((W108/$H108),1)*$H108),"")</f>
        <v>405</v>
      </c>
      <c r="Y108" s="36">
        <f>IFERROR(IF(X108=0,"",ROUNDUP(X108/H108,0)*0.02175),"")</f>
        <v>1.0874999999999999</v>
      </c>
      <c r="Z108" s="56"/>
      <c r="AA108" s="57"/>
      <c r="AE108" s="64"/>
      <c r="BB108" s="117" t="s">
        <v>1</v>
      </c>
      <c r="BL108" s="64">
        <f t="shared" ref="BL108:BL122" si="19">IFERROR(W108*I108/H108,"0")</f>
        <v>427.85185185185185</v>
      </c>
      <c r="BM108" s="64">
        <f t="shared" ref="BM108:BM122" si="20">IFERROR(X108*I108/H108,"0")</f>
        <v>433.20000000000005</v>
      </c>
      <c r="BN108" s="64">
        <f t="shared" ref="BN108:BN122" si="21">IFERROR(1/J108*(W108/H108),"0")</f>
        <v>0.88183421516754845</v>
      </c>
      <c r="BO108" s="64">
        <f t="shared" ref="BO108:BO122" si="22">IFERROR(1/J108*(X108/H108),"0")</f>
        <v>0.89285714285714279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500</v>
      </c>
      <c r="X114" s="406">
        <f t="shared" si="18"/>
        <v>502.20000000000005</v>
      </c>
      <c r="Y114" s="36">
        <f>IFERROR(IF(X114=0,"",ROUNDUP(X114/H114,0)*0.00753),"")</f>
        <v>1.4005799999999999</v>
      </c>
      <c r="Z114" s="56"/>
      <c r="AA114" s="57"/>
      <c r="AE114" s="64"/>
      <c r="BB114" s="123" t="s">
        <v>1</v>
      </c>
      <c r="BL114" s="64">
        <f t="shared" si="19"/>
        <v>550.37037037037032</v>
      </c>
      <c r="BM114" s="64">
        <f t="shared" si="20"/>
        <v>552.79200000000003</v>
      </c>
      <c r="BN114" s="64">
        <f t="shared" si="21"/>
        <v>1.1870845204178535</v>
      </c>
      <c r="BO114" s="64">
        <f t="shared" si="22"/>
        <v>1.1923076923076923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50</v>
      </c>
      <c r="X116" s="406">
        <f t="shared" si="18"/>
        <v>51.48</v>
      </c>
      <c r="Y116" s="36">
        <f>IFERROR(IF(X116=0,"",ROUNDUP(X116/H116,0)*0.00753),"")</f>
        <v>0.19578000000000001</v>
      </c>
      <c r="Z116" s="56"/>
      <c r="AA116" s="57"/>
      <c r="AE116" s="64"/>
      <c r="BB116" s="125" t="s">
        <v>1</v>
      </c>
      <c r="BL116" s="64">
        <f t="shared" si="19"/>
        <v>57.020202020202021</v>
      </c>
      <c r="BM116" s="64">
        <f t="shared" si="20"/>
        <v>58.707999999999998</v>
      </c>
      <c r="BN116" s="64">
        <f t="shared" si="21"/>
        <v>0.16187516187516188</v>
      </c>
      <c r="BO116" s="64">
        <f t="shared" si="22"/>
        <v>0.16666666666666666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259.82042648709313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262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2.6838600000000001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950</v>
      </c>
      <c r="X124" s="407">
        <f>IFERROR(SUM(X108:X122),"0")</f>
        <v>958.68000000000006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50</v>
      </c>
      <c r="X127" s="406">
        <f t="shared" si="23"/>
        <v>54.6</v>
      </c>
      <c r="Y127" s="36">
        <f>IFERROR(IF(X127=0,"",ROUNDUP(X127/H127,0)*0.02175),"")</f>
        <v>0.15225</v>
      </c>
      <c r="Z127" s="56"/>
      <c r="AA127" s="57"/>
      <c r="AE127" s="64"/>
      <c r="BB127" s="133" t="s">
        <v>1</v>
      </c>
      <c r="BL127" s="64">
        <f t="shared" si="24"/>
        <v>53.076923076923073</v>
      </c>
      <c r="BM127" s="64">
        <f t="shared" si="25"/>
        <v>57.959999999999994</v>
      </c>
      <c r="BN127" s="64">
        <f t="shared" si="26"/>
        <v>0.11446886446886446</v>
      </c>
      <c r="BO127" s="64">
        <f t="shared" si="27"/>
        <v>0.125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6.4102564102564106</v>
      </c>
      <c r="X132" s="407">
        <f>IFERROR(X126/H126,"0")+IFERROR(X127/H127,"0")+IFERROR(X128/H128,"0")+IFERROR(X129/H129,"0")+IFERROR(X130/H130,"0")+IFERROR(X131/H131,"0")</f>
        <v>7</v>
      </c>
      <c r="Y132" s="407">
        <f>IFERROR(IF(Y126="",0,Y126),"0")+IFERROR(IF(Y127="",0,Y127),"0")+IFERROR(IF(Y128="",0,Y128),"0")+IFERROR(IF(Y129="",0,Y129),"0")+IFERROR(IF(Y130="",0,Y130),"0")+IFERROR(IF(Y131="",0,Y131),"0")</f>
        <v>0.15225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50</v>
      </c>
      <c r="X133" s="407">
        <f>IFERROR(SUM(X126:X131),"0")</f>
        <v>54.6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1400</v>
      </c>
      <c r="X136" s="406">
        <f>IFERROR(IF(W136="",0,CEILING((W136/$H136),1)*$H136),"")</f>
        <v>1401.3</v>
      </c>
      <c r="Y136" s="36">
        <f>IFERROR(IF(X136=0,"",ROUNDUP(X136/H136,0)*0.02175),"")</f>
        <v>3.7627499999999996</v>
      </c>
      <c r="Z136" s="56"/>
      <c r="AA136" s="57"/>
      <c r="AE136" s="64"/>
      <c r="BB136" s="138" t="s">
        <v>1</v>
      </c>
      <c r="BL136" s="64">
        <f>IFERROR(W136*I136/H136,"0")</f>
        <v>1496.4444444444443</v>
      </c>
      <c r="BM136" s="64">
        <f>IFERROR(X136*I136/H136,"0")</f>
        <v>1497.8339999999998</v>
      </c>
      <c r="BN136" s="64">
        <f>IFERROR(1/J136*(W136/H136),"0")</f>
        <v>3.0864197530864197</v>
      </c>
      <c r="BO136" s="64">
        <f>IFERROR(1/J136*(X136/H136),"0")</f>
        <v>3.089285714285714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650</v>
      </c>
      <c r="X139" s="406">
        <f>IFERROR(IF(W139="",0,CEILING((W139/$H139),1)*$H139),"")</f>
        <v>650.70000000000005</v>
      </c>
      <c r="Y139" s="36">
        <f>IFERROR(IF(X139=0,"",ROUNDUP(X139/H139,0)*0.00753),"")</f>
        <v>1.81473</v>
      </c>
      <c r="Z139" s="56"/>
      <c r="AA139" s="57"/>
      <c r="AE139" s="64"/>
      <c r="BB139" s="141" t="s">
        <v>1</v>
      </c>
      <c r="BL139" s="64">
        <f>IFERROR(W139*I139/H139,"0")</f>
        <v>715.48148148148141</v>
      </c>
      <c r="BM139" s="64">
        <f>IFERROR(X139*I139/H139,"0")</f>
        <v>716.25199999999995</v>
      </c>
      <c r="BN139" s="64">
        <f>IFERROR(1/J139*(W139/H139),"0")</f>
        <v>1.5432098765432098</v>
      </c>
      <c r="BO139" s="64">
        <f>IFERROR(1/J139*(X139/H139),"0")</f>
        <v>1.5448717948717947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413.58024691358025</v>
      </c>
      <c r="X141" s="407">
        <f>IFERROR(X136/H136,"0")+IFERROR(X137/H137,"0")+IFERROR(X138/H138,"0")+IFERROR(X139/H139,"0")+IFERROR(X140/H140,"0")</f>
        <v>414</v>
      </c>
      <c r="Y141" s="407">
        <f>IFERROR(IF(Y136="",0,Y136),"0")+IFERROR(IF(Y137="",0,Y137),"0")+IFERROR(IF(Y138="",0,Y138),"0")+IFERROR(IF(Y139="",0,Y139),"0")+IFERROR(IF(Y140="",0,Y140),"0")</f>
        <v>5.5774799999999995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2050</v>
      </c>
      <c r="X142" s="407">
        <f>IFERROR(SUM(X136:X140),"0")</f>
        <v>2052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100</v>
      </c>
      <c r="X155" s="406">
        <f t="shared" ref="X155:X163" si="28">IFERROR(IF(W155="",0,CEILING((W155/$H155),1)*$H155),"")</f>
        <v>100.80000000000001</v>
      </c>
      <c r="Y155" s="36">
        <f>IFERROR(IF(X155=0,"",ROUNDUP(X155/H155,0)*0.00753),"")</f>
        <v>0.18071999999999999</v>
      </c>
      <c r="Z155" s="56"/>
      <c r="AA155" s="57"/>
      <c r="AE155" s="64"/>
      <c r="BB155" s="148" t="s">
        <v>1</v>
      </c>
      <c r="BL155" s="64">
        <f t="shared" ref="BL155:BL163" si="29">IFERROR(W155*I155/H155,"0")</f>
        <v>106.19047619047619</v>
      </c>
      <c r="BM155" s="64">
        <f t="shared" ref="BM155:BM163" si="30">IFERROR(X155*I155/H155,"0")</f>
        <v>107.04</v>
      </c>
      <c r="BN155" s="64">
        <f t="shared" ref="BN155:BN163" si="31">IFERROR(1/J155*(W155/H155),"0")</f>
        <v>0.15262515262515264</v>
      </c>
      <c r="BO155" s="64">
        <f t="shared" ref="BO155:BO163" si="32">IFERROR(1/J155*(X155/H155),"0")</f>
        <v>0.15384615384615385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23.80952380952381</v>
      </c>
      <c r="X164" s="407">
        <f>IFERROR(X155/H155,"0")+IFERROR(X156/H156,"0")+IFERROR(X157/H157,"0")+IFERROR(X158/H158,"0")+IFERROR(X159/H159,"0")+IFERROR(X160/H160,"0")+IFERROR(X161/H161,"0")+IFERROR(X162/H162,"0")+IFERROR(X163/H163,"0")</f>
        <v>24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0.18071999999999999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100</v>
      </c>
      <c r="X165" s="407">
        <f>IFERROR(SUM(X155:X163),"0")</f>
        <v>100.80000000000001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100</v>
      </c>
      <c r="X178" s="406">
        <f t="shared" ref="X178:X185" si="33">IFERROR(IF(W178="",0,CEILING((W178/$H178),1)*$H178),"")</f>
        <v>102.60000000000001</v>
      </c>
      <c r="Y178" s="36">
        <f>IFERROR(IF(X178=0,"",ROUNDUP(X178/H178,0)*0.00937),"")</f>
        <v>0.17802999999999999</v>
      </c>
      <c r="Z178" s="56"/>
      <c r="AA178" s="57"/>
      <c r="AE178" s="64"/>
      <c r="BB178" s="161" t="s">
        <v>1</v>
      </c>
      <c r="BL178" s="64">
        <f t="shared" ref="BL178:BL185" si="34">IFERROR(W178*I178/H178,"0")</f>
        <v>103.88888888888889</v>
      </c>
      <c r="BM178" s="64">
        <f t="shared" ref="BM178:BM185" si="35">IFERROR(X178*I178/H178,"0")</f>
        <v>106.59000000000002</v>
      </c>
      <c r="BN178" s="64">
        <f t="shared" ref="BN178:BN185" si="36">IFERROR(1/J178*(W178/H178),"0")</f>
        <v>0.15432098765432098</v>
      </c>
      <c r="BO178" s="64">
        <f t="shared" ref="BO178:BO185" si="37">IFERROR(1/J178*(X178/H178),"0")</f>
        <v>0.15833333333333333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100</v>
      </c>
      <c r="X179" s="406">
        <f t="shared" si="33"/>
        <v>102.60000000000001</v>
      </c>
      <c r="Y179" s="36">
        <f>IFERROR(IF(X179=0,"",ROUNDUP(X179/H179,0)*0.00937),"")</f>
        <v>0.17802999999999999</v>
      </c>
      <c r="Z179" s="56"/>
      <c r="AA179" s="57"/>
      <c r="AE179" s="64"/>
      <c r="BB179" s="162" t="s">
        <v>1</v>
      </c>
      <c r="BL179" s="64">
        <f t="shared" si="34"/>
        <v>103.88888888888889</v>
      </c>
      <c r="BM179" s="64">
        <f t="shared" si="35"/>
        <v>106.59000000000002</v>
      </c>
      <c r="BN179" s="64">
        <f t="shared" si="36"/>
        <v>0.15432098765432098</v>
      </c>
      <c r="BO179" s="64">
        <f t="shared" si="37"/>
        <v>0.15833333333333333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200</v>
      </c>
      <c r="X180" s="406">
        <f t="shared" si="33"/>
        <v>205.20000000000002</v>
      </c>
      <c r="Y180" s="36">
        <f>IFERROR(IF(X180=0,"",ROUNDUP(X180/H180,0)*0.00937),"")</f>
        <v>0.35605999999999999</v>
      </c>
      <c r="Z180" s="56"/>
      <c r="AA180" s="57"/>
      <c r="AE180" s="64"/>
      <c r="BB180" s="163" t="s">
        <v>1</v>
      </c>
      <c r="BL180" s="64">
        <f t="shared" si="34"/>
        <v>207.77777777777777</v>
      </c>
      <c r="BM180" s="64">
        <f t="shared" si="35"/>
        <v>213.18000000000004</v>
      </c>
      <c r="BN180" s="64">
        <f t="shared" si="36"/>
        <v>0.30864197530864196</v>
      </c>
      <c r="BO180" s="64">
        <f t="shared" si="37"/>
        <v>0.31666666666666665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100</v>
      </c>
      <c r="X181" s="406">
        <f t="shared" si="33"/>
        <v>102.60000000000001</v>
      </c>
      <c r="Y181" s="36">
        <f>IFERROR(IF(X181=0,"",ROUNDUP(X181/H181,0)*0.00937),"")</f>
        <v>0.17802999999999999</v>
      </c>
      <c r="Z181" s="56"/>
      <c r="AA181" s="57"/>
      <c r="AE181" s="64"/>
      <c r="BB181" s="164" t="s">
        <v>1</v>
      </c>
      <c r="BL181" s="64">
        <f t="shared" si="34"/>
        <v>103.88888888888889</v>
      </c>
      <c r="BM181" s="64">
        <f t="shared" si="35"/>
        <v>106.59000000000002</v>
      </c>
      <c r="BN181" s="64">
        <f t="shared" si="36"/>
        <v>0.15432098765432098</v>
      </c>
      <c r="BO181" s="64">
        <f t="shared" si="37"/>
        <v>0.15833333333333333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92.592592592592595</v>
      </c>
      <c r="X186" s="407">
        <f>IFERROR(X178/H178,"0")+IFERROR(X179/H179,"0")+IFERROR(X180/H180,"0")+IFERROR(X181/H181,"0")+IFERROR(X182/H182,"0")+IFERROR(X183/H183,"0")+IFERROR(X184/H184,"0")+IFERROR(X185/H185,"0")</f>
        <v>95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0.89015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500</v>
      </c>
      <c r="X187" s="407">
        <f>IFERROR(SUM(X178:X185),"0")</f>
        <v>513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200</v>
      </c>
      <c r="X190" s="406">
        <f t="shared" si="38"/>
        <v>202.5</v>
      </c>
      <c r="Y190" s="36">
        <f>IFERROR(IF(X190=0,"",ROUNDUP(X190/H190,0)*0.02175),"")</f>
        <v>0.54374999999999996</v>
      </c>
      <c r="Z190" s="56"/>
      <c r="AA190" s="57"/>
      <c r="AE190" s="64"/>
      <c r="BB190" s="170" t="s">
        <v>1</v>
      </c>
      <c r="BL190" s="64">
        <f t="shared" si="39"/>
        <v>213.92592592592592</v>
      </c>
      <c r="BM190" s="64">
        <f t="shared" si="40"/>
        <v>216.60000000000002</v>
      </c>
      <c r="BN190" s="64">
        <f t="shared" si="41"/>
        <v>0.44091710758377423</v>
      </c>
      <c r="BO190" s="64">
        <f t="shared" si="42"/>
        <v>0.4464285714285714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50</v>
      </c>
      <c r="X191" s="406">
        <f t="shared" si="38"/>
        <v>52</v>
      </c>
      <c r="Y191" s="36">
        <f>IFERROR(IF(X191=0,"",ROUNDUP(X191/H191,0)*0.01196),"")</f>
        <v>0.15548000000000001</v>
      </c>
      <c r="Z191" s="56"/>
      <c r="AA191" s="57"/>
      <c r="AE191" s="64"/>
      <c r="BB191" s="171" t="s">
        <v>1</v>
      </c>
      <c r="BL191" s="64">
        <f t="shared" si="39"/>
        <v>55.1</v>
      </c>
      <c r="BM191" s="64">
        <f t="shared" si="40"/>
        <v>57.304000000000002</v>
      </c>
      <c r="BN191" s="64">
        <f t="shared" si="41"/>
        <v>0.1201923076923077</v>
      </c>
      <c r="BO191" s="64">
        <f t="shared" si="42"/>
        <v>0.125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250</v>
      </c>
      <c r="X192" s="406">
        <f t="shared" si="38"/>
        <v>257.39999999999998</v>
      </c>
      <c r="Y192" s="36">
        <f>IFERROR(IF(X192=0,"",ROUNDUP(X192/H192,0)*0.02175),"")</f>
        <v>0.71775</v>
      </c>
      <c r="Z192" s="56"/>
      <c r="AA192" s="57"/>
      <c r="AE192" s="64"/>
      <c r="BB192" s="172" t="s">
        <v>1</v>
      </c>
      <c r="BL192" s="64">
        <f t="shared" si="39"/>
        <v>268.07692307692309</v>
      </c>
      <c r="BM192" s="64">
        <f t="shared" si="40"/>
        <v>276.012</v>
      </c>
      <c r="BN192" s="64">
        <f t="shared" si="41"/>
        <v>0.57234432234432231</v>
      </c>
      <c r="BO192" s="64">
        <f t="shared" si="42"/>
        <v>0.5892857142857143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100</v>
      </c>
      <c r="X193" s="406">
        <f t="shared" si="38"/>
        <v>105.3</v>
      </c>
      <c r="Y193" s="36">
        <f>IFERROR(IF(X193=0,"",ROUNDUP(X193/H193,0)*0.02175),"")</f>
        <v>0.28275</v>
      </c>
      <c r="Z193" s="56"/>
      <c r="AA193" s="57"/>
      <c r="AE193" s="64"/>
      <c r="BB193" s="173" t="s">
        <v>1</v>
      </c>
      <c r="BL193" s="64">
        <f t="shared" si="39"/>
        <v>106.74074074074076</v>
      </c>
      <c r="BM193" s="64">
        <f t="shared" si="40"/>
        <v>112.39800000000001</v>
      </c>
      <c r="BN193" s="64">
        <f t="shared" si="41"/>
        <v>0.22045855379188711</v>
      </c>
      <c r="BO193" s="64">
        <f t="shared" si="42"/>
        <v>0.23214285714285712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500</v>
      </c>
      <c r="X194" s="406">
        <f t="shared" si="38"/>
        <v>504.59999999999997</v>
      </c>
      <c r="Y194" s="36">
        <f>IFERROR(IF(X194=0,"",ROUNDUP(X194/H194,0)*0.02175),"")</f>
        <v>1.2614999999999998</v>
      </c>
      <c r="Z194" s="56"/>
      <c r="AA194" s="57"/>
      <c r="AE194" s="64"/>
      <c r="BB194" s="174" t="s">
        <v>1</v>
      </c>
      <c r="BL194" s="64">
        <f t="shared" si="39"/>
        <v>532.41379310344837</v>
      </c>
      <c r="BM194" s="64">
        <f t="shared" si="40"/>
        <v>537.31200000000001</v>
      </c>
      <c r="BN194" s="64">
        <f t="shared" si="41"/>
        <v>1.0262725779967159</v>
      </c>
      <c r="BO194" s="64">
        <f t="shared" si="42"/>
        <v>1.0357142857142856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150</v>
      </c>
      <c r="X195" s="406">
        <f t="shared" si="38"/>
        <v>151.19999999999999</v>
      </c>
      <c r="Y195" s="36">
        <f>IFERROR(IF(X195=0,"",ROUNDUP(X195/H195,0)*0.00753),"")</f>
        <v>0.47439000000000003</v>
      </c>
      <c r="Z195" s="56"/>
      <c r="AA195" s="57"/>
      <c r="AE195" s="64"/>
      <c r="BB195" s="175" t="s">
        <v>1</v>
      </c>
      <c r="BL195" s="64">
        <f t="shared" si="39"/>
        <v>167</v>
      </c>
      <c r="BM195" s="64">
        <f t="shared" si="40"/>
        <v>168.33600000000001</v>
      </c>
      <c r="BN195" s="64">
        <f t="shared" si="41"/>
        <v>0.40064102564102561</v>
      </c>
      <c r="BO195" s="64">
        <f t="shared" si="42"/>
        <v>0.40384615384615385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200</v>
      </c>
      <c r="X197" s="406">
        <f t="shared" si="38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77" t="s">
        <v>1</v>
      </c>
      <c r="BL197" s="64">
        <f t="shared" si="39"/>
        <v>216.66666666666669</v>
      </c>
      <c r="BM197" s="64">
        <f t="shared" si="40"/>
        <v>218.4</v>
      </c>
      <c r="BN197" s="64">
        <f t="shared" si="41"/>
        <v>0.53418803418803418</v>
      </c>
      <c r="BO197" s="64">
        <f t="shared" si="42"/>
        <v>0.53846153846153844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150</v>
      </c>
      <c r="X199" s="406">
        <f t="shared" si="38"/>
        <v>151.19999999999999</v>
      </c>
      <c r="Y199" s="36">
        <f t="shared" ref="Y199:Y205" si="43">IFERROR(IF(X199=0,"",ROUNDUP(X199/H199,0)*0.00753),"")</f>
        <v>0.47439000000000003</v>
      </c>
      <c r="Z199" s="56"/>
      <c r="AA199" s="57"/>
      <c r="AE199" s="64"/>
      <c r="BB199" s="179" t="s">
        <v>1</v>
      </c>
      <c r="BL199" s="64">
        <f t="shared" si="39"/>
        <v>168.125</v>
      </c>
      <c r="BM199" s="64">
        <f t="shared" si="40"/>
        <v>169.47</v>
      </c>
      <c r="BN199" s="64">
        <f t="shared" si="41"/>
        <v>0.40064102564102561</v>
      </c>
      <c r="BO199" s="64">
        <f t="shared" si="42"/>
        <v>0.40384615384615385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500</v>
      </c>
      <c r="X201" s="406">
        <f t="shared" si="38"/>
        <v>501.59999999999997</v>
      </c>
      <c r="Y201" s="36">
        <f t="shared" si="43"/>
        <v>1.5737700000000001</v>
      </c>
      <c r="Z201" s="56"/>
      <c r="AA201" s="57"/>
      <c r="AE201" s="64"/>
      <c r="BB201" s="181" t="s">
        <v>1</v>
      </c>
      <c r="BL201" s="64">
        <f t="shared" si="39"/>
        <v>556.66666666666674</v>
      </c>
      <c r="BM201" s="64">
        <f t="shared" si="40"/>
        <v>558.44800000000009</v>
      </c>
      <c r="BN201" s="64">
        <f t="shared" si="41"/>
        <v>1.3354700854700854</v>
      </c>
      <c r="BO201" s="64">
        <f t="shared" si="42"/>
        <v>1.3397435897435896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500</v>
      </c>
      <c r="X202" s="406">
        <f t="shared" si="38"/>
        <v>501.59999999999997</v>
      </c>
      <c r="Y202" s="36">
        <f t="shared" si="43"/>
        <v>1.5737700000000001</v>
      </c>
      <c r="Z202" s="56"/>
      <c r="AA202" s="57"/>
      <c r="AE202" s="64"/>
      <c r="BB202" s="182" t="s">
        <v>1</v>
      </c>
      <c r="BL202" s="64">
        <f t="shared" si="39"/>
        <v>556.66666666666674</v>
      </c>
      <c r="BM202" s="64">
        <f t="shared" si="40"/>
        <v>558.44800000000009</v>
      </c>
      <c r="BN202" s="64">
        <f t="shared" si="41"/>
        <v>1.3354700854700854</v>
      </c>
      <c r="BO202" s="64">
        <f t="shared" si="42"/>
        <v>1.3397435897435896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100</v>
      </c>
      <c r="X204" s="406">
        <f t="shared" si="38"/>
        <v>100.8</v>
      </c>
      <c r="Y204" s="36">
        <f t="shared" si="43"/>
        <v>0.31625999999999999</v>
      </c>
      <c r="Z204" s="56"/>
      <c r="AA204" s="57"/>
      <c r="AE204" s="64"/>
      <c r="BB204" s="184" t="s">
        <v>1</v>
      </c>
      <c r="BL204" s="64">
        <f t="shared" si="39"/>
        <v>111.33333333333333</v>
      </c>
      <c r="BM204" s="64">
        <f t="shared" si="40"/>
        <v>112.224</v>
      </c>
      <c r="BN204" s="64">
        <f t="shared" si="41"/>
        <v>0.26709401709401709</v>
      </c>
      <c r="BO204" s="64">
        <f t="shared" si="42"/>
        <v>0.26923076923076922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200</v>
      </c>
      <c r="X205" s="406">
        <f t="shared" si="38"/>
        <v>201.6</v>
      </c>
      <c r="Y205" s="36">
        <f t="shared" si="43"/>
        <v>0.63251999999999997</v>
      </c>
      <c r="Z205" s="56"/>
      <c r="AA205" s="57"/>
      <c r="AE205" s="64"/>
      <c r="BB205" s="185" t="s">
        <v>1</v>
      </c>
      <c r="BL205" s="64">
        <f t="shared" si="39"/>
        <v>223.16666666666669</v>
      </c>
      <c r="BM205" s="64">
        <f t="shared" si="40"/>
        <v>224.95199999999997</v>
      </c>
      <c r="BN205" s="64">
        <f t="shared" si="41"/>
        <v>0.53418803418803418</v>
      </c>
      <c r="BO205" s="64">
        <f t="shared" si="42"/>
        <v>0.53846153846153844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889.05958345613521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896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8.6388499999999979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2900</v>
      </c>
      <c r="X207" s="407">
        <f>IFERROR(SUM(X189:X205),"0")</f>
        <v>2931.4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50</v>
      </c>
      <c r="X218" s="406">
        <f t="shared" ref="X218:X224" si="44">IFERROR(IF(W218="",0,CEILING((W218/$H218),1)*$H218),"")</f>
        <v>58</v>
      </c>
      <c r="Y218" s="36">
        <f>IFERROR(IF(X218=0,"",ROUNDUP(X218/H218,0)*0.02175),"")</f>
        <v>0.10874999999999999</v>
      </c>
      <c r="Z218" s="56"/>
      <c r="AA218" s="57"/>
      <c r="AE218" s="64"/>
      <c r="BB218" s="191" t="s">
        <v>1</v>
      </c>
      <c r="BL218" s="64">
        <f t="shared" ref="BL218:BL224" si="45">IFERROR(W218*I218/H218,"0")</f>
        <v>52.068965517241381</v>
      </c>
      <c r="BM218" s="64">
        <f t="shared" ref="BM218:BM224" si="46">IFERROR(X218*I218/H218,"0")</f>
        <v>60.4</v>
      </c>
      <c r="BN218" s="64">
        <f t="shared" ref="BN218:BN224" si="47">IFERROR(1/J218*(W218/H218),"0")</f>
        <v>7.6970443349753698E-2</v>
      </c>
      <c r="BO218" s="64">
        <f t="shared" ref="BO218:BO224" si="48">IFERROR(1/J218*(X218/H218),"0")</f>
        <v>8.9285714285714274E-2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4.3103448275862073</v>
      </c>
      <c r="X225" s="407">
        <f>IFERROR(X218/H218,"0")+IFERROR(X219/H219,"0")+IFERROR(X220/H220,"0")+IFERROR(X221/H221,"0")+IFERROR(X222/H222,"0")+IFERROR(X223/H223,"0")+IFERROR(X224/H224,"0")</f>
        <v>5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0.10874999999999999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50</v>
      </c>
      <c r="X226" s="407">
        <f>IFERROR(SUM(X218:X224),"0")</f>
        <v>58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0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0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0</v>
      </c>
      <c r="X275" s="407">
        <f>IFERROR(SUM(X264:X273),"0")</f>
        <v>0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800</v>
      </c>
      <c r="X278" s="406">
        <f>IFERROR(IF(W278="",0,CEILING((W278/$H278),1)*$H278),"")</f>
        <v>803.4</v>
      </c>
      <c r="Y278" s="36">
        <f>IFERROR(IF(X278=0,"",ROUNDUP(X278/H278,0)*0.02175),"")</f>
        <v>2.2402499999999996</v>
      </c>
      <c r="Z278" s="56"/>
      <c r="AA278" s="57"/>
      <c r="AE278" s="64"/>
      <c r="BB278" s="231" t="s">
        <v>1</v>
      </c>
      <c r="BL278" s="64">
        <f>IFERROR(W278*I278/H278,"0")</f>
        <v>857.84615384615392</v>
      </c>
      <c r="BM278" s="64">
        <f>IFERROR(X278*I278/H278,"0")</f>
        <v>861.49200000000008</v>
      </c>
      <c r="BN278" s="64">
        <f>IFERROR(1/J278*(W278/H278),"0")</f>
        <v>1.8315018315018314</v>
      </c>
      <c r="BO278" s="64">
        <f>IFERROR(1/J278*(X278/H278),"0")</f>
        <v>1.8392857142857142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102.56410256410257</v>
      </c>
      <c r="X280" s="407">
        <f>IFERROR(X277/H277,"0")+IFERROR(X278/H278,"0")+IFERROR(X279/H279,"0")</f>
        <v>103</v>
      </c>
      <c r="Y280" s="407">
        <f>IFERROR(IF(Y277="",0,Y277),"0")+IFERROR(IF(Y278="",0,Y278),"0")+IFERROR(IF(Y279="",0,Y279),"0")</f>
        <v>2.2402499999999996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800</v>
      </c>
      <c r="X281" s="407">
        <f>IFERROR(SUM(X277:X279),"0")</f>
        <v>803.4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100</v>
      </c>
      <c r="X285" s="406">
        <f>IFERROR(IF(W285="",0,CEILING((W285/$H285),1)*$H285),"")</f>
        <v>102</v>
      </c>
      <c r="Y285" s="36">
        <f>IFERROR(IF(X285=0,"",ROUNDUP(X285/H285,0)*0.00753),"")</f>
        <v>0.30120000000000002</v>
      </c>
      <c r="Z285" s="56"/>
      <c r="AA285" s="57"/>
      <c r="AE285" s="64"/>
      <c r="BB285" s="235" t="s">
        <v>1</v>
      </c>
      <c r="BL285" s="64">
        <f>IFERROR(W285*I285/H285,"0")</f>
        <v>113.72549019607844</v>
      </c>
      <c r="BM285" s="64">
        <f>IFERROR(X285*I285/H285,"0")</f>
        <v>116.00000000000001</v>
      </c>
      <c r="BN285" s="64">
        <f>IFERROR(1/J285*(W285/H285),"0")</f>
        <v>0.25138260432378079</v>
      </c>
      <c r="BO285" s="64">
        <f>IFERROR(1/J285*(X285/H285),"0")</f>
        <v>0.25641025641025639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39.215686274509807</v>
      </c>
      <c r="X286" s="407">
        <f>IFERROR(X283/H283,"0")+IFERROR(X284/H284,"0")+IFERROR(X285/H285,"0")</f>
        <v>40</v>
      </c>
      <c r="Y286" s="407">
        <f>IFERROR(IF(Y283="",0,Y283),"0")+IFERROR(IF(Y284="",0,Y284),"0")+IFERROR(IF(Y285="",0,Y285),"0")</f>
        <v>0.30120000000000002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100</v>
      </c>
      <c r="X287" s="407">
        <f>IFERROR(SUM(X283:X285),"0")</f>
        <v>102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100</v>
      </c>
      <c r="X318" s="406">
        <f>IFERROR(IF(W318="",0,CEILING((W318/$H318),1)*$H318),"")</f>
        <v>100.80000000000001</v>
      </c>
      <c r="Y318" s="36">
        <f>IFERROR(IF(X318=0,"",ROUNDUP(X318/H318,0)*0.00753),"")</f>
        <v>0.36143999999999998</v>
      </c>
      <c r="Z318" s="56"/>
      <c r="AA318" s="57"/>
      <c r="AE318" s="64"/>
      <c r="BB318" s="251" t="s">
        <v>1</v>
      </c>
      <c r="BL318" s="64">
        <f>IFERROR(W318*I318/H318,"0")</f>
        <v>112.38095238095238</v>
      </c>
      <c r="BM318" s="64">
        <f>IFERROR(X318*I318/H318,"0")</f>
        <v>113.28</v>
      </c>
      <c r="BN318" s="64">
        <f>IFERROR(1/J318*(W318/H318),"0")</f>
        <v>0.30525030525030528</v>
      </c>
      <c r="BO318" s="64">
        <f>IFERROR(1/J318*(X318/H318),"0")</f>
        <v>0.30769230769230771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47.61904761904762</v>
      </c>
      <c r="X319" s="407">
        <f>IFERROR(X316/H316,"0")+IFERROR(X317/H317,"0")+IFERROR(X318/H318,"0")</f>
        <v>48</v>
      </c>
      <c r="Y319" s="407">
        <f>IFERROR(IF(Y316="",0,Y316),"0")+IFERROR(IF(Y317="",0,Y317),"0")+IFERROR(IF(Y318="",0,Y318),"0")</f>
        <v>0.36143999999999998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100</v>
      </c>
      <c r="X320" s="407">
        <f>IFERROR(SUM(X316:X318),"0")</f>
        <v>100.80000000000001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500</v>
      </c>
      <c r="X334" s="406">
        <f t="shared" si="70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1"/>
        <v>516</v>
      </c>
      <c r="BM334" s="64">
        <f t="shared" si="72"/>
        <v>526.32000000000005</v>
      </c>
      <c r="BN334" s="64">
        <f t="shared" si="73"/>
        <v>0.69444444444444442</v>
      </c>
      <c r="BO334" s="64">
        <f t="shared" si="74"/>
        <v>0.70833333333333326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1500</v>
      </c>
      <c r="X337" s="406">
        <f t="shared" si="70"/>
        <v>1500</v>
      </c>
      <c r="Y337" s="36">
        <f>IFERROR(IF(X337=0,"",ROUNDUP(X337/H337,0)*0.02039),"")</f>
        <v>2.0389999999999997</v>
      </c>
      <c r="Z337" s="56"/>
      <c r="AA337" s="57"/>
      <c r="AE337" s="64"/>
      <c r="BB337" s="259" t="s">
        <v>1</v>
      </c>
      <c r="BL337" s="64">
        <f t="shared" si="71"/>
        <v>1548</v>
      </c>
      <c r="BM337" s="64">
        <f t="shared" si="72"/>
        <v>1548</v>
      </c>
      <c r="BN337" s="64">
        <f t="shared" si="73"/>
        <v>2.083333333333333</v>
      </c>
      <c r="BO337" s="64">
        <f t="shared" si="74"/>
        <v>2.083333333333333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133.33333333333334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134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2.7784999999999997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2000</v>
      </c>
      <c r="X346" s="407">
        <f>IFERROR(SUM(X332:X344),"0")</f>
        <v>2010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400</v>
      </c>
      <c r="X348" s="406">
        <f>IFERROR(IF(W348="",0,CEILING((W348/$H348),1)*$H348),"")</f>
        <v>405</v>
      </c>
      <c r="Y348" s="36">
        <f>IFERROR(IF(X348=0,"",ROUNDUP(X348/H348,0)*0.02175),"")</f>
        <v>0.58724999999999994</v>
      </c>
      <c r="Z348" s="56"/>
      <c r="AA348" s="57"/>
      <c r="AE348" s="64"/>
      <c r="BB348" s="267" t="s">
        <v>1</v>
      </c>
      <c r="BL348" s="64">
        <f>IFERROR(W348*I348/H348,"0")</f>
        <v>412.8</v>
      </c>
      <c r="BM348" s="64">
        <f>IFERROR(X348*I348/H348,"0")</f>
        <v>417.96000000000004</v>
      </c>
      <c r="BN348" s="64">
        <f>IFERROR(1/J348*(W348/H348),"0")</f>
        <v>0.55555555555555558</v>
      </c>
      <c r="BO348" s="64">
        <f>IFERROR(1/J348*(X348/H348),"0")</f>
        <v>0.5625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26.666666666666668</v>
      </c>
      <c r="X352" s="407">
        <f>IFERROR(X348/H348,"0")+IFERROR(X349/H349,"0")+IFERROR(X350/H350,"0")+IFERROR(X351/H351,"0")</f>
        <v>27</v>
      </c>
      <c r="Y352" s="407">
        <f>IFERROR(IF(Y348="",0,Y348),"0")+IFERROR(IF(Y349="",0,Y349),"0")+IFERROR(IF(Y350="",0,Y350),"0")+IFERROR(IF(Y351="",0,Y351),"0")</f>
        <v>0.58724999999999994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400</v>
      </c>
      <c r="X353" s="407">
        <f>IFERROR(SUM(X348:X351),"0")</f>
        <v>405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1500</v>
      </c>
      <c r="X380" s="406">
        <f>IFERROR(IF(W380="",0,CEILING((W380/$H380),1)*$H380),"")</f>
        <v>1505.3999999999999</v>
      </c>
      <c r="Y380" s="36">
        <f>IFERROR(IF(X380=0,"",ROUNDUP(X380/H380,0)*0.02175),"")</f>
        <v>4.1977500000000001</v>
      </c>
      <c r="Z380" s="56"/>
      <c r="AA380" s="57"/>
      <c r="AE380" s="64"/>
      <c r="BB380" s="283" t="s">
        <v>1</v>
      </c>
      <c r="BL380" s="64">
        <f>IFERROR(W380*I380/H380,"0")</f>
        <v>1608.4615384615388</v>
      </c>
      <c r="BM380" s="64">
        <f>IFERROR(X380*I380/H380,"0")</f>
        <v>1614.2520000000002</v>
      </c>
      <c r="BN380" s="64">
        <f>IFERROR(1/J380*(W380/H380),"0")</f>
        <v>3.4340659340659343</v>
      </c>
      <c r="BO380" s="64">
        <f>IFERROR(1/J380*(X380/H380),"0")</f>
        <v>3.4464285714285712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400</v>
      </c>
      <c r="X383" s="406">
        <f>IFERROR(IF(W383="",0,CEILING((W383/$H383),1)*$H383),"")</f>
        <v>400.8</v>
      </c>
      <c r="Y383" s="36">
        <f>IFERROR(IF(X383=0,"",ROUNDUP(X383/H383,0)*0.00753),"")</f>
        <v>1.2575100000000001</v>
      </c>
      <c r="Z383" s="56"/>
      <c r="AA383" s="57"/>
      <c r="AE383" s="64"/>
      <c r="BB383" s="286" t="s">
        <v>1</v>
      </c>
      <c r="BL383" s="64">
        <f>IFERROR(W383*I383/H383,"0")</f>
        <v>447.33333333333343</v>
      </c>
      <c r="BM383" s="64">
        <f>IFERROR(X383*I383/H383,"0")</f>
        <v>448.22800000000001</v>
      </c>
      <c r="BN383" s="64">
        <f>IFERROR(1/J383*(W383/H383),"0")</f>
        <v>1.0683760683760684</v>
      </c>
      <c r="BO383" s="64">
        <f>IFERROR(1/J383*(X383/H383),"0")</f>
        <v>1.0705128205128205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358.97435897435901</v>
      </c>
      <c r="X385" s="407">
        <f>IFERROR(X380/H380,"0")+IFERROR(X381/H381,"0")+IFERROR(X382/H382,"0")+IFERROR(X383/H383,"0")+IFERROR(X384/H384,"0")</f>
        <v>360</v>
      </c>
      <c r="Y385" s="407">
        <f>IFERROR(IF(Y380="",0,Y380),"0")+IFERROR(IF(Y381="",0,Y381),"0")+IFERROR(IF(Y382="",0,Y382),"0")+IFERROR(IF(Y383="",0,Y383),"0")+IFERROR(IF(Y384="",0,Y384),"0")</f>
        <v>5.45526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1900</v>
      </c>
      <c r="X386" s="407">
        <f>IFERROR(SUM(X380:X384),"0")</f>
        <v>1906.1999999999998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300</v>
      </c>
      <c r="X496" s="406">
        <f t="shared" si="88"/>
        <v>300.96000000000004</v>
      </c>
      <c r="Y496" s="36">
        <f t="shared" si="89"/>
        <v>0.68171999999999999</v>
      </c>
      <c r="Z496" s="56"/>
      <c r="AA496" s="57"/>
      <c r="AE496" s="64"/>
      <c r="BB496" s="347" t="s">
        <v>1</v>
      </c>
      <c r="BL496" s="64">
        <f t="shared" si="90"/>
        <v>320.45454545454544</v>
      </c>
      <c r="BM496" s="64">
        <f t="shared" si="91"/>
        <v>321.48</v>
      </c>
      <c r="BN496" s="64">
        <f t="shared" si="92"/>
        <v>0.54632867132867136</v>
      </c>
      <c r="BO496" s="64">
        <f t="shared" si="93"/>
        <v>0.54807692307692313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700</v>
      </c>
      <c r="X498" s="406">
        <f t="shared" si="88"/>
        <v>702.24</v>
      </c>
      <c r="Y498" s="36">
        <f t="shared" si="89"/>
        <v>1.5906800000000001</v>
      </c>
      <c r="Z498" s="56"/>
      <c r="AA498" s="57"/>
      <c r="AE498" s="64"/>
      <c r="BB498" s="349" t="s">
        <v>1</v>
      </c>
      <c r="BL498" s="64">
        <f t="shared" si="90"/>
        <v>747.72727272727275</v>
      </c>
      <c r="BM498" s="64">
        <f t="shared" si="91"/>
        <v>750.11999999999989</v>
      </c>
      <c r="BN498" s="64">
        <f t="shared" si="92"/>
        <v>1.2747668997668997</v>
      </c>
      <c r="BO498" s="64">
        <f t="shared" si="93"/>
        <v>1.278846153846154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189.39393939393938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190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2.2724000000000002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1000</v>
      </c>
      <c r="X506" s="407">
        <f>IFERROR(SUM(X493:X504),"0")</f>
        <v>1003.2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800</v>
      </c>
      <c r="X508" s="406">
        <f>IFERROR(IF(W508="",0,CEILING((W508/$H508),1)*$H508),"")</f>
        <v>802.56000000000006</v>
      </c>
      <c r="Y508" s="36">
        <f>IFERROR(IF(X508=0,"",ROUNDUP(X508/H508,0)*0.01196),"")</f>
        <v>1.81792</v>
      </c>
      <c r="Z508" s="56"/>
      <c r="AA508" s="57"/>
      <c r="AE508" s="64"/>
      <c r="BB508" s="356" t="s">
        <v>1</v>
      </c>
      <c r="BL508" s="64">
        <f>IFERROR(W508*I508/H508,"0")</f>
        <v>854.5454545454545</v>
      </c>
      <c r="BM508" s="64">
        <f>IFERROR(X508*I508/H508,"0")</f>
        <v>857.28</v>
      </c>
      <c r="BN508" s="64">
        <f>IFERROR(1/J508*(W508/H508),"0")</f>
        <v>1.4568764568764567</v>
      </c>
      <c r="BO508" s="64">
        <f>IFERROR(1/J508*(X508/H508),"0")</f>
        <v>1.4615384615384617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151.5151515151515</v>
      </c>
      <c r="X510" s="407">
        <f>IFERROR(X508/H508,"0")+IFERROR(X509/H509,"0")</f>
        <v>152</v>
      </c>
      <c r="Y510" s="407">
        <f>IFERROR(IF(Y508="",0,Y508),"0")+IFERROR(IF(Y509="",0,Y509),"0")</f>
        <v>1.81792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800</v>
      </c>
      <c r="X511" s="407">
        <f>IFERROR(SUM(X508:X509),"0")</f>
        <v>802.56000000000006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700</v>
      </c>
      <c r="X513" s="406">
        <f t="shared" ref="X513:X518" si="94">IFERROR(IF(W513="",0,CEILING((W513/$H513),1)*$H513),"")</f>
        <v>702.24</v>
      </c>
      <c r="Y513" s="36">
        <f>IFERROR(IF(X513=0,"",ROUNDUP(X513/H513,0)*0.01196),"")</f>
        <v>1.5906800000000001</v>
      </c>
      <c r="Z513" s="56"/>
      <c r="AA513" s="57"/>
      <c r="AE513" s="64"/>
      <c r="BB513" s="358" t="s">
        <v>1</v>
      </c>
      <c r="BL513" s="64">
        <f t="shared" ref="BL513:BL518" si="95">IFERROR(W513*I513/H513,"0")</f>
        <v>747.72727272727275</v>
      </c>
      <c r="BM513" s="64">
        <f t="shared" ref="BM513:BM518" si="96">IFERROR(X513*I513/H513,"0")</f>
        <v>750.11999999999989</v>
      </c>
      <c r="BN513" s="64">
        <f t="shared" ref="BN513:BN518" si="97">IFERROR(1/J513*(W513/H513),"0")</f>
        <v>1.2747668997668997</v>
      </c>
      <c r="BO513" s="64">
        <f t="shared" ref="BO513:BO518" si="98">IFERROR(1/J513*(X513/H513),"0")</f>
        <v>1.278846153846154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700</v>
      </c>
      <c r="X514" s="406">
        <f t="shared" si="94"/>
        <v>702.24</v>
      </c>
      <c r="Y514" s="36">
        <f>IFERROR(IF(X514=0,"",ROUNDUP(X514/H514,0)*0.01196),"")</f>
        <v>1.5906800000000001</v>
      </c>
      <c r="Z514" s="56"/>
      <c r="AA514" s="57"/>
      <c r="AE514" s="64"/>
      <c r="BB514" s="359" t="s">
        <v>1</v>
      </c>
      <c r="BL514" s="64">
        <f t="shared" si="95"/>
        <v>747.72727272727275</v>
      </c>
      <c r="BM514" s="64">
        <f t="shared" si="96"/>
        <v>750.11999999999989</v>
      </c>
      <c r="BN514" s="64">
        <f t="shared" si="97"/>
        <v>1.2747668997668997</v>
      </c>
      <c r="BO514" s="64">
        <f t="shared" si="98"/>
        <v>1.278846153846154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265.15151515151513</v>
      </c>
      <c r="X519" s="407">
        <f>IFERROR(X513/H513,"0")+IFERROR(X514/H514,"0")+IFERROR(X515/H515,"0")+IFERROR(X516/H516,"0")+IFERROR(X517/H517,"0")+IFERROR(X518/H518,"0")</f>
        <v>266</v>
      </c>
      <c r="Y519" s="407">
        <f>IFERROR(IF(Y513="",0,Y513),"0")+IFERROR(IF(Y514="",0,Y514),"0")+IFERROR(IF(Y515="",0,Y515),"0")+IFERROR(IF(Y516="",0,Y516),"0")+IFERROR(IF(Y517="",0,Y517),"0")+IFERROR(IF(Y518="",0,Y518),"0")</f>
        <v>3.1813600000000002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1400</v>
      </c>
      <c r="X520" s="407">
        <f>IFERROR(SUM(X513:X518),"0")</f>
        <v>1404.48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15700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15810.92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16814.751304834823</v>
      </c>
      <c r="X577" s="407">
        <f>IFERROR(SUM(BM22:BM573),"0")</f>
        <v>16932.892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33</v>
      </c>
      <c r="X578" s="38">
        <f>ROUNDUP(SUM(BO22:BO573),0)</f>
        <v>33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17639.751304834823</v>
      </c>
      <c r="X579" s="407">
        <f>GrossWeightTotalR+PalletQtyTotalR*25</f>
        <v>17757.892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3058.5802680528845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3078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38.423889999999993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302.40000000000003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1315.6799999999998</v>
      </c>
      <c r="F586" s="46">
        <f>IFERROR(X136*1,"0")+IFERROR(X137*1,"0")+IFERROR(X138*1,"0")+IFERROR(X139*1,"0")+IFERROR(X140*1,"0")</f>
        <v>2052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100.80000000000001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3444.3999999999996</v>
      </c>
      <c r="J586" s="46">
        <f>IFERROR(X218*1,"0")+IFERROR(X219*1,"0")+IFERROR(X220*1,"0")+IFERROR(X221*1,"0")+IFERROR(X222*1,"0")+IFERROR(X223*1,"0")+IFERROR(X224*1,"0")+IFERROR(X228*1,"0")+IFERROR(X229*1,"0")</f>
        <v>58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905.4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100.80000000000001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2415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1906.1999999999998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3210.24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